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ПРОЕКТЫ\КОЛОМНА ТМХ\Ремонт цеха М6\"/>
    </mc:Choice>
  </mc:AlternateContent>
  <xr:revisionPtr revIDLastSave="0" documentId="13_ncr:1_{1F277942-98F1-45CA-837E-A8500290A1B5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Sheet1" sheetId="1" r:id="rId1"/>
    <sheet name="Sheet1 (2)" sheetId="4" r:id="rId2"/>
    <sheet name="Sheet1 (3)" sheetId="5" r:id="rId3"/>
    <sheet name="ЛСР ПОС" sheetId="2" r:id="rId4"/>
  </sheets>
  <definedNames>
    <definedName name="_xlnm._FilterDatabase" localSheetId="0" hidden="1">Sheet1!$C$1:$C$701</definedName>
    <definedName name="_xlnm._FilterDatabase" localSheetId="1" hidden="1">'Sheet1 (2)'!$C$1:$C$700</definedName>
    <definedName name="_xlnm._FilterDatabase" localSheetId="2" hidden="1">'Sheet1 (3)'!$C$2:$C$701</definedName>
    <definedName name="_xlnm.Print_Titles" localSheetId="2">'Sheet1 (3)'!$2:$3</definedName>
    <definedName name="_xlnm.Print_Area" localSheetId="2">'Sheet1 (3)'!$A$1:$L$701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5" l="1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329" i="5"/>
  <c r="K330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21" i="5"/>
  <c r="K422" i="5"/>
  <c r="K423" i="5"/>
  <c r="K424" i="5"/>
  <c r="K425" i="5"/>
  <c r="K426" i="5"/>
  <c r="K427" i="5"/>
  <c r="K428" i="5"/>
  <c r="K429" i="5"/>
  <c r="K430" i="5"/>
  <c r="K431" i="5"/>
  <c r="K432" i="5"/>
  <c r="K433" i="5"/>
  <c r="K434" i="5"/>
  <c r="K435" i="5"/>
  <c r="K436" i="5"/>
  <c r="K437" i="5"/>
  <c r="K438" i="5"/>
  <c r="K439" i="5"/>
  <c r="K440" i="5"/>
  <c r="K441" i="5"/>
  <c r="K442" i="5"/>
  <c r="K443" i="5"/>
  <c r="K444" i="5"/>
  <c r="K445" i="5"/>
  <c r="K446" i="5"/>
  <c r="K447" i="5"/>
  <c r="K448" i="5"/>
  <c r="K449" i="5"/>
  <c r="K450" i="5"/>
  <c r="K451" i="5"/>
  <c r="K452" i="5"/>
  <c r="K453" i="5"/>
  <c r="K454" i="5"/>
  <c r="K455" i="5"/>
  <c r="K456" i="5"/>
  <c r="K457" i="5"/>
  <c r="K458" i="5"/>
  <c r="K459" i="5"/>
  <c r="K460" i="5"/>
  <c r="K461" i="5"/>
  <c r="K462" i="5"/>
  <c r="K463" i="5"/>
  <c r="K464" i="5"/>
  <c r="K465" i="5"/>
  <c r="K466" i="5"/>
  <c r="K467" i="5"/>
  <c r="K468" i="5"/>
  <c r="K469" i="5"/>
  <c r="K470" i="5"/>
  <c r="K471" i="5"/>
  <c r="K472" i="5"/>
  <c r="K473" i="5"/>
  <c r="K474" i="5"/>
  <c r="K475" i="5"/>
  <c r="K476" i="5"/>
  <c r="K477" i="5"/>
  <c r="K478" i="5"/>
  <c r="K479" i="5"/>
  <c r="K480" i="5"/>
  <c r="K481" i="5"/>
  <c r="K482" i="5"/>
  <c r="K483" i="5"/>
  <c r="K484" i="5"/>
  <c r="K485" i="5"/>
  <c r="K486" i="5"/>
  <c r="K487" i="5"/>
  <c r="K488" i="5"/>
  <c r="K489" i="5"/>
  <c r="K490" i="5"/>
  <c r="K491" i="5"/>
  <c r="K492" i="5"/>
  <c r="K493" i="5"/>
  <c r="K494" i="5"/>
  <c r="K495" i="5"/>
  <c r="K496" i="5"/>
  <c r="K497" i="5"/>
  <c r="K498" i="5"/>
  <c r="K499" i="5"/>
  <c r="K500" i="5"/>
  <c r="K501" i="5"/>
  <c r="K502" i="5"/>
  <c r="K503" i="5"/>
  <c r="K504" i="5"/>
  <c r="K505" i="5"/>
  <c r="K506" i="5"/>
  <c r="K507" i="5"/>
  <c r="K508" i="5"/>
  <c r="K509" i="5"/>
  <c r="K510" i="5"/>
  <c r="K511" i="5"/>
  <c r="K512" i="5"/>
  <c r="K513" i="5"/>
  <c r="K514" i="5"/>
  <c r="K515" i="5"/>
  <c r="K516" i="5"/>
  <c r="K517" i="5"/>
  <c r="K518" i="5"/>
  <c r="K519" i="5"/>
  <c r="K520" i="5"/>
  <c r="K521" i="5"/>
  <c r="K522" i="5"/>
  <c r="K523" i="5"/>
  <c r="K524" i="5"/>
  <c r="K525" i="5"/>
  <c r="K526" i="5"/>
  <c r="K527" i="5"/>
  <c r="K528" i="5"/>
  <c r="K529" i="5"/>
  <c r="K530" i="5"/>
  <c r="K531" i="5"/>
  <c r="K532" i="5"/>
  <c r="K533" i="5"/>
  <c r="K534" i="5"/>
  <c r="K535" i="5"/>
  <c r="K536" i="5"/>
  <c r="K537" i="5"/>
  <c r="K538" i="5"/>
  <c r="K539" i="5"/>
  <c r="K540" i="5"/>
  <c r="K541" i="5"/>
  <c r="K542" i="5"/>
  <c r="K543" i="5"/>
  <c r="K544" i="5"/>
  <c r="K545" i="5"/>
  <c r="K546" i="5"/>
  <c r="K547" i="5"/>
  <c r="K548" i="5"/>
  <c r="K549" i="5"/>
  <c r="K550" i="5"/>
  <c r="K551" i="5"/>
  <c r="K552" i="5"/>
  <c r="K553" i="5"/>
  <c r="K554" i="5"/>
  <c r="K555" i="5"/>
  <c r="K556" i="5"/>
  <c r="K557" i="5"/>
  <c r="K558" i="5"/>
  <c r="K559" i="5"/>
  <c r="K560" i="5"/>
  <c r="K561" i="5"/>
  <c r="K562" i="5"/>
  <c r="K563" i="5"/>
  <c r="K564" i="5"/>
  <c r="K565" i="5"/>
  <c r="K566" i="5"/>
  <c r="K567" i="5"/>
  <c r="K568" i="5"/>
  <c r="K569" i="5"/>
  <c r="K570" i="5"/>
  <c r="K571" i="5"/>
  <c r="K572" i="5"/>
  <c r="K573" i="5"/>
  <c r="K574" i="5"/>
  <c r="K575" i="5"/>
  <c r="K576" i="5"/>
  <c r="K577" i="5"/>
  <c r="K578" i="5"/>
  <c r="K579" i="5"/>
  <c r="K580" i="5"/>
  <c r="K581" i="5"/>
  <c r="K582" i="5"/>
  <c r="K583" i="5"/>
  <c r="K584" i="5"/>
  <c r="K585" i="5"/>
  <c r="K586" i="5"/>
  <c r="K587" i="5"/>
  <c r="K588" i="5"/>
  <c r="K589" i="5"/>
  <c r="K590" i="5"/>
  <c r="K591" i="5"/>
  <c r="K592" i="5"/>
  <c r="K593" i="5"/>
  <c r="K594" i="5"/>
  <c r="K595" i="5"/>
  <c r="K596" i="5"/>
  <c r="K597" i="5"/>
  <c r="K598" i="5"/>
  <c r="K599" i="5"/>
  <c r="K600" i="5"/>
  <c r="K601" i="5"/>
  <c r="K602" i="5"/>
  <c r="K603" i="5"/>
  <c r="K604" i="5"/>
  <c r="K605" i="5"/>
  <c r="K606" i="5"/>
  <c r="K607" i="5"/>
  <c r="K608" i="5"/>
  <c r="K609" i="5"/>
  <c r="K610" i="5"/>
  <c r="K611" i="5"/>
  <c r="K612" i="5"/>
  <c r="K613" i="5"/>
  <c r="K614" i="5"/>
  <c r="K615" i="5"/>
  <c r="K616" i="5"/>
  <c r="K617" i="5"/>
  <c r="K618" i="5"/>
  <c r="K619" i="5"/>
  <c r="K620" i="5"/>
  <c r="K621" i="5"/>
  <c r="K622" i="5"/>
  <c r="K623" i="5"/>
  <c r="K624" i="5"/>
  <c r="K625" i="5"/>
  <c r="K626" i="5"/>
  <c r="K627" i="5"/>
  <c r="K628" i="5"/>
  <c r="K629" i="5"/>
  <c r="K630" i="5"/>
  <c r="K631" i="5"/>
  <c r="K632" i="5"/>
  <c r="K633" i="5"/>
  <c r="K634" i="5"/>
  <c r="K635" i="5"/>
  <c r="K636" i="5"/>
  <c r="K637" i="5"/>
  <c r="K638" i="5"/>
  <c r="K639" i="5"/>
  <c r="K640" i="5"/>
  <c r="K641" i="5"/>
  <c r="K642" i="5"/>
  <c r="K643" i="5"/>
  <c r="K644" i="5"/>
  <c r="K645" i="5"/>
  <c r="K646" i="5"/>
  <c r="K647" i="5"/>
  <c r="K648" i="5"/>
  <c r="K649" i="5"/>
  <c r="K650" i="5"/>
  <c r="K651" i="5"/>
  <c r="K652" i="5"/>
  <c r="K653" i="5"/>
  <c r="K654" i="5"/>
  <c r="K655" i="5"/>
  <c r="K656" i="5"/>
  <c r="K657" i="5"/>
  <c r="K658" i="5"/>
  <c r="K659" i="5"/>
  <c r="K660" i="5"/>
  <c r="K661" i="5"/>
  <c r="K662" i="5"/>
  <c r="K663" i="5"/>
  <c r="K664" i="5"/>
  <c r="K665" i="5"/>
  <c r="K666" i="5"/>
  <c r="K667" i="5"/>
  <c r="K668" i="5"/>
  <c r="K669" i="5"/>
  <c r="K670" i="5"/>
  <c r="K671" i="5"/>
  <c r="K672" i="5"/>
  <c r="K673" i="5"/>
  <c r="K674" i="5"/>
  <c r="K675" i="5"/>
  <c r="K676" i="5"/>
  <c r="K677" i="5"/>
  <c r="K678" i="5"/>
  <c r="K679" i="5"/>
  <c r="K680" i="5"/>
  <c r="K681" i="5"/>
  <c r="K682" i="5"/>
  <c r="K683" i="5"/>
  <c r="K684" i="5"/>
  <c r="K685" i="5"/>
  <c r="K686" i="5"/>
  <c r="K687" i="5"/>
  <c r="K688" i="5"/>
  <c r="K689" i="5"/>
  <c r="K690" i="5"/>
  <c r="K691" i="5"/>
  <c r="K692" i="5"/>
  <c r="K693" i="5"/>
  <c r="K694" i="5"/>
  <c r="K695" i="5"/>
  <c r="K696" i="5"/>
  <c r="K697" i="5"/>
  <c r="K698" i="5"/>
  <c r="K7" i="5"/>
  <c r="G698" i="5"/>
  <c r="F698" i="5"/>
  <c r="G697" i="5"/>
  <c r="F697" i="5"/>
  <c r="F696" i="5"/>
  <c r="G696" i="5"/>
  <c r="G695" i="5"/>
  <c r="F695" i="5"/>
  <c r="G694" i="5"/>
  <c r="F694" i="5"/>
  <c r="G693" i="5"/>
  <c r="F693" i="5"/>
  <c r="G692" i="5"/>
  <c r="F692" i="5"/>
  <c r="G691" i="5"/>
  <c r="F691" i="5"/>
  <c r="G689" i="5"/>
  <c r="F689" i="5"/>
  <c r="G688" i="5"/>
  <c r="F688" i="5"/>
  <c r="G685" i="5"/>
  <c r="F685" i="5"/>
  <c r="G684" i="5"/>
  <c r="F684" i="5"/>
  <c r="F683" i="5"/>
  <c r="G683" i="5"/>
  <c r="G682" i="5"/>
  <c r="F682" i="5"/>
  <c r="G681" i="5"/>
  <c r="F681" i="5"/>
  <c r="G679" i="5"/>
  <c r="F679" i="5"/>
  <c r="G678" i="5"/>
  <c r="F678" i="5"/>
  <c r="G677" i="5"/>
  <c r="F677" i="5"/>
  <c r="F673" i="5"/>
  <c r="G673" i="5"/>
  <c r="F672" i="5"/>
  <c r="G672" i="5"/>
  <c r="F671" i="5"/>
  <c r="G671" i="5"/>
  <c r="G670" i="5"/>
  <c r="F670" i="5"/>
  <c r="G669" i="5"/>
  <c r="F669" i="5"/>
  <c r="G668" i="5"/>
  <c r="F668" i="5"/>
  <c r="G667" i="5"/>
  <c r="F667" i="5"/>
  <c r="G665" i="5"/>
  <c r="F665" i="5"/>
  <c r="G664" i="5"/>
  <c r="F664" i="5"/>
  <c r="G663" i="5"/>
  <c r="F663" i="5"/>
  <c r="F662" i="5"/>
  <c r="G662" i="5"/>
  <c r="G661" i="5"/>
  <c r="F661" i="5"/>
  <c r="G659" i="5"/>
  <c r="F659" i="5"/>
  <c r="G658" i="5"/>
  <c r="F658" i="5"/>
  <c r="G657" i="5"/>
  <c r="F657" i="5"/>
  <c r="G656" i="5"/>
  <c r="F656" i="5"/>
  <c r="G655" i="5"/>
  <c r="F655" i="5"/>
  <c r="F652" i="5"/>
  <c r="F651" i="5" s="1"/>
  <c r="G652" i="5"/>
  <c r="G651" i="5" s="1"/>
  <c r="G650" i="5"/>
  <c r="F650" i="5"/>
  <c r="G649" i="5"/>
  <c r="F649" i="5"/>
  <c r="G647" i="5"/>
  <c r="F647" i="5"/>
  <c r="G646" i="5"/>
  <c r="F646" i="5"/>
  <c r="G645" i="5"/>
  <c r="F645" i="5"/>
  <c r="G644" i="5"/>
  <c r="F644" i="5"/>
  <c r="G642" i="5"/>
  <c r="F642" i="5"/>
  <c r="G641" i="5"/>
  <c r="F641" i="5"/>
  <c r="G640" i="5"/>
  <c r="F640" i="5"/>
  <c r="G639" i="5"/>
  <c r="F639" i="5"/>
  <c r="G637" i="5"/>
  <c r="G636" i="5" s="1"/>
  <c r="F637" i="5"/>
  <c r="F636" i="5" s="1"/>
  <c r="G634" i="5"/>
  <c r="G633" i="5" s="1"/>
  <c r="F634" i="5"/>
  <c r="F633" i="5" s="1"/>
  <c r="G632" i="5"/>
  <c r="F632" i="5"/>
  <c r="G631" i="5"/>
  <c r="F631" i="5"/>
  <c r="G630" i="5"/>
  <c r="F630" i="5"/>
  <c r="G629" i="5"/>
  <c r="F629" i="5"/>
  <c r="G628" i="5"/>
  <c r="F628" i="5"/>
  <c r="F627" i="5"/>
  <c r="G627" i="5"/>
  <c r="G625" i="5"/>
  <c r="F625" i="5"/>
  <c r="G624" i="5"/>
  <c r="F624" i="5"/>
  <c r="G623" i="5"/>
  <c r="F623" i="5"/>
  <c r="G622" i="5"/>
  <c r="F622" i="5"/>
  <c r="G620" i="5"/>
  <c r="F620" i="5"/>
  <c r="G619" i="5"/>
  <c r="F619" i="5"/>
  <c r="G618" i="5"/>
  <c r="F618" i="5"/>
  <c r="G617" i="5"/>
  <c r="F617" i="5"/>
  <c r="G614" i="5"/>
  <c r="F614" i="5"/>
  <c r="G613" i="5"/>
  <c r="F613" i="5"/>
  <c r="G612" i="5"/>
  <c r="F612" i="5"/>
  <c r="F611" i="5"/>
  <c r="G611" i="5"/>
  <c r="F610" i="5"/>
  <c r="G610" i="5"/>
  <c r="G608" i="5"/>
  <c r="F608" i="5"/>
  <c r="G607" i="5"/>
  <c r="F607" i="5"/>
  <c r="G606" i="5"/>
  <c r="F606" i="5"/>
  <c r="G605" i="5"/>
  <c r="F605" i="5"/>
  <c r="G604" i="5"/>
  <c r="F604" i="5"/>
  <c r="G603" i="5"/>
  <c r="F603" i="5"/>
  <c r="G601" i="5"/>
  <c r="G600" i="5" s="1"/>
  <c r="F601" i="5"/>
  <c r="G599" i="5"/>
  <c r="F599" i="5"/>
  <c r="G598" i="5"/>
  <c r="F598" i="5"/>
  <c r="F597" i="5"/>
  <c r="G597" i="5"/>
  <c r="G596" i="5"/>
  <c r="F596" i="5"/>
  <c r="G595" i="5"/>
  <c r="F595" i="5"/>
  <c r="G594" i="5"/>
  <c r="F594" i="5"/>
  <c r="G593" i="5"/>
  <c r="F593" i="5"/>
  <c r="G592" i="5"/>
  <c r="F592" i="5"/>
  <c r="G591" i="5"/>
  <c r="F591" i="5"/>
  <c r="G590" i="5"/>
  <c r="F590" i="5"/>
  <c r="G589" i="5"/>
  <c r="F589" i="5"/>
  <c r="G588" i="5"/>
  <c r="F588" i="5"/>
  <c r="G587" i="5"/>
  <c r="F587" i="5"/>
  <c r="G586" i="5"/>
  <c r="F586" i="5"/>
  <c r="G585" i="5"/>
  <c r="F585" i="5"/>
  <c r="G583" i="5"/>
  <c r="F583" i="5"/>
  <c r="G582" i="5"/>
  <c r="F582" i="5"/>
  <c r="G581" i="5"/>
  <c r="F581" i="5"/>
  <c r="G580" i="5"/>
  <c r="F580" i="5"/>
  <c r="G579" i="5"/>
  <c r="F579" i="5"/>
  <c r="G577" i="5"/>
  <c r="F577" i="5"/>
  <c r="G576" i="5"/>
  <c r="F576" i="5"/>
  <c r="G575" i="5"/>
  <c r="F575" i="5"/>
  <c r="G574" i="5"/>
  <c r="F574" i="5"/>
  <c r="G573" i="5"/>
  <c r="F573" i="5"/>
  <c r="G572" i="5"/>
  <c r="F572" i="5"/>
  <c r="F571" i="5"/>
  <c r="G571" i="5"/>
  <c r="G570" i="5"/>
  <c r="F570" i="5"/>
  <c r="G569" i="5"/>
  <c r="F569" i="5"/>
  <c r="G568" i="5"/>
  <c r="F568" i="5"/>
  <c r="F567" i="5"/>
  <c r="G567" i="5"/>
  <c r="G564" i="5"/>
  <c r="F564" i="5"/>
  <c r="F563" i="5"/>
  <c r="G563" i="5"/>
  <c r="G562" i="5"/>
  <c r="F562" i="5"/>
  <c r="F561" i="5"/>
  <c r="G561" i="5"/>
  <c r="G560" i="5"/>
  <c r="F560" i="5"/>
  <c r="G558" i="5"/>
  <c r="F558" i="5"/>
  <c r="F557" i="5"/>
  <c r="G557" i="5"/>
  <c r="G554" i="5"/>
  <c r="F554" i="5"/>
  <c r="G553" i="5"/>
  <c r="F553" i="5"/>
  <c r="G551" i="5"/>
  <c r="F551" i="5"/>
  <c r="F550" i="5"/>
  <c r="G550" i="5"/>
  <c r="G548" i="5"/>
  <c r="F548" i="5"/>
  <c r="G547" i="5"/>
  <c r="F547" i="5"/>
  <c r="G546" i="5"/>
  <c r="F546" i="5"/>
  <c r="F545" i="5"/>
  <c r="G545" i="5"/>
  <c r="F543" i="5"/>
  <c r="G543" i="5"/>
  <c r="G542" i="5"/>
  <c r="F542" i="5"/>
  <c r="G541" i="5"/>
  <c r="F541" i="5"/>
  <c r="G540" i="5"/>
  <c r="F540" i="5"/>
  <c r="G539" i="5"/>
  <c r="F539" i="5"/>
  <c r="G538" i="5"/>
  <c r="F538" i="5"/>
  <c r="G537" i="5"/>
  <c r="F537" i="5"/>
  <c r="G536" i="5"/>
  <c r="F536" i="5"/>
  <c r="G534" i="5"/>
  <c r="F534" i="5"/>
  <c r="G532" i="5"/>
  <c r="G531" i="5" s="1"/>
  <c r="F532" i="5"/>
  <c r="G530" i="5"/>
  <c r="G529" i="5" s="1"/>
  <c r="F530" i="5"/>
  <c r="F529" i="5" s="1"/>
  <c r="G527" i="5"/>
  <c r="F527" i="5"/>
  <c r="G526" i="5"/>
  <c r="F526" i="5"/>
  <c r="F525" i="5"/>
  <c r="G525" i="5"/>
  <c r="F524" i="5"/>
  <c r="G524" i="5"/>
  <c r="G523" i="5"/>
  <c r="F523" i="5"/>
  <c r="G521" i="5"/>
  <c r="F521" i="5"/>
  <c r="G520" i="5"/>
  <c r="F520" i="5"/>
  <c r="G519" i="5"/>
  <c r="F519" i="5"/>
  <c r="G518" i="5"/>
  <c r="F518" i="5"/>
  <c r="F517" i="5"/>
  <c r="G517" i="5"/>
  <c r="G515" i="5"/>
  <c r="F515" i="5"/>
  <c r="G514" i="5"/>
  <c r="F514" i="5"/>
  <c r="G512" i="5"/>
  <c r="F512" i="5"/>
  <c r="G511" i="5"/>
  <c r="F511" i="5"/>
  <c r="G510" i="5"/>
  <c r="F510" i="5"/>
  <c r="G509" i="5"/>
  <c r="F509" i="5"/>
  <c r="G508" i="5"/>
  <c r="F508" i="5"/>
  <c r="G506" i="5"/>
  <c r="F506" i="5"/>
  <c r="G505" i="5"/>
  <c r="F505" i="5"/>
  <c r="G504" i="5"/>
  <c r="F504" i="5"/>
  <c r="G503" i="5"/>
  <c r="F503" i="5"/>
  <c r="G502" i="5"/>
  <c r="F502" i="5"/>
  <c r="F500" i="5"/>
  <c r="G500" i="5"/>
  <c r="G499" i="5"/>
  <c r="F499" i="5"/>
  <c r="G498" i="5"/>
  <c r="F498" i="5"/>
  <c r="F497" i="5"/>
  <c r="G497" i="5"/>
  <c r="G496" i="5"/>
  <c r="F496" i="5"/>
  <c r="G495" i="5"/>
  <c r="F495" i="5"/>
  <c r="G494" i="5"/>
  <c r="F494" i="5"/>
  <c r="G493" i="5"/>
  <c r="F493" i="5"/>
  <c r="G491" i="5"/>
  <c r="F491" i="5"/>
  <c r="G490" i="5"/>
  <c r="F490" i="5"/>
  <c r="G489" i="5"/>
  <c r="F489" i="5"/>
  <c r="G487" i="5"/>
  <c r="G486" i="5" s="1"/>
  <c r="F487" i="5"/>
  <c r="E486" i="5"/>
  <c r="G485" i="5"/>
  <c r="F485" i="5"/>
  <c r="G484" i="5"/>
  <c r="F484" i="5"/>
  <c r="G483" i="5"/>
  <c r="F483" i="5"/>
  <c r="G480" i="5"/>
  <c r="F480" i="5"/>
  <c r="G479" i="5"/>
  <c r="F479" i="5"/>
  <c r="F477" i="5"/>
  <c r="G477" i="5"/>
  <c r="G476" i="5"/>
  <c r="F476" i="5"/>
  <c r="G475" i="5"/>
  <c r="F475" i="5"/>
  <c r="G474" i="5"/>
  <c r="F474" i="5"/>
  <c r="G473" i="5"/>
  <c r="F473" i="5"/>
  <c r="G472" i="5"/>
  <c r="F472" i="5"/>
  <c r="G471" i="5"/>
  <c r="F471" i="5"/>
  <c r="G468" i="5"/>
  <c r="F468" i="5"/>
  <c r="G467" i="5"/>
  <c r="F467" i="5"/>
  <c r="F466" i="5"/>
  <c r="G466" i="5"/>
  <c r="G465" i="5"/>
  <c r="F465" i="5"/>
  <c r="G464" i="5"/>
  <c r="F464" i="5"/>
  <c r="G463" i="5"/>
  <c r="F463" i="5"/>
  <c r="F461" i="5"/>
  <c r="G461" i="5"/>
  <c r="G460" i="5"/>
  <c r="F460" i="5"/>
  <c r="F459" i="5"/>
  <c r="G459" i="5"/>
  <c r="G458" i="5"/>
  <c r="F458" i="5"/>
  <c r="G457" i="5"/>
  <c r="F457" i="5"/>
  <c r="F456" i="5"/>
  <c r="G456" i="5"/>
  <c r="G455" i="5"/>
  <c r="F455" i="5"/>
  <c r="F454" i="5"/>
  <c r="G454" i="5"/>
  <c r="G453" i="5"/>
  <c r="F453" i="5"/>
  <c r="G452" i="5"/>
  <c r="F452" i="5"/>
  <c r="F450" i="5"/>
  <c r="G450" i="5"/>
  <c r="G449" i="5"/>
  <c r="F449" i="5"/>
  <c r="G448" i="5"/>
  <c r="F448" i="5"/>
  <c r="G447" i="5"/>
  <c r="F447" i="5"/>
  <c r="G446" i="5"/>
  <c r="F446" i="5"/>
  <c r="G445" i="5"/>
  <c r="F445" i="5"/>
  <c r="G444" i="5"/>
  <c r="F444" i="5"/>
  <c r="G443" i="5"/>
  <c r="F443" i="5"/>
  <c r="G442" i="5"/>
  <c r="F442" i="5"/>
  <c r="G441" i="5"/>
  <c r="F441" i="5"/>
  <c r="G440" i="5"/>
  <c r="F440" i="5"/>
  <c r="G439" i="5"/>
  <c r="F439" i="5"/>
  <c r="G438" i="5"/>
  <c r="F438" i="5"/>
  <c r="G437" i="5"/>
  <c r="F437" i="5"/>
  <c r="G436" i="5"/>
  <c r="F436" i="5"/>
  <c r="G435" i="5"/>
  <c r="F435" i="5"/>
  <c r="F434" i="5"/>
  <c r="G434" i="5"/>
  <c r="G433" i="5"/>
  <c r="F433" i="5"/>
  <c r="G432" i="5"/>
  <c r="F432" i="5"/>
  <c r="G430" i="5"/>
  <c r="F430" i="5"/>
  <c r="G429" i="5"/>
  <c r="F429" i="5"/>
  <c r="G428" i="5"/>
  <c r="F428" i="5"/>
  <c r="G426" i="5"/>
  <c r="F426" i="5"/>
  <c r="G425" i="5"/>
  <c r="F425" i="5"/>
  <c r="G423" i="5"/>
  <c r="F423" i="5"/>
  <c r="G422" i="5"/>
  <c r="F422" i="5"/>
  <c r="G420" i="5"/>
  <c r="F420" i="5"/>
  <c r="G419" i="5"/>
  <c r="F419" i="5"/>
  <c r="F416" i="5"/>
  <c r="G416" i="5"/>
  <c r="G415" i="5"/>
  <c r="F415" i="5"/>
  <c r="G414" i="5"/>
  <c r="F414" i="5"/>
  <c r="G412" i="5"/>
  <c r="G411" i="5" s="1"/>
  <c r="F412" i="5"/>
  <c r="G410" i="5"/>
  <c r="G409" i="5" s="1"/>
  <c r="F410" i="5"/>
  <c r="G408" i="5"/>
  <c r="G407" i="5" s="1"/>
  <c r="F408" i="5"/>
  <c r="F407" i="5" s="1"/>
  <c r="G406" i="5"/>
  <c r="F406" i="5"/>
  <c r="G405" i="5"/>
  <c r="F405" i="5"/>
  <c r="G403" i="5"/>
  <c r="G402" i="5" s="1"/>
  <c r="F403" i="5"/>
  <c r="G401" i="5"/>
  <c r="F401" i="5"/>
  <c r="G400" i="5"/>
  <c r="F400" i="5"/>
  <c r="G399" i="5"/>
  <c r="F399" i="5"/>
  <c r="F398" i="5"/>
  <c r="G398" i="5"/>
  <c r="G396" i="5"/>
  <c r="G395" i="5" s="1"/>
  <c r="F396" i="5"/>
  <c r="F395" i="5" s="1"/>
  <c r="G394" i="5"/>
  <c r="G393" i="5" s="1"/>
  <c r="F394" i="5"/>
  <c r="F393" i="5" s="1"/>
  <c r="G392" i="5"/>
  <c r="F392" i="5"/>
  <c r="G391" i="5"/>
  <c r="F391" i="5"/>
  <c r="G390" i="5"/>
  <c r="F390" i="5"/>
  <c r="G389" i="5"/>
  <c r="F389" i="5"/>
  <c r="G387" i="5"/>
  <c r="F387" i="5"/>
  <c r="G386" i="5"/>
  <c r="F386" i="5"/>
  <c r="G385" i="5"/>
  <c r="F385" i="5"/>
  <c r="G384" i="5"/>
  <c r="F384" i="5"/>
  <c r="G382" i="5"/>
  <c r="F382" i="5"/>
  <c r="G381" i="5"/>
  <c r="F381" i="5"/>
  <c r="G380" i="5"/>
  <c r="F380" i="5"/>
  <c r="G379" i="5"/>
  <c r="F379" i="5"/>
  <c r="G377" i="5"/>
  <c r="F377" i="5"/>
  <c r="G376" i="5"/>
  <c r="F376" i="5"/>
  <c r="G375" i="5"/>
  <c r="F375" i="5"/>
  <c r="G374" i="5"/>
  <c r="F374" i="5"/>
  <c r="G373" i="5"/>
  <c r="F373" i="5"/>
  <c r="E371" i="5"/>
  <c r="F370" i="5"/>
  <c r="G370" i="5"/>
  <c r="F369" i="5"/>
  <c r="G369" i="5"/>
  <c r="G368" i="5"/>
  <c r="F368" i="5"/>
  <c r="G367" i="5"/>
  <c r="F367" i="5"/>
  <c r="G365" i="5"/>
  <c r="F365" i="5"/>
  <c r="G364" i="5"/>
  <c r="F364" i="5"/>
  <c r="G363" i="5"/>
  <c r="F363" i="5"/>
  <c r="G362" i="5"/>
  <c r="F362" i="5"/>
  <c r="G361" i="5"/>
  <c r="F361" i="5"/>
  <c r="F360" i="5"/>
  <c r="G360" i="5"/>
  <c r="G359" i="5"/>
  <c r="F359" i="5"/>
  <c r="G358" i="5"/>
  <c r="F358" i="5"/>
  <c r="G356" i="5"/>
  <c r="F356" i="5"/>
  <c r="G355" i="5"/>
  <c r="F355" i="5"/>
  <c r="G354" i="5"/>
  <c r="F354" i="5"/>
  <c r="G353" i="5"/>
  <c r="F353" i="5"/>
  <c r="G352" i="5"/>
  <c r="F352" i="5"/>
  <c r="G351" i="5"/>
  <c r="F351" i="5"/>
  <c r="H351" i="5" s="1"/>
  <c r="F350" i="5"/>
  <c r="G350" i="5"/>
  <c r="G349" i="5"/>
  <c r="F349" i="5"/>
  <c r="G348" i="5"/>
  <c r="F348" i="5"/>
  <c r="F347" i="5"/>
  <c r="G347" i="5"/>
  <c r="G346" i="5"/>
  <c r="F346" i="5"/>
  <c r="G345" i="5"/>
  <c r="F345" i="5"/>
  <c r="G343" i="5"/>
  <c r="F343" i="5"/>
  <c r="F342" i="5"/>
  <c r="G342" i="5"/>
  <c r="G341" i="5"/>
  <c r="F341" i="5"/>
  <c r="G340" i="5"/>
  <c r="F340" i="5"/>
  <c r="G339" i="5"/>
  <c r="F339" i="5"/>
  <c r="G338" i="5"/>
  <c r="F338" i="5"/>
  <c r="E337" i="5"/>
  <c r="D337" i="5"/>
  <c r="G336" i="5"/>
  <c r="F336" i="5"/>
  <c r="G335" i="5"/>
  <c r="F335" i="5"/>
  <c r="G334" i="5"/>
  <c r="F334" i="5"/>
  <c r="G333" i="5"/>
  <c r="F333" i="5"/>
  <c r="G332" i="5"/>
  <c r="F332" i="5"/>
  <c r="G331" i="5"/>
  <c r="F331" i="5"/>
  <c r="G330" i="5"/>
  <c r="F330" i="5"/>
  <c r="G329" i="5"/>
  <c r="F329" i="5"/>
  <c r="G328" i="5"/>
  <c r="F328" i="5"/>
  <c r="G327" i="5"/>
  <c r="F327" i="5"/>
  <c r="G326" i="5"/>
  <c r="F326" i="5"/>
  <c r="E325" i="5"/>
  <c r="D325" i="5"/>
  <c r="G322" i="5"/>
  <c r="F322" i="5"/>
  <c r="G321" i="5"/>
  <c r="F321" i="5"/>
  <c r="G320" i="5"/>
  <c r="F320" i="5"/>
  <c r="G319" i="5"/>
  <c r="F319" i="5"/>
  <c r="G318" i="5"/>
  <c r="F318" i="5"/>
  <c r="G316" i="5"/>
  <c r="F316" i="5"/>
  <c r="G315" i="5"/>
  <c r="F315" i="5"/>
  <c r="G314" i="5"/>
  <c r="F314" i="5"/>
  <c r="G313" i="5"/>
  <c r="F313" i="5"/>
  <c r="G311" i="5"/>
  <c r="F311" i="5"/>
  <c r="G310" i="5"/>
  <c r="F310" i="5"/>
  <c r="G309" i="5"/>
  <c r="F309" i="5"/>
  <c r="G307" i="5"/>
  <c r="F307" i="5"/>
  <c r="G306" i="5"/>
  <c r="F306" i="5"/>
  <c r="G305" i="5"/>
  <c r="F305" i="5"/>
  <c r="F303" i="5"/>
  <c r="G303" i="5"/>
  <c r="G302" i="5"/>
  <c r="F302" i="5"/>
  <c r="G301" i="5"/>
  <c r="F301" i="5"/>
  <c r="G299" i="5"/>
  <c r="F299" i="5"/>
  <c r="G298" i="5"/>
  <c r="F298" i="5"/>
  <c r="F297" i="5"/>
  <c r="G297" i="5"/>
  <c r="G296" i="5"/>
  <c r="F296" i="5"/>
  <c r="G295" i="5"/>
  <c r="F295" i="5"/>
  <c r="G294" i="5"/>
  <c r="F294" i="5"/>
  <c r="G292" i="5"/>
  <c r="F292" i="5"/>
  <c r="G291" i="5"/>
  <c r="F291" i="5"/>
  <c r="G289" i="5"/>
  <c r="F289" i="5"/>
  <c r="G288" i="5"/>
  <c r="F288" i="5"/>
  <c r="G287" i="5"/>
  <c r="F287" i="5"/>
  <c r="G286" i="5"/>
  <c r="F286" i="5"/>
  <c r="G284" i="5"/>
  <c r="F284" i="5"/>
  <c r="G283" i="5"/>
  <c r="F283" i="5"/>
  <c r="G282" i="5"/>
  <c r="F282" i="5"/>
  <c r="G281" i="5"/>
  <c r="F281" i="5"/>
  <c r="G280" i="5"/>
  <c r="F280" i="5"/>
  <c r="G278" i="5"/>
  <c r="F278" i="5"/>
  <c r="F277" i="5"/>
  <c r="G277" i="5"/>
  <c r="G276" i="5"/>
  <c r="F276" i="5"/>
  <c r="G275" i="5"/>
  <c r="F275" i="5"/>
  <c r="G273" i="5"/>
  <c r="F273" i="5"/>
  <c r="G272" i="5"/>
  <c r="F272" i="5"/>
  <c r="G271" i="5"/>
  <c r="F271" i="5"/>
  <c r="G270" i="5"/>
  <c r="F270" i="5"/>
  <c r="G269" i="5"/>
  <c r="F269" i="5"/>
  <c r="G268" i="5"/>
  <c r="F268" i="5"/>
  <c r="F266" i="5"/>
  <c r="F265" i="5" s="1"/>
  <c r="G266" i="5"/>
  <c r="G265" i="5" s="1"/>
  <c r="G264" i="5"/>
  <c r="F264" i="5"/>
  <c r="G263" i="5"/>
  <c r="F263" i="5"/>
  <c r="G262" i="5"/>
  <c r="F262" i="5"/>
  <c r="G261" i="5"/>
  <c r="F261" i="5"/>
  <c r="G260" i="5"/>
  <c r="F260" i="5"/>
  <c r="G259" i="5"/>
  <c r="F259" i="5"/>
  <c r="G258" i="5"/>
  <c r="F258" i="5"/>
  <c r="G257" i="5"/>
  <c r="F257" i="5"/>
  <c r="G256" i="5"/>
  <c r="F256" i="5"/>
  <c r="G255" i="5"/>
  <c r="F255" i="5"/>
  <c r="H252" i="5"/>
  <c r="G251" i="5"/>
  <c r="F251" i="5"/>
  <c r="G250" i="5"/>
  <c r="F250" i="5"/>
  <c r="G249" i="5"/>
  <c r="F249" i="5"/>
  <c r="G248" i="5"/>
  <c r="F248" i="5"/>
  <c r="G246" i="5"/>
  <c r="F246" i="5"/>
  <c r="G245" i="5"/>
  <c r="F245" i="5"/>
  <c r="G244" i="5"/>
  <c r="F244" i="5"/>
  <c r="F243" i="5"/>
  <c r="G243" i="5"/>
  <c r="G242" i="5"/>
  <c r="F242" i="5"/>
  <c r="G241" i="5"/>
  <c r="F241" i="5"/>
  <c r="G240" i="5"/>
  <c r="F240" i="5"/>
  <c r="G239" i="5"/>
  <c r="F239" i="5"/>
  <c r="G237" i="5"/>
  <c r="G236" i="5" s="1"/>
  <c r="F237" i="5"/>
  <c r="G235" i="5"/>
  <c r="F235" i="5"/>
  <c r="G234" i="5"/>
  <c r="F234" i="5"/>
  <c r="G233" i="5"/>
  <c r="F233" i="5"/>
  <c r="G232" i="5"/>
  <c r="F232" i="5"/>
  <c r="F230" i="5"/>
  <c r="G230" i="5"/>
  <c r="G229" i="5"/>
  <c r="F229" i="5"/>
  <c r="G228" i="5"/>
  <c r="F228" i="5"/>
  <c r="G227" i="5"/>
  <c r="F227" i="5"/>
  <c r="G225" i="5"/>
  <c r="F225" i="5"/>
  <c r="G224" i="5"/>
  <c r="F224" i="5"/>
  <c r="G223" i="5"/>
  <c r="F223" i="5"/>
  <c r="G222" i="5"/>
  <c r="F222" i="5"/>
  <c r="G221" i="5"/>
  <c r="F221" i="5"/>
  <c r="G220" i="5"/>
  <c r="F220" i="5"/>
  <c r="G219" i="5"/>
  <c r="F219" i="5"/>
  <c r="G218" i="5"/>
  <c r="F218" i="5"/>
  <c r="G217" i="5"/>
  <c r="F217" i="5"/>
  <c r="G216" i="5"/>
  <c r="F216" i="5"/>
  <c r="G214" i="5"/>
  <c r="F214" i="5"/>
  <c r="F213" i="5"/>
  <c r="G213" i="5"/>
  <c r="G212" i="5"/>
  <c r="F212" i="5"/>
  <c r="G211" i="5"/>
  <c r="F211" i="5"/>
  <c r="G210" i="5"/>
  <c r="F210" i="5"/>
  <c r="F209" i="5"/>
  <c r="G209" i="5"/>
  <c r="G208" i="5"/>
  <c r="F208" i="5"/>
  <c r="G207" i="5"/>
  <c r="F207" i="5"/>
  <c r="F205" i="5"/>
  <c r="G205" i="5"/>
  <c r="G204" i="5"/>
  <c r="F204" i="5"/>
  <c r="G203" i="5"/>
  <c r="F203" i="5"/>
  <c r="G202" i="5"/>
  <c r="F202" i="5"/>
  <c r="G201" i="5"/>
  <c r="F201" i="5"/>
  <c r="G200" i="5"/>
  <c r="F200" i="5"/>
  <c r="F199" i="5"/>
  <c r="G199" i="5"/>
  <c r="G198" i="5"/>
  <c r="F198" i="5"/>
  <c r="G197" i="5"/>
  <c r="F197" i="5"/>
  <c r="G196" i="5"/>
  <c r="F196" i="5"/>
  <c r="G195" i="5"/>
  <c r="F195" i="5"/>
  <c r="G194" i="5"/>
  <c r="F194" i="5"/>
  <c r="F193" i="5"/>
  <c r="G193" i="5"/>
  <c r="G192" i="5"/>
  <c r="F192" i="5"/>
  <c r="G191" i="5"/>
  <c r="F191" i="5"/>
  <c r="G190" i="5"/>
  <c r="F190" i="5"/>
  <c r="G189" i="5"/>
  <c r="F189" i="5"/>
  <c r="G188" i="5"/>
  <c r="F188" i="5"/>
  <c r="G187" i="5"/>
  <c r="F187" i="5"/>
  <c r="F186" i="5"/>
  <c r="G186" i="5"/>
  <c r="G185" i="5"/>
  <c r="F185" i="5"/>
  <c r="G184" i="5"/>
  <c r="F184" i="5"/>
  <c r="G183" i="5"/>
  <c r="F183" i="5"/>
  <c r="H182" i="5"/>
  <c r="F181" i="5"/>
  <c r="G181" i="5"/>
  <c r="G180" i="5"/>
  <c r="F180" i="5"/>
  <c r="G178" i="5"/>
  <c r="F178" i="5"/>
  <c r="G177" i="5"/>
  <c r="F177" i="5"/>
  <c r="G176" i="5"/>
  <c r="F176" i="5"/>
  <c r="G175" i="5"/>
  <c r="F175" i="5"/>
  <c r="G174" i="5"/>
  <c r="F174" i="5"/>
  <c r="G173" i="5"/>
  <c r="F173" i="5"/>
  <c r="G172" i="5"/>
  <c r="F172" i="5"/>
  <c r="G171" i="5"/>
  <c r="F171" i="5"/>
  <c r="G170" i="5"/>
  <c r="F170" i="5"/>
  <c r="G169" i="5"/>
  <c r="F169" i="5"/>
  <c r="G168" i="5"/>
  <c r="F168" i="5"/>
  <c r="G167" i="5"/>
  <c r="F167" i="5"/>
  <c r="F166" i="5"/>
  <c r="G166" i="5"/>
  <c r="G165" i="5"/>
  <c r="F165" i="5"/>
  <c r="G164" i="5"/>
  <c r="F164" i="5"/>
  <c r="G163" i="5"/>
  <c r="F163" i="5"/>
  <c r="G162" i="5"/>
  <c r="F162" i="5"/>
  <c r="G161" i="5"/>
  <c r="F161" i="5"/>
  <c r="F160" i="5"/>
  <c r="G160" i="5"/>
  <c r="G159" i="5"/>
  <c r="F159" i="5"/>
  <c r="G157" i="5"/>
  <c r="F157" i="5"/>
  <c r="F156" i="5"/>
  <c r="G156" i="5"/>
  <c r="F154" i="5"/>
  <c r="G154" i="5"/>
  <c r="G153" i="5"/>
  <c r="F153" i="5"/>
  <c r="G152" i="5"/>
  <c r="F152" i="5"/>
  <c r="H152" i="5" s="1"/>
  <c r="G151" i="5"/>
  <c r="F151" i="5"/>
  <c r="G150" i="5"/>
  <c r="F150" i="5"/>
  <c r="G149" i="5"/>
  <c r="F149" i="5"/>
  <c r="G148" i="5"/>
  <c r="F148" i="5"/>
  <c r="F147" i="5"/>
  <c r="G147" i="5"/>
  <c r="G144" i="5"/>
  <c r="F144" i="5"/>
  <c r="G143" i="5"/>
  <c r="F143" i="5"/>
  <c r="G142" i="5"/>
  <c r="F142" i="5"/>
  <c r="G141" i="5"/>
  <c r="F141" i="5"/>
  <c r="G140" i="5"/>
  <c r="F140" i="5"/>
  <c r="G139" i="5"/>
  <c r="F139" i="5"/>
  <c r="G138" i="5"/>
  <c r="F138" i="5"/>
  <c r="G137" i="5"/>
  <c r="F137" i="5"/>
  <c r="G136" i="5"/>
  <c r="F136" i="5"/>
  <c r="G135" i="5"/>
  <c r="F135" i="5"/>
  <c r="G134" i="5"/>
  <c r="F134" i="5"/>
  <c r="G132" i="5"/>
  <c r="F132" i="5"/>
  <c r="G131" i="5"/>
  <c r="F131" i="5"/>
  <c r="G130" i="5"/>
  <c r="F130" i="5"/>
  <c r="F129" i="5"/>
  <c r="G129" i="5"/>
  <c r="G128" i="5"/>
  <c r="F128" i="5"/>
  <c r="G127" i="5"/>
  <c r="F127" i="5"/>
  <c r="F126" i="5"/>
  <c r="G126" i="5"/>
  <c r="F125" i="5"/>
  <c r="G125" i="5"/>
  <c r="G124" i="5"/>
  <c r="F124" i="5"/>
  <c r="E123" i="5"/>
  <c r="E122" i="5" s="1"/>
  <c r="G121" i="5"/>
  <c r="F121" i="5"/>
  <c r="G120" i="5"/>
  <c r="F120" i="5"/>
  <c r="G119" i="5"/>
  <c r="F119" i="5"/>
  <c r="G118" i="5"/>
  <c r="F118" i="5"/>
  <c r="G117" i="5"/>
  <c r="F117" i="5"/>
  <c r="G116" i="5"/>
  <c r="F116" i="5"/>
  <c r="G115" i="5"/>
  <c r="F115" i="5"/>
  <c r="G114" i="5"/>
  <c r="F114" i="5"/>
  <c r="G113" i="5"/>
  <c r="F113" i="5"/>
  <c r="G112" i="5"/>
  <c r="F112" i="5"/>
  <c r="G111" i="5"/>
  <c r="F111" i="5"/>
  <c r="G110" i="5"/>
  <c r="F110" i="5"/>
  <c r="G109" i="5"/>
  <c r="F109" i="5"/>
  <c r="G108" i="5"/>
  <c r="F108" i="5"/>
  <c r="G106" i="5"/>
  <c r="F106" i="5"/>
  <c r="F105" i="5"/>
  <c r="G105" i="5"/>
  <c r="G104" i="5"/>
  <c r="F104" i="5"/>
  <c r="G103" i="5"/>
  <c r="F103" i="5"/>
  <c r="G102" i="5"/>
  <c r="F102" i="5"/>
  <c r="G101" i="5"/>
  <c r="F101" i="5"/>
  <c r="G100" i="5"/>
  <c r="F100" i="5"/>
  <c r="G99" i="5"/>
  <c r="F99" i="5"/>
  <c r="G98" i="5"/>
  <c r="F98" i="5"/>
  <c r="G97" i="5"/>
  <c r="F97" i="5"/>
  <c r="G96" i="5"/>
  <c r="F96" i="5"/>
  <c r="G95" i="5"/>
  <c r="F95" i="5"/>
  <c r="G93" i="5"/>
  <c r="F93" i="5"/>
  <c r="G92" i="5"/>
  <c r="F92" i="5"/>
  <c r="G91" i="5"/>
  <c r="F91" i="5"/>
  <c r="G90" i="5"/>
  <c r="F90" i="5"/>
  <c r="G89" i="5"/>
  <c r="F89" i="5"/>
  <c r="G88" i="5"/>
  <c r="F88" i="5"/>
  <c r="G87" i="5"/>
  <c r="F87" i="5"/>
  <c r="G86" i="5"/>
  <c r="F86" i="5"/>
  <c r="G85" i="5"/>
  <c r="F85" i="5"/>
  <c r="G84" i="5"/>
  <c r="F84" i="5"/>
  <c r="G83" i="5"/>
  <c r="F83" i="5"/>
  <c r="G82" i="5"/>
  <c r="F82" i="5"/>
  <c r="G81" i="5"/>
  <c r="F81" i="5"/>
  <c r="G79" i="5"/>
  <c r="F79" i="5"/>
  <c r="G78" i="5"/>
  <c r="F78" i="5"/>
  <c r="G77" i="5"/>
  <c r="F77" i="5"/>
  <c r="G76" i="5"/>
  <c r="F76" i="5"/>
  <c r="G75" i="5"/>
  <c r="F75" i="5"/>
  <c r="G74" i="5"/>
  <c r="F74" i="5"/>
  <c r="G73" i="5"/>
  <c r="F73" i="5"/>
  <c r="G72" i="5"/>
  <c r="F72" i="5"/>
  <c r="G71" i="5"/>
  <c r="F71" i="5"/>
  <c r="G70" i="5"/>
  <c r="F70" i="5"/>
  <c r="G69" i="5"/>
  <c r="F69" i="5"/>
  <c r="G68" i="5"/>
  <c r="F68" i="5"/>
  <c r="G67" i="5"/>
  <c r="F67" i="5"/>
  <c r="G66" i="5"/>
  <c r="F66" i="5"/>
  <c r="G64" i="5"/>
  <c r="F64" i="5"/>
  <c r="G63" i="5"/>
  <c r="F63" i="5"/>
  <c r="G62" i="5"/>
  <c r="F62" i="5"/>
  <c r="G61" i="5"/>
  <c r="F61" i="5"/>
  <c r="G60" i="5"/>
  <c r="F60" i="5"/>
  <c r="G59" i="5"/>
  <c r="F59" i="5"/>
  <c r="G58" i="5"/>
  <c r="F58" i="5"/>
  <c r="G57" i="5"/>
  <c r="F57" i="5"/>
  <c r="G55" i="5"/>
  <c r="F55" i="5"/>
  <c r="G54" i="5"/>
  <c r="F54" i="5"/>
  <c r="G53" i="5"/>
  <c r="F53" i="5"/>
  <c r="G52" i="5"/>
  <c r="F52" i="5"/>
  <c r="G51" i="5"/>
  <c r="F51" i="5"/>
  <c r="G50" i="5"/>
  <c r="F50" i="5"/>
  <c r="G49" i="5"/>
  <c r="F49" i="5"/>
  <c r="G48" i="5"/>
  <c r="F48" i="5"/>
  <c r="G47" i="5"/>
  <c r="F47" i="5"/>
  <c r="H47" i="5" s="1"/>
  <c r="G46" i="5"/>
  <c r="F46" i="5"/>
  <c r="G45" i="5"/>
  <c r="F45" i="5"/>
  <c r="G44" i="5"/>
  <c r="F44" i="5"/>
  <c r="G42" i="5"/>
  <c r="F42" i="5"/>
  <c r="F41" i="5"/>
  <c r="G41" i="5"/>
  <c r="G40" i="5"/>
  <c r="F40" i="5"/>
  <c r="G39" i="5"/>
  <c r="F39" i="5"/>
  <c r="F38" i="5"/>
  <c r="G38" i="5"/>
  <c r="G37" i="5"/>
  <c r="F37" i="5"/>
  <c r="F36" i="5"/>
  <c r="G36" i="5"/>
  <c r="G35" i="5"/>
  <c r="F35" i="5"/>
  <c r="G34" i="5"/>
  <c r="F34" i="5"/>
  <c r="G33" i="5"/>
  <c r="F33" i="5"/>
  <c r="F32" i="5"/>
  <c r="G32" i="5"/>
  <c r="G31" i="5"/>
  <c r="F31" i="5"/>
  <c r="E30" i="5"/>
  <c r="G29" i="5"/>
  <c r="F29" i="5"/>
  <c r="G28" i="5"/>
  <c r="F28" i="5"/>
  <c r="G27" i="5"/>
  <c r="F27" i="5"/>
  <c r="G26" i="5"/>
  <c r="F26" i="5"/>
  <c r="G25" i="5"/>
  <c r="F25" i="5"/>
  <c r="F24" i="5"/>
  <c r="G24" i="5"/>
  <c r="G23" i="5"/>
  <c r="F23" i="5"/>
  <c r="G22" i="5"/>
  <c r="F22" i="5"/>
  <c r="G21" i="5"/>
  <c r="F21" i="5"/>
  <c r="F20" i="5"/>
  <c r="G20" i="5"/>
  <c r="G19" i="5"/>
  <c r="F19" i="5"/>
  <c r="G17" i="5"/>
  <c r="F17" i="5"/>
  <c r="G16" i="5"/>
  <c r="F16" i="5"/>
  <c r="F15" i="5"/>
  <c r="G15" i="5"/>
  <c r="G14" i="5"/>
  <c r="F14" i="5"/>
  <c r="F13" i="5"/>
  <c r="G13" i="5"/>
  <c r="G12" i="5"/>
  <c r="F12" i="5"/>
  <c r="F11" i="5"/>
  <c r="G11" i="5"/>
  <c r="G10" i="5"/>
  <c r="F10" i="5"/>
  <c r="F9" i="5"/>
  <c r="G9" i="5"/>
  <c r="G8" i="5"/>
  <c r="F8" i="5"/>
  <c r="H8" i="5" s="1"/>
  <c r="G7" i="5"/>
  <c r="F7" i="5"/>
  <c r="X6" i="4"/>
  <c r="Y6" i="4"/>
  <c r="X7" i="4"/>
  <c r="Y7" i="4"/>
  <c r="X8" i="4"/>
  <c r="Y8" i="4"/>
  <c r="X9" i="4"/>
  <c r="Y9" i="4"/>
  <c r="X10" i="4"/>
  <c r="U10" i="4" s="1"/>
  <c r="Y10" i="4"/>
  <c r="V10" i="4" s="1"/>
  <c r="X11" i="4"/>
  <c r="U11" i="4" s="1"/>
  <c r="Y11" i="4"/>
  <c r="X12" i="4"/>
  <c r="U12" i="4" s="1"/>
  <c r="Y12" i="4"/>
  <c r="V12" i="4" s="1"/>
  <c r="X13" i="4"/>
  <c r="U13" i="4" s="1"/>
  <c r="Y13" i="4"/>
  <c r="V13" i="4" s="1"/>
  <c r="X14" i="4"/>
  <c r="U14" i="4" s="1"/>
  <c r="Y14" i="4"/>
  <c r="V14" i="4" s="1"/>
  <c r="X15" i="4"/>
  <c r="Y15" i="4"/>
  <c r="V15" i="4" s="1"/>
  <c r="X16" i="4"/>
  <c r="Y16" i="4"/>
  <c r="V16" i="4" s="1"/>
  <c r="X17" i="4"/>
  <c r="Y17" i="4"/>
  <c r="X18" i="4"/>
  <c r="Y18" i="4"/>
  <c r="X19" i="4"/>
  <c r="Y19" i="4"/>
  <c r="X20" i="4"/>
  <c r="Y20" i="4"/>
  <c r="X21" i="4"/>
  <c r="Y21" i="4"/>
  <c r="V21" i="4" s="1"/>
  <c r="X22" i="4"/>
  <c r="Y22" i="4"/>
  <c r="V22" i="4" s="1"/>
  <c r="X23" i="4"/>
  <c r="Y23" i="4"/>
  <c r="X24" i="4"/>
  <c r="Y24" i="4"/>
  <c r="X25" i="4"/>
  <c r="Y25" i="4"/>
  <c r="V25" i="4" s="1"/>
  <c r="X26" i="4"/>
  <c r="Y26" i="4"/>
  <c r="V26" i="4" s="1"/>
  <c r="X27" i="4"/>
  <c r="Y27" i="4"/>
  <c r="V27" i="4" s="1"/>
  <c r="X28" i="4"/>
  <c r="Y28" i="4"/>
  <c r="V28" i="4" s="1"/>
  <c r="X29" i="4"/>
  <c r="Y29" i="4"/>
  <c r="X30" i="4"/>
  <c r="Y30" i="4"/>
  <c r="X31" i="4"/>
  <c r="Y31" i="4"/>
  <c r="X32" i="4"/>
  <c r="Y32" i="4"/>
  <c r="X33" i="4"/>
  <c r="Y33" i="4"/>
  <c r="X34" i="4"/>
  <c r="Y34" i="4"/>
  <c r="V34" i="4" s="1"/>
  <c r="X35" i="4"/>
  <c r="Y35" i="4"/>
  <c r="X36" i="4"/>
  <c r="U36" i="4" s="1"/>
  <c r="Y36" i="4"/>
  <c r="X37" i="4"/>
  <c r="U37" i="4" s="1"/>
  <c r="Y37" i="4"/>
  <c r="X38" i="4"/>
  <c r="Y38" i="4"/>
  <c r="X39" i="4"/>
  <c r="U39" i="4" s="1"/>
  <c r="Y39" i="4"/>
  <c r="X40" i="4"/>
  <c r="U40" i="4" s="1"/>
  <c r="Y40" i="4"/>
  <c r="V40" i="4" s="1"/>
  <c r="X41" i="4"/>
  <c r="U41" i="4" s="1"/>
  <c r="Y41" i="4"/>
  <c r="V41" i="4" s="1"/>
  <c r="X42" i="4"/>
  <c r="Y42" i="4"/>
  <c r="X43" i="4"/>
  <c r="U43" i="4" s="1"/>
  <c r="Y43" i="4"/>
  <c r="X44" i="4"/>
  <c r="Y44" i="4"/>
  <c r="X45" i="4"/>
  <c r="Y45" i="4"/>
  <c r="V45" i="4" s="1"/>
  <c r="X46" i="4"/>
  <c r="U46" i="4" s="1"/>
  <c r="Y46" i="4"/>
  <c r="V46" i="4" s="1"/>
  <c r="X47" i="4"/>
  <c r="Y47" i="4"/>
  <c r="V47" i="4" s="1"/>
  <c r="X48" i="4"/>
  <c r="Y48" i="4"/>
  <c r="V48" i="4" s="1"/>
  <c r="X49" i="4"/>
  <c r="Y49" i="4"/>
  <c r="X50" i="4"/>
  <c r="Y50" i="4"/>
  <c r="V50" i="4" s="1"/>
  <c r="X51" i="4"/>
  <c r="Y51" i="4"/>
  <c r="V51" i="4" s="1"/>
  <c r="X52" i="4"/>
  <c r="U52" i="4" s="1"/>
  <c r="Y52" i="4"/>
  <c r="V52" i="4" s="1"/>
  <c r="X53" i="4"/>
  <c r="Y53" i="4"/>
  <c r="X54" i="4"/>
  <c r="Y54" i="4"/>
  <c r="X55" i="4"/>
  <c r="Y55" i="4"/>
  <c r="X56" i="4"/>
  <c r="Y56" i="4"/>
  <c r="X57" i="4"/>
  <c r="Y57" i="4"/>
  <c r="X58" i="4"/>
  <c r="Y58" i="4"/>
  <c r="V58" i="4" s="1"/>
  <c r="X59" i="4"/>
  <c r="Y59" i="4"/>
  <c r="X60" i="4"/>
  <c r="Y60" i="4"/>
  <c r="X61" i="4"/>
  <c r="Y61" i="4"/>
  <c r="X62" i="4"/>
  <c r="Y62" i="4"/>
  <c r="V62" i="4" s="1"/>
  <c r="X63" i="4"/>
  <c r="Y63" i="4"/>
  <c r="X64" i="4"/>
  <c r="Y64" i="4"/>
  <c r="X65" i="4"/>
  <c r="U65" i="4" s="1"/>
  <c r="Y65" i="4"/>
  <c r="V65" i="4" s="1"/>
  <c r="X66" i="4"/>
  <c r="Y66" i="4"/>
  <c r="X67" i="4"/>
  <c r="Y67" i="4"/>
  <c r="X68" i="4"/>
  <c r="Y68" i="4"/>
  <c r="X69" i="4"/>
  <c r="Y69" i="4"/>
  <c r="V69" i="4" s="1"/>
  <c r="X70" i="4"/>
  <c r="U70" i="4" s="1"/>
  <c r="Y70" i="4"/>
  <c r="X71" i="4"/>
  <c r="U71" i="4" s="1"/>
  <c r="Y71" i="4"/>
  <c r="X72" i="4"/>
  <c r="U72" i="4" s="1"/>
  <c r="Y72" i="4"/>
  <c r="X73" i="4"/>
  <c r="U73" i="4" s="1"/>
  <c r="Y73" i="4"/>
  <c r="V73" i="4" s="1"/>
  <c r="X74" i="4"/>
  <c r="Y74" i="4"/>
  <c r="V74" i="4" s="1"/>
  <c r="X75" i="4"/>
  <c r="Y75" i="4"/>
  <c r="V75" i="4" s="1"/>
  <c r="X76" i="4"/>
  <c r="U76" i="4" s="1"/>
  <c r="Y76" i="4"/>
  <c r="V76" i="4" s="1"/>
  <c r="X77" i="4"/>
  <c r="Y77" i="4"/>
  <c r="V77" i="4" s="1"/>
  <c r="X78" i="4"/>
  <c r="Y78" i="4"/>
  <c r="X79" i="4"/>
  <c r="Y79" i="4"/>
  <c r="X80" i="4"/>
  <c r="Y80" i="4"/>
  <c r="X81" i="4"/>
  <c r="Y81" i="4"/>
  <c r="X82" i="4"/>
  <c r="Y82" i="4"/>
  <c r="V82" i="4" s="1"/>
  <c r="X83" i="4"/>
  <c r="Y83" i="4"/>
  <c r="V83" i="4" s="1"/>
  <c r="X84" i="4"/>
  <c r="Y84" i="4"/>
  <c r="X85" i="4"/>
  <c r="Y85" i="4"/>
  <c r="X86" i="4"/>
  <c r="Y86" i="4"/>
  <c r="V86" i="4" s="1"/>
  <c r="X87" i="4"/>
  <c r="Y87" i="4"/>
  <c r="X88" i="4"/>
  <c r="Y88" i="4"/>
  <c r="V88" i="4" s="1"/>
  <c r="X89" i="4"/>
  <c r="Y89" i="4"/>
  <c r="X90" i="4"/>
  <c r="Y90" i="4"/>
  <c r="X91" i="4"/>
  <c r="Y91" i="4"/>
  <c r="X92" i="4"/>
  <c r="Y92" i="4"/>
  <c r="X93" i="4"/>
  <c r="Y93" i="4"/>
  <c r="X94" i="4"/>
  <c r="U94" i="4" s="1"/>
  <c r="Y94" i="4"/>
  <c r="V94" i="4" s="1"/>
  <c r="X95" i="4"/>
  <c r="Y95" i="4"/>
  <c r="X96" i="4"/>
  <c r="U96" i="4" s="1"/>
  <c r="Y96" i="4"/>
  <c r="X97" i="4"/>
  <c r="U97" i="4" s="1"/>
  <c r="Y97" i="4"/>
  <c r="X98" i="4"/>
  <c r="U98" i="4" s="1"/>
  <c r="Y98" i="4"/>
  <c r="V98" i="4" s="1"/>
  <c r="X99" i="4"/>
  <c r="U99" i="4" s="1"/>
  <c r="Y99" i="4"/>
  <c r="X100" i="4"/>
  <c r="U100" i="4" s="1"/>
  <c r="Y100" i="4"/>
  <c r="V100" i="4" s="1"/>
  <c r="X101" i="4"/>
  <c r="Y101" i="4"/>
  <c r="V101" i="4" s="1"/>
  <c r="X102" i="4"/>
  <c r="Y102" i="4"/>
  <c r="X103" i="4"/>
  <c r="Y103" i="4"/>
  <c r="X104" i="4"/>
  <c r="Y104" i="4"/>
  <c r="X105" i="4"/>
  <c r="Y105" i="4"/>
  <c r="V105" i="4" s="1"/>
  <c r="X106" i="4"/>
  <c r="Y106" i="4"/>
  <c r="X107" i="4"/>
  <c r="Y107" i="4"/>
  <c r="V107" i="4" s="1"/>
  <c r="X108" i="4"/>
  <c r="Y108" i="4"/>
  <c r="X109" i="4"/>
  <c r="Y109" i="4"/>
  <c r="X110" i="4"/>
  <c r="Y110" i="4"/>
  <c r="V110" i="4" s="1"/>
  <c r="X111" i="4"/>
  <c r="Y111" i="4"/>
  <c r="V111" i="4" s="1"/>
  <c r="X112" i="4"/>
  <c r="Y112" i="4"/>
  <c r="V112" i="4" s="1"/>
  <c r="X113" i="4"/>
  <c r="Y113" i="4"/>
  <c r="X114" i="4"/>
  <c r="Y114" i="4"/>
  <c r="X115" i="4"/>
  <c r="Y115" i="4"/>
  <c r="X116" i="4"/>
  <c r="Y116" i="4"/>
  <c r="X117" i="4"/>
  <c r="Y117" i="4"/>
  <c r="X118" i="4"/>
  <c r="U118" i="4" s="1"/>
  <c r="Y118" i="4"/>
  <c r="V118" i="4" s="1"/>
  <c r="X119" i="4"/>
  <c r="U119" i="4" s="1"/>
  <c r="Y119" i="4"/>
  <c r="V119" i="4" s="1"/>
  <c r="X120" i="4"/>
  <c r="Y120" i="4"/>
  <c r="X121" i="4"/>
  <c r="Y121" i="4"/>
  <c r="X122" i="4"/>
  <c r="Y122" i="4"/>
  <c r="X123" i="4"/>
  <c r="Y123" i="4"/>
  <c r="V123" i="4" s="1"/>
  <c r="X124" i="4"/>
  <c r="U124" i="4" s="1"/>
  <c r="Y124" i="4"/>
  <c r="V124" i="4" s="1"/>
  <c r="X125" i="4"/>
  <c r="U125" i="4" s="1"/>
  <c r="Y125" i="4"/>
  <c r="X126" i="4"/>
  <c r="Y126" i="4"/>
  <c r="X127" i="4"/>
  <c r="U127" i="4" s="1"/>
  <c r="Y127" i="4"/>
  <c r="X128" i="4"/>
  <c r="Y128" i="4"/>
  <c r="X129" i="4"/>
  <c r="Y129" i="4"/>
  <c r="X130" i="4"/>
  <c r="U130" i="4" s="1"/>
  <c r="Y130" i="4"/>
  <c r="V130" i="4" s="1"/>
  <c r="X131" i="4"/>
  <c r="Y131" i="4"/>
  <c r="X133" i="4"/>
  <c r="Y133" i="4"/>
  <c r="V133" i="4" s="1"/>
  <c r="X134" i="4"/>
  <c r="Y134" i="4"/>
  <c r="V134" i="4" s="1"/>
  <c r="X135" i="4"/>
  <c r="Y135" i="4"/>
  <c r="X136" i="4"/>
  <c r="Y136" i="4"/>
  <c r="V136" i="4" s="1"/>
  <c r="X137" i="4"/>
  <c r="Y137" i="4"/>
  <c r="V137" i="4" s="1"/>
  <c r="X138" i="4"/>
  <c r="Y138" i="4"/>
  <c r="X139" i="4"/>
  <c r="Y139" i="4"/>
  <c r="X140" i="4"/>
  <c r="Y140" i="4"/>
  <c r="X141" i="4"/>
  <c r="Y141" i="4"/>
  <c r="X142" i="4"/>
  <c r="Y142" i="4"/>
  <c r="X143" i="4"/>
  <c r="Y143" i="4"/>
  <c r="V143" i="4" s="1"/>
  <c r="X146" i="4"/>
  <c r="Y146" i="4"/>
  <c r="V146" i="4" s="1"/>
  <c r="X147" i="4"/>
  <c r="Y147" i="4"/>
  <c r="X148" i="4"/>
  <c r="U148" i="4" s="1"/>
  <c r="Y148" i="4"/>
  <c r="V148" i="4" s="1"/>
  <c r="X149" i="4"/>
  <c r="U149" i="4" s="1"/>
  <c r="W149" i="4" s="1"/>
  <c r="Y149" i="4"/>
  <c r="V149" i="4" s="1"/>
  <c r="X150" i="4"/>
  <c r="Y150" i="4"/>
  <c r="V150" i="4" s="1"/>
  <c r="X151" i="4"/>
  <c r="U151" i="4" s="1"/>
  <c r="Y151" i="4"/>
  <c r="X152" i="4"/>
  <c r="Y152" i="4"/>
  <c r="X153" i="4"/>
  <c r="Y153" i="4"/>
  <c r="X155" i="4"/>
  <c r="U155" i="4" s="1"/>
  <c r="Y155" i="4"/>
  <c r="X156" i="4"/>
  <c r="Y156" i="4"/>
  <c r="X158" i="4"/>
  <c r="Y158" i="4"/>
  <c r="V158" i="4" s="1"/>
  <c r="X159" i="4"/>
  <c r="U159" i="4" s="1"/>
  <c r="Y159" i="4"/>
  <c r="X160" i="4"/>
  <c r="Y160" i="4"/>
  <c r="V160" i="4" s="1"/>
  <c r="X161" i="4"/>
  <c r="Y161" i="4"/>
  <c r="X162" i="4"/>
  <c r="Y162" i="4"/>
  <c r="X163" i="4"/>
  <c r="Y163" i="4"/>
  <c r="X164" i="4"/>
  <c r="Y164" i="4"/>
  <c r="X165" i="4"/>
  <c r="Y165" i="4"/>
  <c r="X166" i="4"/>
  <c r="Y166" i="4"/>
  <c r="X167" i="4"/>
  <c r="Y167" i="4"/>
  <c r="V167" i="4" s="1"/>
  <c r="X168" i="4"/>
  <c r="Y168" i="4"/>
  <c r="V168" i="4" s="1"/>
  <c r="X169" i="4"/>
  <c r="Y169" i="4"/>
  <c r="V169" i="4" s="1"/>
  <c r="X170" i="4"/>
  <c r="Y170" i="4"/>
  <c r="V170" i="4" s="1"/>
  <c r="X171" i="4"/>
  <c r="Y171" i="4"/>
  <c r="V171" i="4" s="1"/>
  <c r="X172" i="4"/>
  <c r="Y172" i="4"/>
  <c r="V172" i="4" s="1"/>
  <c r="X173" i="4"/>
  <c r="Y173" i="4"/>
  <c r="X174" i="4"/>
  <c r="Y174" i="4"/>
  <c r="X175" i="4"/>
  <c r="U175" i="4" s="1"/>
  <c r="Y175" i="4"/>
  <c r="X176" i="4"/>
  <c r="Y176" i="4"/>
  <c r="X177" i="4"/>
  <c r="Y177" i="4"/>
  <c r="X179" i="4"/>
  <c r="U179" i="4" s="1"/>
  <c r="Y179" i="4"/>
  <c r="X180" i="4"/>
  <c r="U180" i="4" s="1"/>
  <c r="Y180" i="4"/>
  <c r="X181" i="4"/>
  <c r="Y181" i="4"/>
  <c r="X182" i="4"/>
  <c r="U182" i="4" s="1"/>
  <c r="Y182" i="4"/>
  <c r="V182" i="4" s="1"/>
  <c r="X183" i="4"/>
  <c r="Y183" i="4"/>
  <c r="V183" i="4" s="1"/>
  <c r="X184" i="4"/>
  <c r="Y184" i="4"/>
  <c r="V184" i="4" s="1"/>
  <c r="X185" i="4"/>
  <c r="U185" i="4" s="1"/>
  <c r="Y185" i="4"/>
  <c r="X186" i="4"/>
  <c r="Y186" i="4"/>
  <c r="X187" i="4"/>
  <c r="Y187" i="4"/>
  <c r="X188" i="4"/>
  <c r="Y188" i="4"/>
  <c r="X189" i="4"/>
  <c r="Y189" i="4"/>
  <c r="V189" i="4" s="1"/>
  <c r="X190" i="4"/>
  <c r="Y190" i="4"/>
  <c r="X191" i="4"/>
  <c r="U191" i="4" s="1"/>
  <c r="Y191" i="4"/>
  <c r="X192" i="4"/>
  <c r="Y192" i="4"/>
  <c r="X193" i="4"/>
  <c r="Y193" i="4"/>
  <c r="X194" i="4"/>
  <c r="Y194" i="4"/>
  <c r="V194" i="4" s="1"/>
  <c r="X195" i="4"/>
  <c r="Y195" i="4"/>
  <c r="X196" i="4"/>
  <c r="Y196" i="4"/>
  <c r="V196" i="4" s="1"/>
  <c r="X197" i="4"/>
  <c r="Y197" i="4"/>
  <c r="X198" i="4"/>
  <c r="Y198" i="4"/>
  <c r="X199" i="4"/>
  <c r="Y199" i="4"/>
  <c r="X200" i="4"/>
  <c r="Y200" i="4"/>
  <c r="X201" i="4"/>
  <c r="Y201" i="4"/>
  <c r="V201" i="4" s="1"/>
  <c r="X202" i="4"/>
  <c r="Y202" i="4"/>
  <c r="X203" i="4"/>
  <c r="U203" i="4" s="1"/>
  <c r="Y203" i="4"/>
  <c r="X204" i="4"/>
  <c r="U204" i="4" s="1"/>
  <c r="Y204" i="4"/>
  <c r="V204" i="4" s="1"/>
  <c r="X206" i="4"/>
  <c r="U206" i="4" s="1"/>
  <c r="Y206" i="4"/>
  <c r="V206" i="4" s="1"/>
  <c r="X207" i="4"/>
  <c r="U207" i="4" s="1"/>
  <c r="Y207" i="4"/>
  <c r="X208" i="4"/>
  <c r="Y208" i="4"/>
  <c r="V208" i="4" s="1"/>
  <c r="X209" i="4"/>
  <c r="Y209" i="4"/>
  <c r="V209" i="4" s="1"/>
  <c r="X210" i="4"/>
  <c r="Y210" i="4"/>
  <c r="X211" i="4"/>
  <c r="Y211" i="4"/>
  <c r="X212" i="4"/>
  <c r="Y212" i="4"/>
  <c r="X213" i="4"/>
  <c r="Y213" i="4"/>
  <c r="V213" i="4" s="1"/>
  <c r="X215" i="4"/>
  <c r="Y215" i="4"/>
  <c r="V215" i="4" s="1"/>
  <c r="X216" i="4"/>
  <c r="Y216" i="4"/>
  <c r="X217" i="4"/>
  <c r="Y217" i="4"/>
  <c r="X218" i="4"/>
  <c r="Y218" i="4"/>
  <c r="V218" i="4" s="1"/>
  <c r="X219" i="4"/>
  <c r="Y219" i="4"/>
  <c r="X220" i="4"/>
  <c r="Y220" i="4"/>
  <c r="V220" i="4" s="1"/>
  <c r="X221" i="4"/>
  <c r="Y221" i="4"/>
  <c r="X222" i="4"/>
  <c r="Y222" i="4"/>
  <c r="V222" i="4" s="1"/>
  <c r="X223" i="4"/>
  <c r="Y223" i="4"/>
  <c r="X224" i="4"/>
  <c r="Y224" i="4"/>
  <c r="X226" i="4"/>
  <c r="Y226" i="4"/>
  <c r="X227" i="4"/>
  <c r="U227" i="4" s="1"/>
  <c r="Y227" i="4"/>
  <c r="V227" i="4" s="1"/>
  <c r="X228" i="4"/>
  <c r="U228" i="4" s="1"/>
  <c r="Y228" i="4"/>
  <c r="V228" i="4" s="1"/>
  <c r="X229" i="4"/>
  <c r="Y229" i="4"/>
  <c r="X231" i="4"/>
  <c r="U231" i="4" s="1"/>
  <c r="Y231" i="4"/>
  <c r="V231" i="4" s="1"/>
  <c r="X232" i="4"/>
  <c r="U232" i="4" s="1"/>
  <c r="Y232" i="4"/>
  <c r="V232" i="4" s="1"/>
  <c r="X233" i="4"/>
  <c r="U233" i="4" s="1"/>
  <c r="Y233" i="4"/>
  <c r="V233" i="4" s="1"/>
  <c r="X234" i="4"/>
  <c r="Y234" i="4"/>
  <c r="X236" i="4"/>
  <c r="Y236" i="4"/>
  <c r="X238" i="4"/>
  <c r="U238" i="4" s="1"/>
  <c r="Y238" i="4"/>
  <c r="V238" i="4" s="1"/>
  <c r="X239" i="4"/>
  <c r="U239" i="4" s="1"/>
  <c r="Y239" i="4"/>
  <c r="V239" i="4" s="1"/>
  <c r="X240" i="4"/>
  <c r="Y240" i="4"/>
  <c r="X241" i="4"/>
  <c r="Y241" i="4"/>
  <c r="X242" i="4"/>
  <c r="Y242" i="4"/>
  <c r="V242" i="4" s="1"/>
  <c r="X243" i="4"/>
  <c r="Y243" i="4"/>
  <c r="X244" i="4"/>
  <c r="Y244" i="4"/>
  <c r="V244" i="4" s="1"/>
  <c r="X245" i="4"/>
  <c r="Y245" i="4"/>
  <c r="X247" i="4"/>
  <c r="Y247" i="4"/>
  <c r="X248" i="4"/>
  <c r="Y248" i="4"/>
  <c r="V248" i="4" s="1"/>
  <c r="X249" i="4"/>
  <c r="Y249" i="4"/>
  <c r="X250" i="4"/>
  <c r="Y250" i="4"/>
  <c r="X251" i="4"/>
  <c r="Y251" i="4"/>
  <c r="X254" i="4"/>
  <c r="Y254" i="4"/>
  <c r="V254" i="4" s="1"/>
  <c r="X255" i="4"/>
  <c r="Y255" i="4"/>
  <c r="X256" i="4"/>
  <c r="Y256" i="4"/>
  <c r="V256" i="4" s="1"/>
  <c r="X257" i="4"/>
  <c r="Y257" i="4"/>
  <c r="X258" i="4"/>
  <c r="Y258" i="4"/>
  <c r="X259" i="4"/>
  <c r="U259" i="4" s="1"/>
  <c r="Y259" i="4"/>
  <c r="X260" i="4"/>
  <c r="U260" i="4" s="1"/>
  <c r="Y260" i="4"/>
  <c r="V260" i="4" s="1"/>
  <c r="X261" i="4"/>
  <c r="Y261" i="4"/>
  <c r="V261" i="4" s="1"/>
  <c r="X262" i="4"/>
  <c r="U262" i="4" s="1"/>
  <c r="Y262" i="4"/>
  <c r="X263" i="4"/>
  <c r="U263" i="4" s="1"/>
  <c r="Y263" i="4"/>
  <c r="V263" i="4" s="1"/>
  <c r="X265" i="4"/>
  <c r="U265" i="4" s="1"/>
  <c r="Y265" i="4"/>
  <c r="V265" i="4" s="1"/>
  <c r="V264" i="4" s="1"/>
  <c r="X267" i="4"/>
  <c r="Y267" i="4"/>
  <c r="V267" i="4" s="1"/>
  <c r="X268" i="4"/>
  <c r="Y268" i="4"/>
  <c r="V268" i="4" s="1"/>
  <c r="X269" i="4"/>
  <c r="U269" i="4" s="1"/>
  <c r="Y269" i="4"/>
  <c r="X270" i="4"/>
  <c r="Y270" i="4"/>
  <c r="X271" i="4"/>
  <c r="Y271" i="4"/>
  <c r="X272" i="4"/>
  <c r="Y272" i="4"/>
  <c r="X274" i="4"/>
  <c r="Y274" i="4"/>
  <c r="X275" i="4"/>
  <c r="U275" i="4" s="1"/>
  <c r="Y275" i="4"/>
  <c r="V275" i="4" s="1"/>
  <c r="X276" i="4"/>
  <c r="Y276" i="4"/>
  <c r="X277" i="4"/>
  <c r="Y277" i="4"/>
  <c r="X279" i="4"/>
  <c r="Y279" i="4"/>
  <c r="X280" i="4"/>
  <c r="Y280" i="4"/>
  <c r="V280" i="4" s="1"/>
  <c r="X281" i="4"/>
  <c r="Y281" i="4"/>
  <c r="V281" i="4" s="1"/>
  <c r="X282" i="4"/>
  <c r="Y282" i="4"/>
  <c r="X283" i="4"/>
  <c r="Y283" i="4"/>
  <c r="X285" i="4"/>
  <c r="Y285" i="4"/>
  <c r="V285" i="4" s="1"/>
  <c r="X286" i="4"/>
  <c r="Y286" i="4"/>
  <c r="X287" i="4"/>
  <c r="Y287" i="4"/>
  <c r="X288" i="4"/>
  <c r="U288" i="4" s="1"/>
  <c r="Y288" i="4"/>
  <c r="X290" i="4"/>
  <c r="U290" i="4" s="1"/>
  <c r="Y290" i="4"/>
  <c r="V290" i="4" s="1"/>
  <c r="X291" i="4"/>
  <c r="U291" i="4" s="1"/>
  <c r="Y291" i="4"/>
  <c r="X293" i="4"/>
  <c r="Y293" i="4"/>
  <c r="V293" i="4" s="1"/>
  <c r="X294" i="4"/>
  <c r="Y294" i="4"/>
  <c r="V294" i="4" s="1"/>
  <c r="X295" i="4"/>
  <c r="U295" i="4" s="1"/>
  <c r="Y295" i="4"/>
  <c r="X296" i="4"/>
  <c r="Y296" i="4"/>
  <c r="V296" i="4" s="1"/>
  <c r="X297" i="4"/>
  <c r="Y297" i="4"/>
  <c r="V297" i="4" s="1"/>
  <c r="X298" i="4"/>
  <c r="Y298" i="4"/>
  <c r="X300" i="4"/>
  <c r="Y300" i="4"/>
  <c r="V300" i="4" s="1"/>
  <c r="X301" i="4"/>
  <c r="U301" i="4" s="1"/>
  <c r="Y301" i="4"/>
  <c r="X302" i="4"/>
  <c r="Y302" i="4"/>
  <c r="V302" i="4" s="1"/>
  <c r="X304" i="4"/>
  <c r="Y304" i="4"/>
  <c r="V304" i="4" s="1"/>
  <c r="X305" i="4"/>
  <c r="Y305" i="4"/>
  <c r="X306" i="4"/>
  <c r="Y306" i="4"/>
  <c r="X308" i="4"/>
  <c r="Y308" i="4"/>
  <c r="X309" i="4"/>
  <c r="Y309" i="4"/>
  <c r="X310" i="4"/>
  <c r="Y310" i="4"/>
  <c r="X312" i="4"/>
  <c r="U312" i="4" s="1"/>
  <c r="Y312" i="4"/>
  <c r="V312" i="4" s="1"/>
  <c r="X313" i="4"/>
  <c r="Y313" i="4"/>
  <c r="X314" i="4"/>
  <c r="Y314" i="4"/>
  <c r="V314" i="4" s="1"/>
  <c r="X315" i="4"/>
  <c r="Y315" i="4"/>
  <c r="X317" i="4"/>
  <c r="Y317" i="4"/>
  <c r="X318" i="4"/>
  <c r="Y318" i="4"/>
  <c r="V318" i="4" s="1"/>
  <c r="X319" i="4"/>
  <c r="Y319" i="4"/>
  <c r="V319" i="4" s="1"/>
  <c r="X320" i="4"/>
  <c r="Y320" i="4"/>
  <c r="X321" i="4"/>
  <c r="Y321" i="4"/>
  <c r="X325" i="4"/>
  <c r="Y325" i="4"/>
  <c r="X326" i="4"/>
  <c r="U326" i="4" s="1"/>
  <c r="Y326" i="4"/>
  <c r="V326" i="4" s="1"/>
  <c r="X327" i="4"/>
  <c r="U327" i="4" s="1"/>
  <c r="Y327" i="4"/>
  <c r="V327" i="4" s="1"/>
  <c r="X328" i="4"/>
  <c r="U328" i="4" s="1"/>
  <c r="Y328" i="4"/>
  <c r="V328" i="4" s="1"/>
  <c r="X329" i="4"/>
  <c r="U329" i="4" s="1"/>
  <c r="Y329" i="4"/>
  <c r="V329" i="4" s="1"/>
  <c r="X330" i="4"/>
  <c r="Y330" i="4"/>
  <c r="X331" i="4"/>
  <c r="Y331" i="4"/>
  <c r="X332" i="4"/>
  <c r="Y332" i="4"/>
  <c r="X333" i="4"/>
  <c r="Y333" i="4"/>
  <c r="V333" i="4" s="1"/>
  <c r="X334" i="4"/>
  <c r="Y334" i="4"/>
  <c r="X335" i="4"/>
  <c r="Y335" i="4"/>
  <c r="X337" i="4"/>
  <c r="Y337" i="4"/>
  <c r="V337" i="4" s="1"/>
  <c r="X338" i="4"/>
  <c r="Y338" i="4"/>
  <c r="V338" i="4" s="1"/>
  <c r="X339" i="4"/>
  <c r="Y339" i="4"/>
  <c r="X340" i="4"/>
  <c r="Y340" i="4"/>
  <c r="V340" i="4" s="1"/>
  <c r="X341" i="4"/>
  <c r="U341" i="4" s="1"/>
  <c r="Y341" i="4"/>
  <c r="X342" i="4"/>
  <c r="Y342" i="4"/>
  <c r="X344" i="4"/>
  <c r="Y344" i="4"/>
  <c r="X345" i="4"/>
  <c r="Y345" i="4"/>
  <c r="X346" i="4"/>
  <c r="Y346" i="4"/>
  <c r="X347" i="4"/>
  <c r="Y347" i="4"/>
  <c r="X348" i="4"/>
  <c r="Y348" i="4"/>
  <c r="X349" i="4"/>
  <c r="U349" i="4" s="1"/>
  <c r="Y349" i="4"/>
  <c r="V349" i="4" s="1"/>
  <c r="X350" i="4"/>
  <c r="U350" i="4" s="1"/>
  <c r="Y350" i="4"/>
  <c r="X351" i="4"/>
  <c r="Y351" i="4"/>
  <c r="X352" i="4"/>
  <c r="U352" i="4" s="1"/>
  <c r="Y352" i="4"/>
  <c r="V352" i="4" s="1"/>
  <c r="X353" i="4"/>
  <c r="U353" i="4" s="1"/>
  <c r="Y353" i="4"/>
  <c r="X354" i="4"/>
  <c r="U354" i="4" s="1"/>
  <c r="Y354" i="4"/>
  <c r="V354" i="4" s="1"/>
  <c r="X355" i="4"/>
  <c r="U355" i="4" s="1"/>
  <c r="Y355" i="4"/>
  <c r="X357" i="4"/>
  <c r="Y357" i="4"/>
  <c r="X358" i="4"/>
  <c r="Y358" i="4"/>
  <c r="X359" i="4"/>
  <c r="U359" i="4" s="1"/>
  <c r="Y359" i="4"/>
  <c r="V359" i="4" s="1"/>
  <c r="X360" i="4"/>
  <c r="Y360" i="4"/>
  <c r="V360" i="4" s="1"/>
  <c r="X361" i="4"/>
  <c r="Y361" i="4"/>
  <c r="V361" i="4" s="1"/>
  <c r="X362" i="4"/>
  <c r="Y362" i="4"/>
  <c r="V362" i="4" s="1"/>
  <c r="X363" i="4"/>
  <c r="Y363" i="4"/>
  <c r="X364" i="4"/>
  <c r="Y364" i="4"/>
  <c r="V364" i="4" s="1"/>
  <c r="X366" i="4"/>
  <c r="Y366" i="4"/>
  <c r="X367" i="4"/>
  <c r="Y367" i="4"/>
  <c r="X368" i="4"/>
  <c r="U368" i="4" s="1"/>
  <c r="Y368" i="4"/>
  <c r="V368" i="4" s="1"/>
  <c r="X369" i="4"/>
  <c r="Y369" i="4"/>
  <c r="X372" i="4"/>
  <c r="Y372" i="4"/>
  <c r="X373" i="4"/>
  <c r="Y373" i="4"/>
  <c r="X374" i="4"/>
  <c r="Y374" i="4"/>
  <c r="V374" i="4" s="1"/>
  <c r="X375" i="4"/>
  <c r="Y375" i="4"/>
  <c r="X376" i="4"/>
  <c r="Y376" i="4"/>
  <c r="V376" i="4" s="1"/>
  <c r="X378" i="4"/>
  <c r="Y378" i="4"/>
  <c r="X379" i="4"/>
  <c r="U379" i="4" s="1"/>
  <c r="Y379" i="4"/>
  <c r="X380" i="4"/>
  <c r="Y380" i="4"/>
  <c r="X381" i="4"/>
  <c r="Y381" i="4"/>
  <c r="V381" i="4" s="1"/>
  <c r="X383" i="4"/>
  <c r="U383" i="4" s="1"/>
  <c r="Y383" i="4"/>
  <c r="X384" i="4"/>
  <c r="U384" i="4" s="1"/>
  <c r="Y384" i="4"/>
  <c r="V384" i="4" s="1"/>
  <c r="X385" i="4"/>
  <c r="U385" i="4" s="1"/>
  <c r="Y385" i="4"/>
  <c r="X386" i="4"/>
  <c r="U386" i="4" s="1"/>
  <c r="Y386" i="4"/>
  <c r="V386" i="4" s="1"/>
  <c r="X388" i="4"/>
  <c r="Y388" i="4"/>
  <c r="V388" i="4" s="1"/>
  <c r="X389" i="4"/>
  <c r="U389" i="4" s="1"/>
  <c r="Y389" i="4"/>
  <c r="X390" i="4"/>
  <c r="Y390" i="4"/>
  <c r="X391" i="4"/>
  <c r="Y391" i="4"/>
  <c r="V391" i="4" s="1"/>
  <c r="X393" i="4"/>
  <c r="Y393" i="4"/>
  <c r="V393" i="4" s="1"/>
  <c r="V392" i="4" s="1"/>
  <c r="X395" i="4"/>
  <c r="Y395" i="4"/>
  <c r="V395" i="4" s="1"/>
  <c r="V394" i="4" s="1"/>
  <c r="X397" i="4"/>
  <c r="Y397" i="4"/>
  <c r="X398" i="4"/>
  <c r="Y398" i="4"/>
  <c r="V398" i="4" s="1"/>
  <c r="X399" i="4"/>
  <c r="Y399" i="4"/>
  <c r="V399" i="4" s="1"/>
  <c r="X400" i="4"/>
  <c r="Y400" i="4"/>
  <c r="V400" i="4" s="1"/>
  <c r="X402" i="4"/>
  <c r="Y402" i="4"/>
  <c r="X404" i="4"/>
  <c r="Y404" i="4"/>
  <c r="X405" i="4"/>
  <c r="Y405" i="4"/>
  <c r="X407" i="4"/>
  <c r="Y407" i="4"/>
  <c r="X409" i="4"/>
  <c r="Y409" i="4"/>
  <c r="X411" i="4"/>
  <c r="Y411" i="4"/>
  <c r="V411" i="4" s="1"/>
  <c r="V410" i="4" s="1"/>
  <c r="X413" i="4"/>
  <c r="U413" i="4" s="1"/>
  <c r="Y413" i="4"/>
  <c r="V413" i="4" s="1"/>
  <c r="X414" i="4"/>
  <c r="Y414" i="4"/>
  <c r="X415" i="4"/>
  <c r="Y415" i="4"/>
  <c r="X418" i="4"/>
  <c r="U418" i="4" s="1"/>
  <c r="Y418" i="4"/>
  <c r="X419" i="4"/>
  <c r="U419" i="4" s="1"/>
  <c r="Y419" i="4"/>
  <c r="X421" i="4"/>
  <c r="U421" i="4" s="1"/>
  <c r="Y421" i="4"/>
  <c r="V421" i="4" s="1"/>
  <c r="X422" i="4"/>
  <c r="U422" i="4" s="1"/>
  <c r="Y422" i="4"/>
  <c r="V422" i="4" s="1"/>
  <c r="X424" i="4"/>
  <c r="Y424" i="4"/>
  <c r="V424" i="4" s="1"/>
  <c r="X425" i="4"/>
  <c r="Y425" i="4"/>
  <c r="V425" i="4" s="1"/>
  <c r="X427" i="4"/>
  <c r="U427" i="4" s="1"/>
  <c r="Y427" i="4"/>
  <c r="X428" i="4"/>
  <c r="Y428" i="4"/>
  <c r="X429" i="4"/>
  <c r="Y429" i="4"/>
  <c r="V429" i="4" s="1"/>
  <c r="X431" i="4"/>
  <c r="Y431" i="4"/>
  <c r="V431" i="4" s="1"/>
  <c r="X432" i="4"/>
  <c r="Y432" i="4"/>
  <c r="V432" i="4" s="1"/>
  <c r="X433" i="4"/>
  <c r="Y433" i="4"/>
  <c r="X434" i="4"/>
  <c r="Y434" i="4"/>
  <c r="V434" i="4" s="1"/>
  <c r="X435" i="4"/>
  <c r="Y435" i="4"/>
  <c r="V435" i="4" s="1"/>
  <c r="X436" i="4"/>
  <c r="Y436" i="4"/>
  <c r="V436" i="4" s="1"/>
  <c r="X437" i="4"/>
  <c r="Y437" i="4"/>
  <c r="X438" i="4"/>
  <c r="Y438" i="4"/>
  <c r="V438" i="4" s="1"/>
  <c r="X439" i="4"/>
  <c r="Y439" i="4"/>
  <c r="X440" i="4"/>
  <c r="Y440" i="4"/>
  <c r="X441" i="4"/>
  <c r="Y441" i="4"/>
  <c r="X442" i="4"/>
  <c r="Y442" i="4"/>
  <c r="X443" i="4"/>
  <c r="U443" i="4" s="1"/>
  <c r="Y443" i="4"/>
  <c r="X444" i="4"/>
  <c r="U444" i="4" s="1"/>
  <c r="Y444" i="4"/>
  <c r="X445" i="4"/>
  <c r="Y445" i="4"/>
  <c r="X446" i="4"/>
  <c r="U446" i="4" s="1"/>
  <c r="Y446" i="4"/>
  <c r="V446" i="4" s="1"/>
  <c r="X447" i="4"/>
  <c r="U447" i="4" s="1"/>
  <c r="Y447" i="4"/>
  <c r="X448" i="4"/>
  <c r="U448" i="4" s="1"/>
  <c r="Y448" i="4"/>
  <c r="V448" i="4" s="1"/>
  <c r="X449" i="4"/>
  <c r="U449" i="4" s="1"/>
  <c r="Y449" i="4"/>
  <c r="X451" i="4"/>
  <c r="Y451" i="4"/>
  <c r="X452" i="4"/>
  <c r="Y452" i="4"/>
  <c r="X453" i="4"/>
  <c r="Y453" i="4"/>
  <c r="X454" i="4"/>
  <c r="Y454" i="4"/>
  <c r="V454" i="4" s="1"/>
  <c r="X455" i="4"/>
  <c r="Y455" i="4"/>
  <c r="V455" i="4" s="1"/>
  <c r="X456" i="4"/>
  <c r="Y456" i="4"/>
  <c r="V456" i="4" s="1"/>
  <c r="X457" i="4"/>
  <c r="Y457" i="4"/>
  <c r="V457" i="4" s="1"/>
  <c r="X458" i="4"/>
  <c r="Y458" i="4"/>
  <c r="V458" i="4" s="1"/>
  <c r="X459" i="4"/>
  <c r="Y459" i="4"/>
  <c r="V459" i="4" s="1"/>
  <c r="X460" i="4"/>
  <c r="Y460" i="4"/>
  <c r="V460" i="4" s="1"/>
  <c r="X462" i="4"/>
  <c r="U462" i="4" s="1"/>
  <c r="Y462" i="4"/>
  <c r="V462" i="4" s="1"/>
  <c r="X463" i="4"/>
  <c r="Y463" i="4"/>
  <c r="X464" i="4"/>
  <c r="Y464" i="4"/>
  <c r="X465" i="4"/>
  <c r="U465" i="4" s="1"/>
  <c r="Y465" i="4"/>
  <c r="X466" i="4"/>
  <c r="Y466" i="4"/>
  <c r="X467" i="4"/>
  <c r="Y467" i="4"/>
  <c r="X470" i="4"/>
  <c r="Y470" i="4"/>
  <c r="V470" i="4" s="1"/>
  <c r="X471" i="4"/>
  <c r="U471" i="4" s="1"/>
  <c r="Y471" i="4"/>
  <c r="X472" i="4"/>
  <c r="U472" i="4" s="1"/>
  <c r="Y472" i="4"/>
  <c r="V472" i="4" s="1"/>
  <c r="X473" i="4"/>
  <c r="Y473" i="4"/>
  <c r="X474" i="4"/>
  <c r="Y474" i="4"/>
  <c r="X475" i="4"/>
  <c r="U475" i="4" s="1"/>
  <c r="Y475" i="4"/>
  <c r="V475" i="4" s="1"/>
  <c r="X476" i="4"/>
  <c r="U476" i="4" s="1"/>
  <c r="Y476" i="4"/>
  <c r="X478" i="4"/>
  <c r="U478" i="4" s="1"/>
  <c r="Y478" i="4"/>
  <c r="X479" i="4"/>
  <c r="Y479" i="4"/>
  <c r="V479" i="4" s="1"/>
  <c r="X482" i="4"/>
  <c r="Y482" i="4"/>
  <c r="V482" i="4" s="1"/>
  <c r="X483" i="4"/>
  <c r="U483" i="4" s="1"/>
  <c r="Y483" i="4"/>
  <c r="X484" i="4"/>
  <c r="Y484" i="4"/>
  <c r="V484" i="4" s="1"/>
  <c r="X486" i="4"/>
  <c r="Y486" i="4"/>
  <c r="X488" i="4"/>
  <c r="Y488" i="4"/>
  <c r="X489" i="4"/>
  <c r="Y489" i="4"/>
  <c r="V489" i="4" s="1"/>
  <c r="X490" i="4"/>
  <c r="Y490" i="4"/>
  <c r="V490" i="4" s="1"/>
  <c r="X492" i="4"/>
  <c r="Y492" i="4"/>
  <c r="X493" i="4"/>
  <c r="Y493" i="4"/>
  <c r="V493" i="4" s="1"/>
  <c r="X494" i="4"/>
  <c r="U494" i="4" s="1"/>
  <c r="Y494" i="4"/>
  <c r="V494" i="4" s="1"/>
  <c r="X495" i="4"/>
  <c r="Y495" i="4"/>
  <c r="X496" i="4"/>
  <c r="Y496" i="4"/>
  <c r="V496" i="4" s="1"/>
  <c r="X497" i="4"/>
  <c r="Y497" i="4"/>
  <c r="X498" i="4"/>
  <c r="Y498" i="4"/>
  <c r="X499" i="4"/>
  <c r="Y499" i="4"/>
  <c r="X501" i="4"/>
  <c r="Y501" i="4"/>
  <c r="X502" i="4"/>
  <c r="U502" i="4" s="1"/>
  <c r="Y502" i="4"/>
  <c r="V502" i="4" s="1"/>
  <c r="X503" i="4"/>
  <c r="U503" i="4" s="1"/>
  <c r="Y503" i="4"/>
  <c r="X504" i="4"/>
  <c r="Y504" i="4"/>
  <c r="X505" i="4"/>
  <c r="U505" i="4" s="1"/>
  <c r="Y505" i="4"/>
  <c r="X507" i="4"/>
  <c r="U507" i="4" s="1"/>
  <c r="Y507" i="4"/>
  <c r="X508" i="4"/>
  <c r="U508" i="4" s="1"/>
  <c r="Y508" i="4"/>
  <c r="V508" i="4" s="1"/>
  <c r="X509" i="4"/>
  <c r="U509" i="4" s="1"/>
  <c r="Y509" i="4"/>
  <c r="X510" i="4"/>
  <c r="U510" i="4" s="1"/>
  <c r="Y510" i="4"/>
  <c r="X511" i="4"/>
  <c r="U511" i="4" s="1"/>
  <c r="Y511" i="4"/>
  <c r="X513" i="4"/>
  <c r="Y513" i="4"/>
  <c r="X514" i="4"/>
  <c r="Y514" i="4"/>
  <c r="X516" i="4"/>
  <c r="Y516" i="4"/>
  <c r="V516" i="4" s="1"/>
  <c r="X517" i="4"/>
  <c r="Y517" i="4"/>
  <c r="V517" i="4" s="1"/>
  <c r="X518" i="4"/>
  <c r="Y518" i="4"/>
  <c r="V518" i="4" s="1"/>
  <c r="X519" i="4"/>
  <c r="Y519" i="4"/>
  <c r="X520" i="4"/>
  <c r="Y520" i="4"/>
  <c r="V520" i="4" s="1"/>
  <c r="X522" i="4"/>
  <c r="Y522" i="4"/>
  <c r="V522" i="4" s="1"/>
  <c r="X523" i="4"/>
  <c r="Y523" i="4"/>
  <c r="X524" i="4"/>
  <c r="Y524" i="4"/>
  <c r="X525" i="4"/>
  <c r="Y525" i="4"/>
  <c r="X526" i="4"/>
  <c r="Y526" i="4"/>
  <c r="X529" i="4"/>
  <c r="Y529" i="4"/>
  <c r="X531" i="4"/>
  <c r="Y531" i="4"/>
  <c r="V531" i="4" s="1"/>
  <c r="V530" i="4" s="1"/>
  <c r="X533" i="4"/>
  <c r="Y533" i="4"/>
  <c r="X535" i="4"/>
  <c r="U535" i="4" s="1"/>
  <c r="Y535" i="4"/>
  <c r="X536" i="4"/>
  <c r="Y536" i="4"/>
  <c r="X537" i="4"/>
  <c r="Y537" i="4"/>
  <c r="X538" i="4"/>
  <c r="U538" i="4" s="1"/>
  <c r="Y538" i="4"/>
  <c r="X539" i="4"/>
  <c r="U539" i="4" s="1"/>
  <c r="Y539" i="4"/>
  <c r="X540" i="4"/>
  <c r="U540" i="4" s="1"/>
  <c r="Y540" i="4"/>
  <c r="V540" i="4" s="1"/>
  <c r="X541" i="4"/>
  <c r="U541" i="4" s="1"/>
  <c r="Y541" i="4"/>
  <c r="X542" i="4"/>
  <c r="Y542" i="4"/>
  <c r="V542" i="4" s="1"/>
  <c r="X544" i="4"/>
  <c r="Y544" i="4"/>
  <c r="V544" i="4" s="1"/>
  <c r="X545" i="4"/>
  <c r="U545" i="4" s="1"/>
  <c r="Y545" i="4"/>
  <c r="X546" i="4"/>
  <c r="Y546" i="4"/>
  <c r="X547" i="4"/>
  <c r="Y547" i="4"/>
  <c r="X549" i="4"/>
  <c r="Y549" i="4"/>
  <c r="V549" i="4" s="1"/>
  <c r="X550" i="4"/>
  <c r="Y550" i="4"/>
  <c r="X552" i="4"/>
  <c r="Y552" i="4"/>
  <c r="V552" i="4" s="1"/>
  <c r="X553" i="4"/>
  <c r="Y553" i="4"/>
  <c r="X556" i="4"/>
  <c r="Y556" i="4"/>
  <c r="V556" i="4" s="1"/>
  <c r="X557" i="4"/>
  <c r="U557" i="4" s="1"/>
  <c r="Y557" i="4"/>
  <c r="V557" i="4" s="1"/>
  <c r="X559" i="4"/>
  <c r="Y559" i="4"/>
  <c r="X560" i="4"/>
  <c r="Y560" i="4"/>
  <c r="X561" i="4"/>
  <c r="Y561" i="4"/>
  <c r="X562" i="4"/>
  <c r="Y562" i="4"/>
  <c r="X563" i="4"/>
  <c r="Y563" i="4"/>
  <c r="X566" i="4"/>
  <c r="Y566" i="4"/>
  <c r="V566" i="4" s="1"/>
  <c r="X567" i="4"/>
  <c r="U567" i="4" s="1"/>
  <c r="Y567" i="4"/>
  <c r="V567" i="4" s="1"/>
  <c r="X568" i="4"/>
  <c r="U568" i="4" s="1"/>
  <c r="Y568" i="4"/>
  <c r="V568" i="4" s="1"/>
  <c r="X569" i="4"/>
  <c r="Y569" i="4"/>
  <c r="X570" i="4"/>
  <c r="Y570" i="4"/>
  <c r="X571" i="4"/>
  <c r="U571" i="4" s="1"/>
  <c r="Y571" i="4"/>
  <c r="X572" i="4"/>
  <c r="U572" i="4" s="1"/>
  <c r="Y572" i="4"/>
  <c r="V572" i="4" s="1"/>
  <c r="X573" i="4"/>
  <c r="Y573" i="4"/>
  <c r="X574" i="4"/>
  <c r="Y574" i="4"/>
  <c r="V574" i="4" s="1"/>
  <c r="X575" i="4"/>
  <c r="Y575" i="4"/>
  <c r="X576" i="4"/>
  <c r="U576" i="4" s="1"/>
  <c r="Y576" i="4"/>
  <c r="V576" i="4" s="1"/>
  <c r="X578" i="4"/>
  <c r="Y578" i="4"/>
  <c r="V578" i="4" s="1"/>
  <c r="X579" i="4"/>
  <c r="Y579" i="4"/>
  <c r="X580" i="4"/>
  <c r="Y580" i="4"/>
  <c r="V580" i="4" s="1"/>
  <c r="X581" i="4"/>
  <c r="Y581" i="4"/>
  <c r="V581" i="4" s="1"/>
  <c r="X582" i="4"/>
  <c r="Y582" i="4"/>
  <c r="X584" i="4"/>
  <c r="Y584" i="4"/>
  <c r="X585" i="4"/>
  <c r="Y585" i="4"/>
  <c r="X586" i="4"/>
  <c r="U586" i="4" s="1"/>
  <c r="Y586" i="4"/>
  <c r="V586" i="4" s="1"/>
  <c r="X587" i="4"/>
  <c r="Y587" i="4"/>
  <c r="V587" i="4" s="1"/>
  <c r="X588" i="4"/>
  <c r="Y588" i="4"/>
  <c r="V588" i="4" s="1"/>
  <c r="X589" i="4"/>
  <c r="Y589" i="4"/>
  <c r="V589" i="4" s="1"/>
  <c r="X590" i="4"/>
  <c r="Y590" i="4"/>
  <c r="V590" i="4" s="1"/>
  <c r="X591" i="4"/>
  <c r="Y591" i="4"/>
  <c r="X592" i="4"/>
  <c r="Y592" i="4"/>
  <c r="V592" i="4" s="1"/>
  <c r="X593" i="4"/>
  <c r="U593" i="4" s="1"/>
  <c r="Y593" i="4"/>
  <c r="X594" i="4"/>
  <c r="Y594" i="4"/>
  <c r="X595" i="4"/>
  <c r="Y595" i="4"/>
  <c r="X596" i="4"/>
  <c r="Y596" i="4"/>
  <c r="X597" i="4"/>
  <c r="Y597" i="4"/>
  <c r="X598" i="4"/>
  <c r="U598" i="4" s="1"/>
  <c r="Y598" i="4"/>
  <c r="X600" i="4"/>
  <c r="U600" i="4" s="1"/>
  <c r="Y600" i="4"/>
  <c r="X602" i="4"/>
  <c r="Y602" i="4"/>
  <c r="X603" i="4"/>
  <c r="Y603" i="4"/>
  <c r="V603" i="4" s="1"/>
  <c r="X604" i="4"/>
  <c r="U604" i="4" s="1"/>
  <c r="Y604" i="4"/>
  <c r="V604" i="4" s="1"/>
  <c r="X605" i="4"/>
  <c r="Y605" i="4"/>
  <c r="V605" i="4" s="1"/>
  <c r="X606" i="4"/>
  <c r="Y606" i="4"/>
  <c r="X607" i="4"/>
  <c r="Y607" i="4"/>
  <c r="X609" i="4"/>
  <c r="Y609" i="4"/>
  <c r="V609" i="4" s="1"/>
  <c r="X610" i="4"/>
  <c r="Y610" i="4"/>
  <c r="X611" i="4"/>
  <c r="Y611" i="4"/>
  <c r="V611" i="4" s="1"/>
  <c r="X612" i="4"/>
  <c r="Y612" i="4"/>
  <c r="V612" i="4" s="1"/>
  <c r="X613" i="4"/>
  <c r="U613" i="4" s="1"/>
  <c r="Y613" i="4"/>
  <c r="V613" i="4" s="1"/>
  <c r="X616" i="4"/>
  <c r="Y616" i="4"/>
  <c r="V616" i="4" s="1"/>
  <c r="X617" i="4"/>
  <c r="Y617" i="4"/>
  <c r="V617" i="4" s="1"/>
  <c r="X618" i="4"/>
  <c r="Y618" i="4"/>
  <c r="X619" i="4"/>
  <c r="U619" i="4" s="1"/>
  <c r="Y619" i="4"/>
  <c r="X621" i="4"/>
  <c r="U621" i="4" s="1"/>
  <c r="Y621" i="4"/>
  <c r="X622" i="4"/>
  <c r="Y622" i="4"/>
  <c r="X623" i="4"/>
  <c r="U623" i="4" s="1"/>
  <c r="Y623" i="4"/>
  <c r="X624" i="4"/>
  <c r="U624" i="4" s="1"/>
  <c r="Y624" i="4"/>
  <c r="X626" i="4"/>
  <c r="Y626" i="4"/>
  <c r="V626" i="4" s="1"/>
  <c r="X627" i="4"/>
  <c r="U627" i="4" s="1"/>
  <c r="Y627" i="4"/>
  <c r="X628" i="4"/>
  <c r="U628" i="4" s="1"/>
  <c r="Y628" i="4"/>
  <c r="V628" i="4" s="1"/>
  <c r="X629" i="4"/>
  <c r="U629" i="4" s="1"/>
  <c r="Y629" i="4"/>
  <c r="V629" i="4" s="1"/>
  <c r="X630" i="4"/>
  <c r="Y630" i="4"/>
  <c r="X631" i="4"/>
  <c r="Y631" i="4"/>
  <c r="V631" i="4" s="1"/>
  <c r="X633" i="4"/>
  <c r="Y633" i="4"/>
  <c r="X636" i="4"/>
  <c r="U636" i="4" s="1"/>
  <c r="Y636" i="4"/>
  <c r="X638" i="4"/>
  <c r="Y638" i="4"/>
  <c r="V638" i="4" s="1"/>
  <c r="X639" i="4"/>
  <c r="Y639" i="4"/>
  <c r="V639" i="4" s="1"/>
  <c r="X640" i="4"/>
  <c r="Y640" i="4"/>
  <c r="V640" i="4" s="1"/>
  <c r="X641" i="4"/>
  <c r="Y641" i="4"/>
  <c r="V641" i="4" s="1"/>
  <c r="X643" i="4"/>
  <c r="Y643" i="4"/>
  <c r="X644" i="4"/>
  <c r="Y644" i="4"/>
  <c r="X645" i="4"/>
  <c r="Y645" i="4"/>
  <c r="V645" i="4" s="1"/>
  <c r="X646" i="4"/>
  <c r="U646" i="4" s="1"/>
  <c r="Y646" i="4"/>
  <c r="V646" i="4" s="1"/>
  <c r="X648" i="4"/>
  <c r="Y648" i="4"/>
  <c r="X649" i="4"/>
  <c r="Y649" i="4"/>
  <c r="V649" i="4" s="1"/>
  <c r="X651" i="4"/>
  <c r="U651" i="4" s="1"/>
  <c r="Y651" i="4"/>
  <c r="X654" i="4"/>
  <c r="Y654" i="4"/>
  <c r="X655" i="4"/>
  <c r="Y655" i="4"/>
  <c r="X656" i="4"/>
  <c r="Y656" i="4"/>
  <c r="V656" i="4" s="1"/>
  <c r="X657" i="4"/>
  <c r="Y657" i="4"/>
  <c r="X658" i="4"/>
  <c r="U658" i="4" s="1"/>
  <c r="Y658" i="4"/>
  <c r="X660" i="4"/>
  <c r="Y660" i="4"/>
  <c r="X661" i="4"/>
  <c r="U661" i="4" s="1"/>
  <c r="Y661" i="4"/>
  <c r="X662" i="4"/>
  <c r="U662" i="4" s="1"/>
  <c r="Y662" i="4"/>
  <c r="V662" i="4" s="1"/>
  <c r="X663" i="4"/>
  <c r="U663" i="4" s="1"/>
  <c r="Y663" i="4"/>
  <c r="V663" i="4" s="1"/>
  <c r="X664" i="4"/>
  <c r="U664" i="4" s="1"/>
  <c r="Y664" i="4"/>
  <c r="V664" i="4" s="1"/>
  <c r="X666" i="4"/>
  <c r="Y666" i="4"/>
  <c r="V666" i="4" s="1"/>
  <c r="X667" i="4"/>
  <c r="U667" i="4" s="1"/>
  <c r="Y667" i="4"/>
  <c r="X668" i="4"/>
  <c r="U668" i="4" s="1"/>
  <c r="Y668" i="4"/>
  <c r="X669" i="4"/>
  <c r="Y669" i="4"/>
  <c r="V669" i="4" s="1"/>
  <c r="X670" i="4"/>
  <c r="Y670" i="4"/>
  <c r="X671" i="4"/>
  <c r="Y671" i="4"/>
  <c r="X672" i="4"/>
  <c r="Y672" i="4"/>
  <c r="V672" i="4" s="1"/>
  <c r="X676" i="4"/>
  <c r="Y676" i="4"/>
  <c r="V676" i="4" s="1"/>
  <c r="X677" i="4"/>
  <c r="Y677" i="4"/>
  <c r="V677" i="4" s="1"/>
  <c r="X678" i="4"/>
  <c r="Y678" i="4"/>
  <c r="X680" i="4"/>
  <c r="Y680" i="4"/>
  <c r="V680" i="4" s="1"/>
  <c r="X681" i="4"/>
  <c r="Y681" i="4"/>
  <c r="X682" i="4"/>
  <c r="Y682" i="4"/>
  <c r="V682" i="4" s="1"/>
  <c r="X683" i="4"/>
  <c r="Y683" i="4"/>
  <c r="X684" i="4"/>
  <c r="Y684" i="4"/>
  <c r="X687" i="4"/>
  <c r="Y687" i="4"/>
  <c r="V687" i="4" s="1"/>
  <c r="X688" i="4"/>
  <c r="Y688" i="4"/>
  <c r="V688" i="4" s="1"/>
  <c r="X690" i="4"/>
  <c r="Y690" i="4"/>
  <c r="X691" i="4"/>
  <c r="U691" i="4" s="1"/>
  <c r="Y691" i="4"/>
  <c r="X692" i="4"/>
  <c r="Y692" i="4"/>
  <c r="X693" i="4"/>
  <c r="U693" i="4" s="1"/>
  <c r="Y693" i="4"/>
  <c r="X694" i="4"/>
  <c r="U694" i="4" s="1"/>
  <c r="Y694" i="4"/>
  <c r="X695" i="4"/>
  <c r="U695" i="4" s="1"/>
  <c r="Y695" i="4"/>
  <c r="X696" i="4"/>
  <c r="U696" i="4" s="1"/>
  <c r="Y696" i="4"/>
  <c r="X697" i="4"/>
  <c r="U697" i="4" s="1"/>
  <c r="Y697" i="4"/>
  <c r="W181" i="4"/>
  <c r="W251" i="4"/>
  <c r="V309" i="4"/>
  <c r="V332" i="4"/>
  <c r="V379" i="4"/>
  <c r="V547" i="4"/>
  <c r="U692" i="4"/>
  <c r="U272" i="4"/>
  <c r="V259" i="4"/>
  <c r="V212" i="4"/>
  <c r="V211" i="4"/>
  <c r="V210" i="4"/>
  <c r="V195" i="4"/>
  <c r="V188" i="4"/>
  <c r="V142" i="4"/>
  <c r="V141" i="4"/>
  <c r="V140" i="4"/>
  <c r="V138" i="4"/>
  <c r="V120" i="4"/>
  <c r="U120" i="4"/>
  <c r="V117" i="4"/>
  <c r="V116" i="4"/>
  <c r="V68" i="4"/>
  <c r="U68" i="4"/>
  <c r="V67" i="4"/>
  <c r="V66" i="4"/>
  <c r="U50" i="4"/>
  <c r="V49" i="4"/>
  <c r="U48" i="4"/>
  <c r="U23" i="4"/>
  <c r="V20" i="4"/>
  <c r="U20" i="4"/>
  <c r="W20" i="4" s="1"/>
  <c r="V7" i="4"/>
  <c r="V8" i="4"/>
  <c r="V9" i="4"/>
  <c r="V11" i="4"/>
  <c r="V18" i="4"/>
  <c r="V19" i="4"/>
  <c r="V23" i="4"/>
  <c r="V24" i="4"/>
  <c r="V30" i="4"/>
  <c r="V31" i="4"/>
  <c r="V32" i="4"/>
  <c r="V33" i="4"/>
  <c r="V35" i="4"/>
  <c r="V36" i="4"/>
  <c r="V37" i="4"/>
  <c r="V38" i="4"/>
  <c r="V39" i="4"/>
  <c r="V43" i="4"/>
  <c r="V44" i="4"/>
  <c r="V53" i="4"/>
  <c r="V54" i="4"/>
  <c r="V56" i="4"/>
  <c r="V57" i="4"/>
  <c r="V59" i="4"/>
  <c r="V60" i="4"/>
  <c r="V61" i="4"/>
  <c r="V63" i="4"/>
  <c r="V70" i="4"/>
  <c r="V71" i="4"/>
  <c r="V72" i="4"/>
  <c r="V78" i="4"/>
  <c r="V80" i="4"/>
  <c r="V81" i="4"/>
  <c r="V84" i="4"/>
  <c r="V85" i="4"/>
  <c r="V87" i="4"/>
  <c r="V89" i="4"/>
  <c r="V90" i="4"/>
  <c r="V91" i="4"/>
  <c r="V92" i="4"/>
  <c r="V95" i="4"/>
  <c r="V96" i="4"/>
  <c r="V97" i="4"/>
  <c r="V99" i="4"/>
  <c r="V102" i="4"/>
  <c r="V103" i="4"/>
  <c r="V104" i="4"/>
  <c r="V108" i="4"/>
  <c r="V109" i="4"/>
  <c r="V113" i="4"/>
  <c r="V114" i="4"/>
  <c r="V115" i="4"/>
  <c r="V125" i="4"/>
  <c r="V126" i="4"/>
  <c r="V127" i="4"/>
  <c r="V128" i="4"/>
  <c r="V129" i="4"/>
  <c r="V131" i="4"/>
  <c r="V135" i="4"/>
  <c r="V139" i="4"/>
  <c r="V147" i="4"/>
  <c r="V151" i="4"/>
  <c r="V152" i="4"/>
  <c r="V153" i="4"/>
  <c r="V155" i="4"/>
  <c r="V156" i="4"/>
  <c r="V159" i="4"/>
  <c r="V161" i="4"/>
  <c r="V162" i="4"/>
  <c r="V163" i="4"/>
  <c r="V164" i="4"/>
  <c r="V165" i="4"/>
  <c r="V166" i="4"/>
  <c r="V173" i="4"/>
  <c r="V174" i="4"/>
  <c r="V175" i="4"/>
  <c r="V176" i="4"/>
  <c r="V177" i="4"/>
  <c r="V179" i="4"/>
  <c r="V180" i="4"/>
  <c r="V185" i="4"/>
  <c r="V186" i="4"/>
  <c r="V187" i="4"/>
  <c r="V190" i="4"/>
  <c r="V191" i="4"/>
  <c r="V192" i="4"/>
  <c r="V193" i="4"/>
  <c r="V197" i="4"/>
  <c r="V198" i="4"/>
  <c r="V199" i="4"/>
  <c r="V200" i="4"/>
  <c r="V202" i="4"/>
  <c r="V203" i="4"/>
  <c r="V207" i="4"/>
  <c r="V216" i="4"/>
  <c r="V217" i="4"/>
  <c r="V219" i="4"/>
  <c r="V221" i="4"/>
  <c r="V223" i="4"/>
  <c r="V224" i="4"/>
  <c r="V226" i="4"/>
  <c r="V229" i="4"/>
  <c r="V234" i="4"/>
  <c r="V236" i="4"/>
  <c r="V235" i="4" s="1"/>
  <c r="V240" i="4"/>
  <c r="V241" i="4"/>
  <c r="V243" i="4"/>
  <c r="V245" i="4"/>
  <c r="V247" i="4"/>
  <c r="V249" i="4"/>
  <c r="V250" i="4"/>
  <c r="V255" i="4"/>
  <c r="V257" i="4"/>
  <c r="V258" i="4"/>
  <c r="V262" i="4"/>
  <c r="V269" i="4"/>
  <c r="V270" i="4"/>
  <c r="V271" i="4"/>
  <c r="V272" i="4"/>
  <c r="V274" i="4"/>
  <c r="V276" i="4"/>
  <c r="V277" i="4"/>
  <c r="V279" i="4"/>
  <c r="V282" i="4"/>
  <c r="V283" i="4"/>
  <c r="V286" i="4"/>
  <c r="V287" i="4"/>
  <c r="V288" i="4"/>
  <c r="V291" i="4"/>
  <c r="V295" i="4"/>
  <c r="V298" i="4"/>
  <c r="V301" i="4"/>
  <c r="V305" i="4"/>
  <c r="V306" i="4"/>
  <c r="V308" i="4"/>
  <c r="V310" i="4"/>
  <c r="V313" i="4"/>
  <c r="V315" i="4"/>
  <c r="V317" i="4"/>
  <c r="V320" i="4"/>
  <c r="V321" i="4"/>
  <c r="V325" i="4"/>
  <c r="V330" i="4"/>
  <c r="V331" i="4"/>
  <c r="V334" i="4"/>
  <c r="V335" i="4"/>
  <c r="V339" i="4"/>
  <c r="V341" i="4"/>
  <c r="V342" i="4"/>
  <c r="V344" i="4"/>
  <c r="V345" i="4"/>
  <c r="V346" i="4"/>
  <c r="V347" i="4"/>
  <c r="V348" i="4"/>
  <c r="V350" i="4"/>
  <c r="V351" i="4"/>
  <c r="V353" i="4"/>
  <c r="V355" i="4"/>
  <c r="V357" i="4"/>
  <c r="V358" i="4"/>
  <c r="V363" i="4"/>
  <c r="V366" i="4"/>
  <c r="V367" i="4"/>
  <c r="V369" i="4"/>
  <c r="V372" i="4"/>
  <c r="V373" i="4"/>
  <c r="V375" i="4"/>
  <c r="V378" i="4"/>
  <c r="V380" i="4"/>
  <c r="V383" i="4"/>
  <c r="V385" i="4"/>
  <c r="V389" i="4"/>
  <c r="V390" i="4"/>
  <c r="V397" i="4"/>
  <c r="V402" i="4"/>
  <c r="V401" i="4" s="1"/>
  <c r="V404" i="4"/>
  <c r="V405" i="4"/>
  <c r="V407" i="4"/>
  <c r="V406" i="4" s="1"/>
  <c r="V409" i="4"/>
  <c r="V408" i="4" s="1"/>
  <c r="V414" i="4"/>
  <c r="V415" i="4"/>
  <c r="V418" i="4"/>
  <c r="V419" i="4"/>
  <c r="V427" i="4"/>
  <c r="V428" i="4"/>
  <c r="V433" i="4"/>
  <c r="V437" i="4"/>
  <c r="V439" i="4"/>
  <c r="V440" i="4"/>
  <c r="V441" i="4"/>
  <c r="V442" i="4"/>
  <c r="V443" i="4"/>
  <c r="V444" i="4"/>
  <c r="V445" i="4"/>
  <c r="V447" i="4"/>
  <c r="V449" i="4"/>
  <c r="V451" i="4"/>
  <c r="V452" i="4"/>
  <c r="V453" i="4"/>
  <c r="V463" i="4"/>
  <c r="V464" i="4"/>
  <c r="V465" i="4"/>
  <c r="V466" i="4"/>
  <c r="V467" i="4"/>
  <c r="V471" i="4"/>
  <c r="V473" i="4"/>
  <c r="V474" i="4"/>
  <c r="V476" i="4"/>
  <c r="V478" i="4"/>
  <c r="V483" i="4"/>
  <c r="V486" i="4"/>
  <c r="V485" i="4" s="1"/>
  <c r="V488" i="4"/>
  <c r="V492" i="4"/>
  <c r="V495" i="4"/>
  <c r="V497" i="4"/>
  <c r="V498" i="4"/>
  <c r="V499" i="4"/>
  <c r="V501" i="4"/>
  <c r="V503" i="4"/>
  <c r="V504" i="4"/>
  <c r="V505" i="4"/>
  <c r="V507" i="4"/>
  <c r="V509" i="4"/>
  <c r="V510" i="4"/>
  <c r="V511" i="4"/>
  <c r="V513" i="4"/>
  <c r="V514" i="4"/>
  <c r="V519" i="4"/>
  <c r="V523" i="4"/>
  <c r="V524" i="4"/>
  <c r="V525" i="4"/>
  <c r="V526" i="4"/>
  <c r="V529" i="4"/>
  <c r="V528" i="4" s="1"/>
  <c r="V533" i="4"/>
  <c r="V535" i="4"/>
  <c r="V536" i="4"/>
  <c r="V537" i="4"/>
  <c r="V538" i="4"/>
  <c r="V539" i="4"/>
  <c r="V541" i="4"/>
  <c r="V545" i="4"/>
  <c r="V546" i="4"/>
  <c r="V550" i="4"/>
  <c r="V553" i="4"/>
  <c r="V559" i="4"/>
  <c r="V560" i="4"/>
  <c r="V561" i="4"/>
  <c r="V562" i="4"/>
  <c r="V563" i="4"/>
  <c r="V569" i="4"/>
  <c r="V570" i="4"/>
  <c r="V571" i="4"/>
  <c r="V573" i="4"/>
  <c r="V575" i="4"/>
  <c r="V579" i="4"/>
  <c r="V582" i="4"/>
  <c r="V584" i="4"/>
  <c r="V585" i="4"/>
  <c r="V591" i="4"/>
  <c r="V593" i="4"/>
  <c r="V594" i="4"/>
  <c r="V595" i="4"/>
  <c r="V596" i="4"/>
  <c r="V597" i="4"/>
  <c r="V598" i="4"/>
  <c r="V600" i="4"/>
  <c r="V599" i="4" s="1"/>
  <c r="V602" i="4"/>
  <c r="V606" i="4"/>
  <c r="V607" i="4"/>
  <c r="V610" i="4"/>
  <c r="V618" i="4"/>
  <c r="V619" i="4"/>
  <c r="V621" i="4"/>
  <c r="V622" i="4"/>
  <c r="V623" i="4"/>
  <c r="V624" i="4"/>
  <c r="V627" i="4"/>
  <c r="V630" i="4"/>
  <c r="V633" i="4"/>
  <c r="V632" i="4" s="1"/>
  <c r="V636" i="4"/>
  <c r="V635" i="4" s="1"/>
  <c r="V643" i="4"/>
  <c r="V644" i="4"/>
  <c r="V648" i="4"/>
  <c r="V651" i="4"/>
  <c r="V650" i="4" s="1"/>
  <c r="V654" i="4"/>
  <c r="V655" i="4"/>
  <c r="V657" i="4"/>
  <c r="V658" i="4"/>
  <c r="V660" i="4"/>
  <c r="V661" i="4"/>
  <c r="V667" i="4"/>
  <c r="V668" i="4"/>
  <c r="V670" i="4"/>
  <c r="V671" i="4"/>
  <c r="V678" i="4"/>
  <c r="V681" i="4"/>
  <c r="V683" i="4"/>
  <c r="V684" i="4"/>
  <c r="V690" i="4"/>
  <c r="V691" i="4"/>
  <c r="V692" i="4"/>
  <c r="V693" i="4"/>
  <c r="V694" i="4"/>
  <c r="V695" i="4"/>
  <c r="V696" i="4"/>
  <c r="V697" i="4"/>
  <c r="V6" i="4"/>
  <c r="U7" i="4"/>
  <c r="U8" i="4"/>
  <c r="U9" i="4"/>
  <c r="U15" i="4"/>
  <c r="U16" i="4"/>
  <c r="U18" i="4"/>
  <c r="U19" i="4"/>
  <c r="U21" i="4"/>
  <c r="U22" i="4"/>
  <c r="U24" i="4"/>
  <c r="U25" i="4"/>
  <c r="U26" i="4"/>
  <c r="U27" i="4"/>
  <c r="U28" i="4"/>
  <c r="U30" i="4"/>
  <c r="U31" i="4"/>
  <c r="U32" i="4"/>
  <c r="U33" i="4"/>
  <c r="W33" i="4" s="1"/>
  <c r="U34" i="4"/>
  <c r="U35" i="4"/>
  <c r="U38" i="4"/>
  <c r="U44" i="4"/>
  <c r="U45" i="4"/>
  <c r="U47" i="4"/>
  <c r="U49" i="4"/>
  <c r="U51" i="4"/>
  <c r="U53" i="4"/>
  <c r="W53" i="4" s="1"/>
  <c r="U54" i="4"/>
  <c r="U56" i="4"/>
  <c r="U57" i="4"/>
  <c r="U58" i="4"/>
  <c r="U59" i="4"/>
  <c r="U60" i="4"/>
  <c r="U61" i="4"/>
  <c r="U62" i="4"/>
  <c r="U63" i="4"/>
  <c r="U66" i="4"/>
  <c r="U67" i="4"/>
  <c r="U69" i="4"/>
  <c r="U74" i="4"/>
  <c r="U75" i="4"/>
  <c r="U77" i="4"/>
  <c r="U78" i="4"/>
  <c r="U80" i="4"/>
  <c r="U81" i="4"/>
  <c r="W81" i="4" s="1"/>
  <c r="U82" i="4"/>
  <c r="U83" i="4"/>
  <c r="U84" i="4"/>
  <c r="U85" i="4"/>
  <c r="U86" i="4"/>
  <c r="U87" i="4"/>
  <c r="U88" i="4"/>
  <c r="U89" i="4"/>
  <c r="U90" i="4"/>
  <c r="U91" i="4"/>
  <c r="U92" i="4"/>
  <c r="U95" i="4"/>
  <c r="U101" i="4"/>
  <c r="U102" i="4"/>
  <c r="U103" i="4"/>
  <c r="U104" i="4"/>
  <c r="U105" i="4"/>
  <c r="U107" i="4"/>
  <c r="U108" i="4"/>
  <c r="U109" i="4"/>
  <c r="U110" i="4"/>
  <c r="U111" i="4"/>
  <c r="U112" i="4"/>
  <c r="U113" i="4"/>
  <c r="U114" i="4"/>
  <c r="U115" i="4"/>
  <c r="W115" i="4" s="1"/>
  <c r="U116" i="4"/>
  <c r="W116" i="4" s="1"/>
  <c r="U117" i="4"/>
  <c r="U123" i="4"/>
  <c r="U126" i="4"/>
  <c r="U128" i="4"/>
  <c r="U129" i="4"/>
  <c r="U131" i="4"/>
  <c r="U133" i="4"/>
  <c r="U134" i="4"/>
  <c r="U135" i="4"/>
  <c r="U136" i="4"/>
  <c r="U137" i="4"/>
  <c r="U138" i="4"/>
  <c r="U139" i="4"/>
  <c r="U140" i="4"/>
  <c r="U141" i="4"/>
  <c r="U142" i="4"/>
  <c r="W142" i="4" s="1"/>
  <c r="U143" i="4"/>
  <c r="U146" i="4"/>
  <c r="U147" i="4"/>
  <c r="W147" i="4" s="1"/>
  <c r="U150" i="4"/>
  <c r="U152" i="4"/>
  <c r="U153" i="4"/>
  <c r="U156" i="4"/>
  <c r="U158" i="4"/>
  <c r="U160" i="4"/>
  <c r="U161" i="4"/>
  <c r="U162" i="4"/>
  <c r="U163" i="4"/>
  <c r="U164" i="4"/>
  <c r="W164" i="4" s="1"/>
  <c r="U165" i="4"/>
  <c r="U166" i="4"/>
  <c r="U167" i="4"/>
  <c r="U168" i="4"/>
  <c r="U169" i="4"/>
  <c r="U170" i="4"/>
  <c r="U171" i="4"/>
  <c r="U172" i="4"/>
  <c r="U173" i="4"/>
  <c r="W173" i="4" s="1"/>
  <c r="U174" i="4"/>
  <c r="U176" i="4"/>
  <c r="U177" i="4"/>
  <c r="U183" i="4"/>
  <c r="U184" i="4"/>
  <c r="U186" i="4"/>
  <c r="W186" i="4" s="1"/>
  <c r="U187" i="4"/>
  <c r="W187" i="4" s="1"/>
  <c r="U188" i="4"/>
  <c r="W188" i="4" s="1"/>
  <c r="U189" i="4"/>
  <c r="U190" i="4"/>
  <c r="W190" i="4" s="1"/>
  <c r="U192" i="4"/>
  <c r="U193" i="4"/>
  <c r="U194" i="4"/>
  <c r="U195" i="4"/>
  <c r="U196" i="4"/>
  <c r="U197" i="4"/>
  <c r="U198" i="4"/>
  <c r="U199" i="4"/>
  <c r="W199" i="4" s="1"/>
  <c r="U200" i="4"/>
  <c r="U201" i="4"/>
  <c r="U202" i="4"/>
  <c r="W202" i="4" s="1"/>
  <c r="U208" i="4"/>
  <c r="U209" i="4"/>
  <c r="U210" i="4"/>
  <c r="U211" i="4"/>
  <c r="U212" i="4"/>
  <c r="W212" i="4" s="1"/>
  <c r="U213" i="4"/>
  <c r="U215" i="4"/>
  <c r="U216" i="4"/>
  <c r="U217" i="4"/>
  <c r="U218" i="4"/>
  <c r="U219" i="4"/>
  <c r="W219" i="4" s="1"/>
  <c r="U220" i="4"/>
  <c r="U221" i="4"/>
  <c r="U222" i="4"/>
  <c r="U223" i="4"/>
  <c r="W223" i="4" s="1"/>
  <c r="U224" i="4"/>
  <c r="U226" i="4"/>
  <c r="U229" i="4"/>
  <c r="W229" i="4" s="1"/>
  <c r="U234" i="4"/>
  <c r="U236" i="4"/>
  <c r="U240" i="4"/>
  <c r="U241" i="4"/>
  <c r="U242" i="4"/>
  <c r="U243" i="4"/>
  <c r="U244" i="4"/>
  <c r="U245" i="4"/>
  <c r="U247" i="4"/>
  <c r="U248" i="4"/>
  <c r="U249" i="4"/>
  <c r="W249" i="4" s="1"/>
  <c r="U250" i="4"/>
  <c r="W250" i="4" s="1"/>
  <c r="U254" i="4"/>
  <c r="U255" i="4"/>
  <c r="U256" i="4"/>
  <c r="U257" i="4"/>
  <c r="U258" i="4"/>
  <c r="U261" i="4"/>
  <c r="U267" i="4"/>
  <c r="U268" i="4"/>
  <c r="U270" i="4"/>
  <c r="W270" i="4" s="1"/>
  <c r="U271" i="4"/>
  <c r="U274" i="4"/>
  <c r="U276" i="4"/>
  <c r="U277" i="4"/>
  <c r="W277" i="4" s="1"/>
  <c r="U279" i="4"/>
  <c r="U280" i="4"/>
  <c r="U281" i="4"/>
  <c r="U282" i="4"/>
  <c r="U283" i="4"/>
  <c r="W283" i="4" s="1"/>
  <c r="U285" i="4"/>
  <c r="U286" i="4"/>
  <c r="U287" i="4"/>
  <c r="U293" i="4"/>
  <c r="U294" i="4"/>
  <c r="U296" i="4"/>
  <c r="U297" i="4"/>
  <c r="U298" i="4"/>
  <c r="U300" i="4"/>
  <c r="U302" i="4"/>
  <c r="U304" i="4"/>
  <c r="U305" i="4"/>
  <c r="U306" i="4"/>
  <c r="W306" i="4" s="1"/>
  <c r="U308" i="4"/>
  <c r="U309" i="4"/>
  <c r="W309" i="4" s="1"/>
  <c r="U310" i="4"/>
  <c r="U313" i="4"/>
  <c r="U314" i="4"/>
  <c r="U315" i="4"/>
  <c r="U317" i="4"/>
  <c r="U318" i="4"/>
  <c r="U319" i="4"/>
  <c r="U320" i="4"/>
  <c r="U321" i="4"/>
  <c r="U325" i="4"/>
  <c r="U330" i="4"/>
  <c r="U331" i="4"/>
  <c r="U332" i="4"/>
  <c r="U333" i="4"/>
  <c r="U334" i="4"/>
  <c r="U335" i="4"/>
  <c r="U337" i="4"/>
  <c r="U338" i="4"/>
  <c r="U339" i="4"/>
  <c r="U340" i="4"/>
  <c r="U342" i="4"/>
  <c r="U344" i="4"/>
  <c r="U345" i="4"/>
  <c r="W345" i="4" s="1"/>
  <c r="U346" i="4"/>
  <c r="U347" i="4"/>
  <c r="U348" i="4"/>
  <c r="U351" i="4"/>
  <c r="U357" i="4"/>
  <c r="U358" i="4"/>
  <c r="U360" i="4"/>
  <c r="U361" i="4"/>
  <c r="U362" i="4"/>
  <c r="U363" i="4"/>
  <c r="W363" i="4" s="1"/>
  <c r="U364" i="4"/>
  <c r="U366" i="4"/>
  <c r="U367" i="4"/>
  <c r="U369" i="4"/>
  <c r="U372" i="4"/>
  <c r="U373" i="4"/>
  <c r="U374" i="4"/>
  <c r="U375" i="4"/>
  <c r="U376" i="4"/>
  <c r="U378" i="4"/>
  <c r="U380" i="4"/>
  <c r="U381" i="4"/>
  <c r="U388" i="4"/>
  <c r="U390" i="4"/>
  <c r="W390" i="4" s="1"/>
  <c r="U391" i="4"/>
  <c r="U393" i="4"/>
  <c r="U395" i="4"/>
  <c r="U397" i="4"/>
  <c r="U398" i="4"/>
  <c r="U399" i="4"/>
  <c r="U400" i="4"/>
  <c r="U402" i="4"/>
  <c r="U404" i="4"/>
  <c r="U405" i="4"/>
  <c r="U407" i="4"/>
  <c r="U409" i="4"/>
  <c r="U411" i="4"/>
  <c r="U414" i="4"/>
  <c r="U415" i="4"/>
  <c r="U424" i="4"/>
  <c r="U425" i="4"/>
  <c r="U428" i="4"/>
  <c r="U429" i="4"/>
  <c r="U431" i="4"/>
  <c r="U432" i="4"/>
  <c r="U433" i="4"/>
  <c r="U434" i="4"/>
  <c r="U435" i="4"/>
  <c r="U436" i="4"/>
  <c r="U437" i="4"/>
  <c r="U438" i="4"/>
  <c r="U439" i="4"/>
  <c r="U440" i="4"/>
  <c r="U441" i="4"/>
  <c r="W441" i="4" s="1"/>
  <c r="U442" i="4"/>
  <c r="W442" i="4" s="1"/>
  <c r="U445" i="4"/>
  <c r="W445" i="4" s="1"/>
  <c r="U451" i="4"/>
  <c r="U452" i="4"/>
  <c r="U453" i="4"/>
  <c r="U454" i="4"/>
  <c r="U455" i="4"/>
  <c r="U456" i="4"/>
  <c r="U457" i="4"/>
  <c r="U458" i="4"/>
  <c r="U459" i="4"/>
  <c r="U460" i="4"/>
  <c r="U463" i="4"/>
  <c r="U464" i="4"/>
  <c r="U466" i="4"/>
  <c r="U467" i="4"/>
  <c r="U470" i="4"/>
  <c r="U473" i="4"/>
  <c r="U474" i="4"/>
  <c r="U479" i="4"/>
  <c r="U482" i="4"/>
  <c r="U484" i="4"/>
  <c r="U486" i="4"/>
  <c r="U488" i="4"/>
  <c r="U489" i="4"/>
  <c r="U490" i="4"/>
  <c r="U492" i="4"/>
  <c r="U493" i="4"/>
  <c r="U495" i="4"/>
  <c r="U496" i="4"/>
  <c r="U497" i="4"/>
  <c r="U498" i="4"/>
  <c r="W498" i="4" s="1"/>
  <c r="U499" i="4"/>
  <c r="W499" i="4" s="1"/>
  <c r="U501" i="4"/>
  <c r="U504" i="4"/>
  <c r="U513" i="4"/>
  <c r="U514" i="4"/>
  <c r="U516" i="4"/>
  <c r="U517" i="4"/>
  <c r="U518" i="4"/>
  <c r="U519" i="4"/>
  <c r="U520" i="4"/>
  <c r="U522" i="4"/>
  <c r="U523" i="4"/>
  <c r="U524" i="4"/>
  <c r="U525" i="4"/>
  <c r="U526" i="4"/>
  <c r="U529" i="4"/>
  <c r="U531" i="4"/>
  <c r="U533" i="4"/>
  <c r="U536" i="4"/>
  <c r="U537" i="4"/>
  <c r="W537" i="4" s="1"/>
  <c r="U542" i="4"/>
  <c r="U544" i="4"/>
  <c r="U546" i="4"/>
  <c r="W546" i="4" s="1"/>
  <c r="U547" i="4"/>
  <c r="W547" i="4" s="1"/>
  <c r="U549" i="4"/>
  <c r="U550" i="4"/>
  <c r="U552" i="4"/>
  <c r="U553" i="4"/>
  <c r="U556" i="4"/>
  <c r="U559" i="4"/>
  <c r="U560" i="4"/>
  <c r="U561" i="4"/>
  <c r="U562" i="4"/>
  <c r="U563" i="4"/>
  <c r="U566" i="4"/>
  <c r="U569" i="4"/>
  <c r="U570" i="4"/>
  <c r="U573" i="4"/>
  <c r="U574" i="4"/>
  <c r="U575" i="4"/>
  <c r="U578" i="4"/>
  <c r="U579" i="4"/>
  <c r="W579" i="4" s="1"/>
  <c r="U580" i="4"/>
  <c r="U581" i="4"/>
  <c r="U582" i="4"/>
  <c r="U584" i="4"/>
  <c r="U585" i="4"/>
  <c r="W585" i="4" s="1"/>
  <c r="U587" i="4"/>
  <c r="U588" i="4"/>
  <c r="U589" i="4"/>
  <c r="U590" i="4"/>
  <c r="U591" i="4"/>
  <c r="U592" i="4"/>
  <c r="U594" i="4"/>
  <c r="U595" i="4"/>
  <c r="U596" i="4"/>
  <c r="U597" i="4"/>
  <c r="U602" i="4"/>
  <c r="U603" i="4"/>
  <c r="U605" i="4"/>
  <c r="U606" i="4"/>
  <c r="U607" i="4"/>
  <c r="W607" i="4" s="1"/>
  <c r="U609" i="4"/>
  <c r="U610" i="4"/>
  <c r="U611" i="4"/>
  <c r="U612" i="4"/>
  <c r="U616" i="4"/>
  <c r="U617" i="4"/>
  <c r="U618" i="4"/>
  <c r="W618" i="4" s="1"/>
  <c r="U622" i="4"/>
  <c r="U626" i="4"/>
  <c r="U630" i="4"/>
  <c r="U631" i="4"/>
  <c r="U633" i="4"/>
  <c r="U638" i="4"/>
  <c r="U639" i="4"/>
  <c r="U640" i="4"/>
  <c r="U641" i="4"/>
  <c r="U643" i="4"/>
  <c r="U644" i="4"/>
  <c r="U645" i="4"/>
  <c r="U648" i="4"/>
  <c r="U649" i="4"/>
  <c r="U654" i="4"/>
  <c r="U655" i="4"/>
  <c r="U656" i="4"/>
  <c r="U657" i="4"/>
  <c r="U660" i="4"/>
  <c r="U666" i="4"/>
  <c r="U669" i="4"/>
  <c r="U670" i="4"/>
  <c r="U671" i="4"/>
  <c r="W671" i="4" s="1"/>
  <c r="U672" i="4"/>
  <c r="U676" i="4"/>
  <c r="U677" i="4"/>
  <c r="U678" i="4"/>
  <c r="U680" i="4"/>
  <c r="U681" i="4"/>
  <c r="U682" i="4"/>
  <c r="U683" i="4"/>
  <c r="U684" i="4"/>
  <c r="U687" i="4"/>
  <c r="U688" i="4"/>
  <c r="U690" i="4"/>
  <c r="U6" i="4"/>
  <c r="M7" i="4"/>
  <c r="N7" i="4"/>
  <c r="M8" i="4"/>
  <c r="N8" i="4"/>
  <c r="M9" i="4"/>
  <c r="N9" i="4"/>
  <c r="M10" i="4"/>
  <c r="N10" i="4"/>
  <c r="M11" i="4"/>
  <c r="N11" i="4"/>
  <c r="M12" i="4"/>
  <c r="N12" i="4"/>
  <c r="M13" i="4"/>
  <c r="N13" i="4"/>
  <c r="M14" i="4"/>
  <c r="N14" i="4"/>
  <c r="M15" i="4"/>
  <c r="N15" i="4"/>
  <c r="M16" i="4"/>
  <c r="N16" i="4"/>
  <c r="M18" i="4"/>
  <c r="N18" i="4"/>
  <c r="M19" i="4"/>
  <c r="N19" i="4"/>
  <c r="M20" i="4"/>
  <c r="N20" i="4"/>
  <c r="M21" i="4"/>
  <c r="N21" i="4"/>
  <c r="M22" i="4"/>
  <c r="N22" i="4"/>
  <c r="M23" i="4"/>
  <c r="N23" i="4"/>
  <c r="M24" i="4"/>
  <c r="N24" i="4"/>
  <c r="M25" i="4"/>
  <c r="N25" i="4"/>
  <c r="M26" i="4"/>
  <c r="N26" i="4"/>
  <c r="M27" i="4"/>
  <c r="O27" i="4" s="1"/>
  <c r="N27" i="4"/>
  <c r="M28" i="4"/>
  <c r="N28" i="4"/>
  <c r="M30" i="4"/>
  <c r="N30" i="4"/>
  <c r="M31" i="4"/>
  <c r="N31" i="4"/>
  <c r="M32" i="4"/>
  <c r="N32" i="4"/>
  <c r="M33" i="4"/>
  <c r="N33" i="4"/>
  <c r="M34" i="4"/>
  <c r="N34" i="4"/>
  <c r="M35" i="4"/>
  <c r="N35" i="4"/>
  <c r="M36" i="4"/>
  <c r="N36" i="4"/>
  <c r="M37" i="4"/>
  <c r="N37" i="4"/>
  <c r="M38" i="4"/>
  <c r="N38" i="4"/>
  <c r="M39" i="4"/>
  <c r="N39" i="4"/>
  <c r="M40" i="4"/>
  <c r="N40" i="4"/>
  <c r="M41" i="4"/>
  <c r="N41" i="4"/>
  <c r="M43" i="4"/>
  <c r="N43" i="4"/>
  <c r="M44" i="4"/>
  <c r="N44" i="4"/>
  <c r="M45" i="4"/>
  <c r="N45" i="4"/>
  <c r="M46" i="4"/>
  <c r="N46" i="4"/>
  <c r="M47" i="4"/>
  <c r="N47" i="4"/>
  <c r="M48" i="4"/>
  <c r="N48" i="4"/>
  <c r="M49" i="4"/>
  <c r="O49" i="4" s="1"/>
  <c r="N49" i="4"/>
  <c r="M50" i="4"/>
  <c r="N50" i="4"/>
  <c r="M51" i="4"/>
  <c r="N51" i="4"/>
  <c r="M52" i="4"/>
  <c r="N52" i="4"/>
  <c r="M53" i="4"/>
  <c r="O53" i="4" s="1"/>
  <c r="N53" i="4"/>
  <c r="M54" i="4"/>
  <c r="N54" i="4"/>
  <c r="M56" i="4"/>
  <c r="N56" i="4"/>
  <c r="M57" i="4"/>
  <c r="N57" i="4"/>
  <c r="M58" i="4"/>
  <c r="N58" i="4"/>
  <c r="M59" i="4"/>
  <c r="N59" i="4"/>
  <c r="M60" i="4"/>
  <c r="N60" i="4"/>
  <c r="M61" i="4"/>
  <c r="N61" i="4"/>
  <c r="M62" i="4"/>
  <c r="N62" i="4"/>
  <c r="M63" i="4"/>
  <c r="N63" i="4"/>
  <c r="M65" i="4"/>
  <c r="N65" i="4"/>
  <c r="M66" i="4"/>
  <c r="N66" i="4"/>
  <c r="M67" i="4"/>
  <c r="N67" i="4"/>
  <c r="M68" i="4"/>
  <c r="N68" i="4"/>
  <c r="M69" i="4"/>
  <c r="N69" i="4"/>
  <c r="M70" i="4"/>
  <c r="N70" i="4"/>
  <c r="M71" i="4"/>
  <c r="N71" i="4"/>
  <c r="M72" i="4"/>
  <c r="N72" i="4"/>
  <c r="M73" i="4"/>
  <c r="N73" i="4"/>
  <c r="M74" i="4"/>
  <c r="N74" i="4"/>
  <c r="M75" i="4"/>
  <c r="O75" i="4" s="1"/>
  <c r="N75" i="4"/>
  <c r="M76" i="4"/>
  <c r="N76" i="4"/>
  <c r="M77" i="4"/>
  <c r="N77" i="4"/>
  <c r="M78" i="4"/>
  <c r="O78" i="4" s="1"/>
  <c r="N78" i="4"/>
  <c r="M80" i="4"/>
  <c r="O80" i="4" s="1"/>
  <c r="N80" i="4"/>
  <c r="M81" i="4"/>
  <c r="O81" i="4" s="1"/>
  <c r="N81" i="4"/>
  <c r="M82" i="4"/>
  <c r="N82" i="4"/>
  <c r="M83" i="4"/>
  <c r="N83" i="4"/>
  <c r="M84" i="4"/>
  <c r="O84" i="4" s="1"/>
  <c r="N84" i="4"/>
  <c r="M85" i="4"/>
  <c r="N85" i="4"/>
  <c r="M86" i="4"/>
  <c r="N86" i="4"/>
  <c r="M87" i="4"/>
  <c r="N87" i="4"/>
  <c r="M88" i="4"/>
  <c r="N88" i="4"/>
  <c r="M89" i="4"/>
  <c r="N89" i="4"/>
  <c r="M90" i="4"/>
  <c r="N90" i="4"/>
  <c r="M91" i="4"/>
  <c r="O91" i="4" s="1"/>
  <c r="N91" i="4"/>
  <c r="M92" i="4"/>
  <c r="N92" i="4"/>
  <c r="M94" i="4"/>
  <c r="N94" i="4"/>
  <c r="M95" i="4"/>
  <c r="N95" i="4"/>
  <c r="M96" i="4"/>
  <c r="N96" i="4"/>
  <c r="M97" i="4"/>
  <c r="O97" i="4" s="1"/>
  <c r="N97" i="4"/>
  <c r="M98" i="4"/>
  <c r="N98" i="4"/>
  <c r="M99" i="4"/>
  <c r="N99" i="4"/>
  <c r="M100" i="4"/>
  <c r="N100" i="4"/>
  <c r="M101" i="4"/>
  <c r="O101" i="4" s="1"/>
  <c r="N101" i="4"/>
  <c r="M102" i="4"/>
  <c r="N102" i="4"/>
  <c r="M103" i="4"/>
  <c r="N103" i="4"/>
  <c r="M104" i="4"/>
  <c r="O104" i="4" s="1"/>
  <c r="N104" i="4"/>
  <c r="M105" i="4"/>
  <c r="N105" i="4"/>
  <c r="M107" i="4"/>
  <c r="N107" i="4"/>
  <c r="M108" i="4"/>
  <c r="N108" i="4"/>
  <c r="M109" i="4"/>
  <c r="N109" i="4"/>
  <c r="M110" i="4"/>
  <c r="O110" i="4" s="1"/>
  <c r="N110" i="4"/>
  <c r="M111" i="4"/>
  <c r="N111" i="4"/>
  <c r="M112" i="4"/>
  <c r="N112" i="4"/>
  <c r="M113" i="4"/>
  <c r="N113" i="4"/>
  <c r="M114" i="4"/>
  <c r="N114" i="4"/>
  <c r="M115" i="4"/>
  <c r="N115" i="4"/>
  <c r="M116" i="4"/>
  <c r="N116" i="4"/>
  <c r="M117" i="4"/>
  <c r="O117" i="4" s="1"/>
  <c r="N117" i="4"/>
  <c r="M118" i="4"/>
  <c r="N118" i="4"/>
  <c r="M119" i="4"/>
  <c r="N119" i="4"/>
  <c r="M120" i="4"/>
  <c r="N120" i="4"/>
  <c r="M123" i="4"/>
  <c r="N123" i="4"/>
  <c r="M124" i="4"/>
  <c r="O124" i="4" s="1"/>
  <c r="N124" i="4"/>
  <c r="M126" i="4"/>
  <c r="N126" i="4"/>
  <c r="M128" i="4"/>
  <c r="N128" i="4"/>
  <c r="M129" i="4"/>
  <c r="N129" i="4"/>
  <c r="M130" i="4"/>
  <c r="N130" i="4"/>
  <c r="M131" i="4"/>
  <c r="N131" i="4"/>
  <c r="M133" i="4"/>
  <c r="N133" i="4"/>
  <c r="M134" i="4"/>
  <c r="O134" i="4" s="1"/>
  <c r="N134" i="4"/>
  <c r="M135" i="4"/>
  <c r="N135" i="4"/>
  <c r="O135" i="4" s="1"/>
  <c r="M136" i="4"/>
  <c r="N136" i="4"/>
  <c r="M137" i="4"/>
  <c r="N137" i="4"/>
  <c r="M138" i="4"/>
  <c r="N138" i="4"/>
  <c r="M139" i="4"/>
  <c r="O139" i="4" s="1"/>
  <c r="N139" i="4"/>
  <c r="M140" i="4"/>
  <c r="N140" i="4"/>
  <c r="M141" i="4"/>
  <c r="N141" i="4"/>
  <c r="M142" i="4"/>
  <c r="N142" i="4"/>
  <c r="M143" i="4"/>
  <c r="N143" i="4"/>
  <c r="M146" i="4"/>
  <c r="N146" i="4"/>
  <c r="M147" i="4"/>
  <c r="N147" i="4"/>
  <c r="M148" i="4"/>
  <c r="O148" i="4" s="1"/>
  <c r="N148" i="4"/>
  <c r="M149" i="4"/>
  <c r="N149" i="4"/>
  <c r="M150" i="4"/>
  <c r="O150" i="4" s="1"/>
  <c r="N150" i="4"/>
  <c r="M151" i="4"/>
  <c r="N151" i="4"/>
  <c r="M152" i="4"/>
  <c r="N152" i="4"/>
  <c r="M153" i="4"/>
  <c r="O153" i="4" s="1"/>
  <c r="N153" i="4"/>
  <c r="M155" i="4"/>
  <c r="N155" i="4"/>
  <c r="M156" i="4"/>
  <c r="N156" i="4"/>
  <c r="M158" i="4"/>
  <c r="N158" i="4"/>
  <c r="M159" i="4"/>
  <c r="N159" i="4"/>
  <c r="M160" i="4"/>
  <c r="N160" i="4"/>
  <c r="M161" i="4"/>
  <c r="N161" i="4"/>
  <c r="M162" i="4"/>
  <c r="O162" i="4" s="1"/>
  <c r="N162" i="4"/>
  <c r="M163" i="4"/>
  <c r="O163" i="4" s="1"/>
  <c r="N163" i="4"/>
  <c r="M164" i="4"/>
  <c r="N164" i="4"/>
  <c r="M165" i="4"/>
  <c r="N165" i="4"/>
  <c r="M166" i="4"/>
  <c r="N166" i="4"/>
  <c r="M167" i="4"/>
  <c r="O167" i="4" s="1"/>
  <c r="N167" i="4"/>
  <c r="M168" i="4"/>
  <c r="N168" i="4"/>
  <c r="M169" i="4"/>
  <c r="N169" i="4"/>
  <c r="M170" i="4"/>
  <c r="N170" i="4"/>
  <c r="M171" i="4"/>
  <c r="N171" i="4"/>
  <c r="M172" i="4"/>
  <c r="N172" i="4"/>
  <c r="M173" i="4"/>
  <c r="N173" i="4"/>
  <c r="M174" i="4"/>
  <c r="N174" i="4"/>
  <c r="M175" i="4"/>
  <c r="N175" i="4"/>
  <c r="M176" i="4"/>
  <c r="O176" i="4" s="1"/>
  <c r="N176" i="4"/>
  <c r="M177" i="4"/>
  <c r="N177" i="4"/>
  <c r="M179" i="4"/>
  <c r="N179" i="4"/>
  <c r="M180" i="4"/>
  <c r="O180" i="4" s="1"/>
  <c r="N180" i="4"/>
  <c r="M181" i="4"/>
  <c r="N181" i="4"/>
  <c r="M182" i="4"/>
  <c r="N182" i="4"/>
  <c r="M183" i="4"/>
  <c r="N183" i="4"/>
  <c r="M184" i="4"/>
  <c r="N184" i="4"/>
  <c r="M185" i="4"/>
  <c r="N185" i="4"/>
  <c r="M186" i="4"/>
  <c r="N186" i="4"/>
  <c r="M187" i="4"/>
  <c r="O187" i="4" s="1"/>
  <c r="N187" i="4"/>
  <c r="M188" i="4"/>
  <c r="N188" i="4"/>
  <c r="M189" i="4"/>
  <c r="O189" i="4" s="1"/>
  <c r="N189" i="4"/>
  <c r="M190" i="4"/>
  <c r="N190" i="4"/>
  <c r="M191" i="4"/>
  <c r="N191" i="4"/>
  <c r="M192" i="4"/>
  <c r="O192" i="4" s="1"/>
  <c r="N192" i="4"/>
  <c r="M193" i="4"/>
  <c r="N193" i="4"/>
  <c r="M194" i="4"/>
  <c r="N194" i="4"/>
  <c r="M195" i="4"/>
  <c r="N195" i="4"/>
  <c r="M196" i="4"/>
  <c r="N196" i="4"/>
  <c r="M197" i="4"/>
  <c r="N197" i="4"/>
  <c r="M198" i="4"/>
  <c r="N198" i="4"/>
  <c r="M199" i="4"/>
  <c r="O199" i="4" s="1"/>
  <c r="N199" i="4"/>
  <c r="M200" i="4"/>
  <c r="N200" i="4"/>
  <c r="M201" i="4"/>
  <c r="O201" i="4" s="1"/>
  <c r="N201" i="4"/>
  <c r="M202" i="4"/>
  <c r="N202" i="4"/>
  <c r="M203" i="4"/>
  <c r="N203" i="4"/>
  <c r="M204" i="4"/>
  <c r="O204" i="4" s="1"/>
  <c r="N204" i="4"/>
  <c r="M206" i="4"/>
  <c r="N206" i="4"/>
  <c r="M207" i="4"/>
  <c r="N207" i="4"/>
  <c r="M208" i="4"/>
  <c r="N208" i="4"/>
  <c r="M209" i="4"/>
  <c r="N209" i="4"/>
  <c r="M210" i="4"/>
  <c r="N210" i="4"/>
  <c r="M211" i="4"/>
  <c r="N211" i="4"/>
  <c r="M212" i="4"/>
  <c r="O212" i="4" s="1"/>
  <c r="N212" i="4"/>
  <c r="M213" i="4"/>
  <c r="N213" i="4"/>
  <c r="M215" i="4"/>
  <c r="O215" i="4" s="1"/>
  <c r="N215" i="4"/>
  <c r="M216" i="4"/>
  <c r="N216" i="4"/>
  <c r="M217" i="4"/>
  <c r="N217" i="4"/>
  <c r="M218" i="4"/>
  <c r="O218" i="4" s="1"/>
  <c r="N218" i="4"/>
  <c r="M219" i="4"/>
  <c r="N219" i="4"/>
  <c r="M220" i="4"/>
  <c r="N220" i="4"/>
  <c r="M221" i="4"/>
  <c r="N221" i="4"/>
  <c r="M222" i="4"/>
  <c r="N222" i="4"/>
  <c r="M223" i="4"/>
  <c r="N223" i="4"/>
  <c r="M224" i="4"/>
  <c r="N224" i="4"/>
  <c r="M226" i="4"/>
  <c r="O226" i="4" s="1"/>
  <c r="N226" i="4"/>
  <c r="M227" i="4"/>
  <c r="N227" i="4"/>
  <c r="M228" i="4"/>
  <c r="O228" i="4" s="1"/>
  <c r="N228" i="4"/>
  <c r="M229" i="4"/>
  <c r="N229" i="4"/>
  <c r="M231" i="4"/>
  <c r="N231" i="4"/>
  <c r="M232" i="4"/>
  <c r="O232" i="4" s="1"/>
  <c r="N232" i="4"/>
  <c r="M233" i="4"/>
  <c r="N233" i="4"/>
  <c r="M234" i="4"/>
  <c r="N234" i="4"/>
  <c r="M236" i="4"/>
  <c r="N236" i="4"/>
  <c r="N235" i="4" s="1"/>
  <c r="M238" i="4"/>
  <c r="N238" i="4"/>
  <c r="M239" i="4"/>
  <c r="N239" i="4"/>
  <c r="M240" i="4"/>
  <c r="N240" i="4"/>
  <c r="M241" i="4"/>
  <c r="O241" i="4" s="1"/>
  <c r="N241" i="4"/>
  <c r="M242" i="4"/>
  <c r="N242" i="4"/>
  <c r="M243" i="4"/>
  <c r="O243" i="4" s="1"/>
  <c r="N243" i="4"/>
  <c r="M244" i="4"/>
  <c r="N244" i="4"/>
  <c r="M245" i="4"/>
  <c r="N245" i="4"/>
  <c r="M247" i="4"/>
  <c r="N247" i="4"/>
  <c r="M248" i="4"/>
  <c r="N248" i="4"/>
  <c r="M249" i="4"/>
  <c r="N249" i="4"/>
  <c r="M250" i="4"/>
  <c r="N250" i="4"/>
  <c r="M251" i="4"/>
  <c r="N251" i="4"/>
  <c r="M254" i="4"/>
  <c r="N254" i="4"/>
  <c r="M255" i="4"/>
  <c r="N255" i="4"/>
  <c r="M256" i="4"/>
  <c r="O256" i="4" s="1"/>
  <c r="N256" i="4"/>
  <c r="M257" i="4"/>
  <c r="N257" i="4"/>
  <c r="M258" i="4"/>
  <c r="N258" i="4"/>
  <c r="M259" i="4"/>
  <c r="N259" i="4"/>
  <c r="M260" i="4"/>
  <c r="N260" i="4"/>
  <c r="M261" i="4"/>
  <c r="O261" i="4" s="1"/>
  <c r="N261" i="4"/>
  <c r="M262" i="4"/>
  <c r="N262" i="4"/>
  <c r="M263" i="4"/>
  <c r="N263" i="4"/>
  <c r="M265" i="4"/>
  <c r="M264" i="4" s="1"/>
  <c r="N265" i="4"/>
  <c r="N264" i="4" s="1"/>
  <c r="M267" i="4"/>
  <c r="N267" i="4"/>
  <c r="M268" i="4"/>
  <c r="N268" i="4"/>
  <c r="M269" i="4"/>
  <c r="N269" i="4"/>
  <c r="M270" i="4"/>
  <c r="O270" i="4" s="1"/>
  <c r="N270" i="4"/>
  <c r="M271" i="4"/>
  <c r="N271" i="4"/>
  <c r="M272" i="4"/>
  <c r="N272" i="4"/>
  <c r="M274" i="4"/>
  <c r="N274" i="4"/>
  <c r="M275" i="4"/>
  <c r="N275" i="4"/>
  <c r="M276" i="4"/>
  <c r="O276" i="4" s="1"/>
  <c r="N276" i="4"/>
  <c r="M277" i="4"/>
  <c r="N277" i="4"/>
  <c r="M279" i="4"/>
  <c r="N279" i="4"/>
  <c r="M280" i="4"/>
  <c r="N280" i="4"/>
  <c r="M281" i="4"/>
  <c r="N281" i="4"/>
  <c r="M282" i="4"/>
  <c r="N282" i="4"/>
  <c r="M283" i="4"/>
  <c r="N283" i="4"/>
  <c r="M285" i="4"/>
  <c r="O285" i="4" s="1"/>
  <c r="N285" i="4"/>
  <c r="M286" i="4"/>
  <c r="N286" i="4"/>
  <c r="M287" i="4"/>
  <c r="O287" i="4" s="1"/>
  <c r="N287" i="4"/>
  <c r="M288" i="4"/>
  <c r="N288" i="4"/>
  <c r="M290" i="4"/>
  <c r="N290" i="4"/>
  <c r="M291" i="4"/>
  <c r="O291" i="4" s="1"/>
  <c r="N291" i="4"/>
  <c r="M293" i="4"/>
  <c r="N293" i="4"/>
  <c r="M294" i="4"/>
  <c r="N294" i="4"/>
  <c r="M295" i="4"/>
  <c r="N295" i="4"/>
  <c r="M296" i="4"/>
  <c r="N296" i="4"/>
  <c r="M297" i="4"/>
  <c r="N297" i="4"/>
  <c r="M298" i="4"/>
  <c r="N298" i="4"/>
  <c r="M300" i="4"/>
  <c r="N300" i="4"/>
  <c r="M301" i="4"/>
  <c r="N301" i="4"/>
  <c r="O301" i="4" s="1"/>
  <c r="M302" i="4"/>
  <c r="N302" i="4"/>
  <c r="M304" i="4"/>
  <c r="N304" i="4"/>
  <c r="M305" i="4"/>
  <c r="N305" i="4"/>
  <c r="M306" i="4"/>
  <c r="O306" i="4" s="1"/>
  <c r="N306" i="4"/>
  <c r="M308" i="4"/>
  <c r="N308" i="4"/>
  <c r="M309" i="4"/>
  <c r="N309" i="4"/>
  <c r="M310" i="4"/>
  <c r="N310" i="4"/>
  <c r="M312" i="4"/>
  <c r="N312" i="4"/>
  <c r="M313" i="4"/>
  <c r="N313" i="4"/>
  <c r="M314" i="4"/>
  <c r="N314" i="4"/>
  <c r="M315" i="4"/>
  <c r="N315" i="4"/>
  <c r="M317" i="4"/>
  <c r="N317" i="4"/>
  <c r="M318" i="4"/>
  <c r="N318" i="4"/>
  <c r="M319" i="4"/>
  <c r="N319" i="4"/>
  <c r="M320" i="4"/>
  <c r="N320" i="4"/>
  <c r="M321" i="4"/>
  <c r="O321" i="4" s="1"/>
  <c r="N321" i="4"/>
  <c r="M325" i="4"/>
  <c r="N325" i="4"/>
  <c r="M326" i="4"/>
  <c r="N326" i="4"/>
  <c r="M327" i="4"/>
  <c r="N327" i="4"/>
  <c r="M328" i="4"/>
  <c r="N328" i="4"/>
  <c r="M329" i="4"/>
  <c r="N329" i="4"/>
  <c r="M330" i="4"/>
  <c r="N330" i="4"/>
  <c r="M331" i="4"/>
  <c r="O331" i="4" s="1"/>
  <c r="N331" i="4"/>
  <c r="M332" i="4"/>
  <c r="N332" i="4"/>
  <c r="O332" i="4" s="1"/>
  <c r="M333" i="4"/>
  <c r="N333" i="4"/>
  <c r="M334" i="4"/>
  <c r="N334" i="4"/>
  <c r="M335" i="4"/>
  <c r="N335" i="4"/>
  <c r="M337" i="4"/>
  <c r="N337" i="4"/>
  <c r="M338" i="4"/>
  <c r="N338" i="4"/>
  <c r="M339" i="4"/>
  <c r="N339" i="4"/>
  <c r="M340" i="4"/>
  <c r="N340" i="4"/>
  <c r="M341" i="4"/>
  <c r="N341" i="4"/>
  <c r="M342" i="4"/>
  <c r="N342" i="4"/>
  <c r="M344" i="4"/>
  <c r="N344" i="4"/>
  <c r="M345" i="4"/>
  <c r="O345" i="4" s="1"/>
  <c r="N345" i="4"/>
  <c r="M346" i="4"/>
  <c r="N346" i="4"/>
  <c r="M347" i="4"/>
  <c r="N347" i="4"/>
  <c r="M348" i="4"/>
  <c r="N348" i="4"/>
  <c r="M349" i="4"/>
  <c r="N349" i="4"/>
  <c r="M350" i="4"/>
  <c r="O350" i="4" s="1"/>
  <c r="N350" i="4"/>
  <c r="M351" i="4"/>
  <c r="N351" i="4"/>
  <c r="M352" i="4"/>
  <c r="N352" i="4"/>
  <c r="M353" i="4"/>
  <c r="N353" i="4"/>
  <c r="M354" i="4"/>
  <c r="N354" i="4"/>
  <c r="M355" i="4"/>
  <c r="N355" i="4"/>
  <c r="M357" i="4"/>
  <c r="N357" i="4"/>
  <c r="M358" i="4"/>
  <c r="O358" i="4" s="1"/>
  <c r="N358" i="4"/>
  <c r="M359" i="4"/>
  <c r="O359" i="4" s="1"/>
  <c r="N359" i="4"/>
  <c r="M360" i="4"/>
  <c r="O360" i="4" s="1"/>
  <c r="N360" i="4"/>
  <c r="M361" i="4"/>
  <c r="N361" i="4"/>
  <c r="M362" i="4"/>
  <c r="N362" i="4"/>
  <c r="M363" i="4"/>
  <c r="O363" i="4" s="1"/>
  <c r="N363" i="4"/>
  <c r="M364" i="4"/>
  <c r="N364" i="4"/>
  <c r="M366" i="4"/>
  <c r="N366" i="4"/>
  <c r="M367" i="4"/>
  <c r="N367" i="4"/>
  <c r="M368" i="4"/>
  <c r="N368" i="4"/>
  <c r="M369" i="4"/>
  <c r="N369" i="4"/>
  <c r="M372" i="4"/>
  <c r="N372" i="4"/>
  <c r="M373" i="4"/>
  <c r="O373" i="4" s="1"/>
  <c r="N373" i="4"/>
  <c r="M374" i="4"/>
  <c r="N374" i="4"/>
  <c r="M375" i="4"/>
  <c r="N375" i="4"/>
  <c r="M376" i="4"/>
  <c r="N376" i="4"/>
  <c r="M378" i="4"/>
  <c r="N378" i="4"/>
  <c r="M379" i="4"/>
  <c r="O379" i="4" s="1"/>
  <c r="N379" i="4"/>
  <c r="M380" i="4"/>
  <c r="N380" i="4"/>
  <c r="M381" i="4"/>
  <c r="N381" i="4"/>
  <c r="M383" i="4"/>
  <c r="N383" i="4"/>
  <c r="M384" i="4"/>
  <c r="N384" i="4"/>
  <c r="M385" i="4"/>
  <c r="N385" i="4"/>
  <c r="M386" i="4"/>
  <c r="N386" i="4"/>
  <c r="M388" i="4"/>
  <c r="O388" i="4" s="1"/>
  <c r="N388" i="4"/>
  <c r="M389" i="4"/>
  <c r="N389" i="4"/>
  <c r="M390" i="4"/>
  <c r="N390" i="4"/>
  <c r="M391" i="4"/>
  <c r="N391" i="4"/>
  <c r="M393" i="4"/>
  <c r="M392" i="4" s="1"/>
  <c r="N393" i="4"/>
  <c r="N392" i="4" s="1"/>
  <c r="M395" i="4"/>
  <c r="M394" i="4" s="1"/>
  <c r="N395" i="4"/>
  <c r="N394" i="4" s="1"/>
  <c r="M397" i="4"/>
  <c r="N397" i="4"/>
  <c r="M398" i="4"/>
  <c r="N398" i="4"/>
  <c r="M399" i="4"/>
  <c r="N399" i="4"/>
  <c r="M400" i="4"/>
  <c r="N400" i="4"/>
  <c r="M402" i="4"/>
  <c r="N402" i="4"/>
  <c r="N401" i="4" s="1"/>
  <c r="M404" i="4"/>
  <c r="N404" i="4"/>
  <c r="M405" i="4"/>
  <c r="O405" i="4" s="1"/>
  <c r="N405" i="4"/>
  <c r="M407" i="4"/>
  <c r="M406" i="4" s="1"/>
  <c r="N407" i="4"/>
  <c r="N406" i="4" s="1"/>
  <c r="M409" i="4"/>
  <c r="M408" i="4" s="1"/>
  <c r="N409" i="4"/>
  <c r="N408" i="4" s="1"/>
  <c r="M411" i="4"/>
  <c r="N411" i="4"/>
  <c r="N410" i="4" s="1"/>
  <c r="M413" i="4"/>
  <c r="N413" i="4"/>
  <c r="M414" i="4"/>
  <c r="O414" i="4" s="1"/>
  <c r="N414" i="4"/>
  <c r="M415" i="4"/>
  <c r="N415" i="4"/>
  <c r="M418" i="4"/>
  <c r="N418" i="4"/>
  <c r="M419" i="4"/>
  <c r="N419" i="4"/>
  <c r="M421" i="4"/>
  <c r="N421" i="4"/>
  <c r="M422" i="4"/>
  <c r="N422" i="4"/>
  <c r="M424" i="4"/>
  <c r="N424" i="4"/>
  <c r="M425" i="4"/>
  <c r="O425" i="4" s="1"/>
  <c r="N425" i="4"/>
  <c r="M427" i="4"/>
  <c r="N427" i="4"/>
  <c r="M428" i="4"/>
  <c r="O428" i="4" s="1"/>
  <c r="N428" i="4"/>
  <c r="M429" i="4"/>
  <c r="N429" i="4"/>
  <c r="M431" i="4"/>
  <c r="N431" i="4"/>
  <c r="M432" i="4"/>
  <c r="O432" i="4" s="1"/>
  <c r="N432" i="4"/>
  <c r="M433" i="4"/>
  <c r="N433" i="4"/>
  <c r="M434" i="4"/>
  <c r="N434" i="4"/>
  <c r="M435" i="4"/>
  <c r="N435" i="4"/>
  <c r="M436" i="4"/>
  <c r="N436" i="4"/>
  <c r="M437" i="4"/>
  <c r="N437" i="4"/>
  <c r="M438" i="4"/>
  <c r="N438" i="4"/>
  <c r="M439" i="4"/>
  <c r="O439" i="4" s="1"/>
  <c r="N439" i="4"/>
  <c r="M440" i="4"/>
  <c r="N440" i="4"/>
  <c r="M441" i="4"/>
  <c r="N441" i="4"/>
  <c r="M442" i="4"/>
  <c r="N442" i="4"/>
  <c r="M443" i="4"/>
  <c r="N443" i="4"/>
  <c r="M444" i="4"/>
  <c r="O444" i="4" s="1"/>
  <c r="N444" i="4"/>
  <c r="M445" i="4"/>
  <c r="N445" i="4"/>
  <c r="M446" i="4"/>
  <c r="N446" i="4"/>
  <c r="M447" i="4"/>
  <c r="N447" i="4"/>
  <c r="M448" i="4"/>
  <c r="N448" i="4"/>
  <c r="M449" i="4"/>
  <c r="N449" i="4"/>
  <c r="M451" i="4"/>
  <c r="N451" i="4"/>
  <c r="M452" i="4"/>
  <c r="O452" i="4" s="1"/>
  <c r="N452" i="4"/>
  <c r="M453" i="4"/>
  <c r="N453" i="4"/>
  <c r="M454" i="4"/>
  <c r="N454" i="4"/>
  <c r="M455" i="4"/>
  <c r="N455" i="4"/>
  <c r="M456" i="4"/>
  <c r="N456" i="4"/>
  <c r="M457" i="4"/>
  <c r="O457" i="4" s="1"/>
  <c r="N457" i="4"/>
  <c r="M458" i="4"/>
  <c r="N458" i="4"/>
  <c r="M459" i="4"/>
  <c r="N459" i="4"/>
  <c r="M460" i="4"/>
  <c r="N460" i="4"/>
  <c r="M462" i="4"/>
  <c r="N462" i="4"/>
  <c r="M463" i="4"/>
  <c r="N463" i="4"/>
  <c r="M464" i="4"/>
  <c r="N464" i="4"/>
  <c r="M465" i="4"/>
  <c r="O465" i="4" s="1"/>
  <c r="N465" i="4"/>
  <c r="M466" i="4"/>
  <c r="N466" i="4"/>
  <c r="M467" i="4"/>
  <c r="O467" i="4" s="1"/>
  <c r="N467" i="4"/>
  <c r="M470" i="4"/>
  <c r="N470" i="4"/>
  <c r="M471" i="4"/>
  <c r="N471" i="4"/>
  <c r="M472" i="4"/>
  <c r="O472" i="4" s="1"/>
  <c r="N472" i="4"/>
  <c r="M473" i="4"/>
  <c r="N473" i="4"/>
  <c r="M474" i="4"/>
  <c r="N474" i="4"/>
  <c r="M475" i="4"/>
  <c r="N475" i="4"/>
  <c r="M476" i="4"/>
  <c r="N476" i="4"/>
  <c r="M478" i="4"/>
  <c r="N478" i="4"/>
  <c r="N477" i="4" s="1"/>
  <c r="M479" i="4"/>
  <c r="N479" i="4"/>
  <c r="M482" i="4"/>
  <c r="N482" i="4"/>
  <c r="M483" i="4"/>
  <c r="N483" i="4"/>
  <c r="M484" i="4"/>
  <c r="O484" i="4" s="1"/>
  <c r="N484" i="4"/>
  <c r="M486" i="4"/>
  <c r="M485" i="4" s="1"/>
  <c r="N486" i="4"/>
  <c r="N485" i="4" s="1"/>
  <c r="M488" i="4"/>
  <c r="N488" i="4"/>
  <c r="M489" i="4"/>
  <c r="O489" i="4" s="1"/>
  <c r="N489" i="4"/>
  <c r="M490" i="4"/>
  <c r="N490" i="4"/>
  <c r="M492" i="4"/>
  <c r="N492" i="4"/>
  <c r="M493" i="4"/>
  <c r="N493" i="4"/>
  <c r="M494" i="4"/>
  <c r="N494" i="4"/>
  <c r="M495" i="4"/>
  <c r="N495" i="4"/>
  <c r="M496" i="4"/>
  <c r="N496" i="4"/>
  <c r="M497" i="4"/>
  <c r="O497" i="4" s="1"/>
  <c r="N497" i="4"/>
  <c r="M498" i="4"/>
  <c r="N498" i="4"/>
  <c r="M499" i="4"/>
  <c r="O499" i="4" s="1"/>
  <c r="N499" i="4"/>
  <c r="M501" i="4"/>
  <c r="N501" i="4"/>
  <c r="M502" i="4"/>
  <c r="N502" i="4"/>
  <c r="M503" i="4"/>
  <c r="O503" i="4" s="1"/>
  <c r="N503" i="4"/>
  <c r="M504" i="4"/>
  <c r="N504" i="4"/>
  <c r="M505" i="4"/>
  <c r="N505" i="4"/>
  <c r="M507" i="4"/>
  <c r="N507" i="4"/>
  <c r="M508" i="4"/>
  <c r="N508" i="4"/>
  <c r="M509" i="4"/>
  <c r="N509" i="4"/>
  <c r="M510" i="4"/>
  <c r="N510" i="4"/>
  <c r="M511" i="4"/>
  <c r="O511" i="4" s="1"/>
  <c r="N511" i="4"/>
  <c r="M513" i="4"/>
  <c r="N513" i="4"/>
  <c r="N512" i="4" s="1"/>
  <c r="M514" i="4"/>
  <c r="O514" i="4" s="1"/>
  <c r="N514" i="4"/>
  <c r="M516" i="4"/>
  <c r="N516" i="4"/>
  <c r="M517" i="4"/>
  <c r="N517" i="4"/>
  <c r="M518" i="4"/>
  <c r="O518" i="4" s="1"/>
  <c r="N518" i="4"/>
  <c r="M519" i="4"/>
  <c r="N519" i="4"/>
  <c r="M520" i="4"/>
  <c r="N520" i="4"/>
  <c r="M522" i="4"/>
  <c r="N522" i="4"/>
  <c r="M523" i="4"/>
  <c r="N523" i="4"/>
  <c r="M524" i="4"/>
  <c r="N524" i="4"/>
  <c r="M525" i="4"/>
  <c r="N525" i="4"/>
  <c r="M526" i="4"/>
  <c r="O526" i="4" s="1"/>
  <c r="N526" i="4"/>
  <c r="M529" i="4"/>
  <c r="M528" i="4" s="1"/>
  <c r="N529" i="4"/>
  <c r="N528" i="4" s="1"/>
  <c r="M531" i="4"/>
  <c r="M530" i="4" s="1"/>
  <c r="N531" i="4"/>
  <c r="N530" i="4" s="1"/>
  <c r="M533" i="4"/>
  <c r="N533" i="4"/>
  <c r="M535" i="4"/>
  <c r="N535" i="4"/>
  <c r="M536" i="4"/>
  <c r="O536" i="4" s="1"/>
  <c r="N536" i="4"/>
  <c r="M537" i="4"/>
  <c r="N537" i="4"/>
  <c r="M538" i="4"/>
  <c r="N538" i="4"/>
  <c r="M539" i="4"/>
  <c r="N539" i="4"/>
  <c r="M540" i="4"/>
  <c r="N540" i="4"/>
  <c r="M541" i="4"/>
  <c r="N541" i="4"/>
  <c r="M542" i="4"/>
  <c r="N542" i="4"/>
  <c r="M544" i="4"/>
  <c r="N544" i="4"/>
  <c r="M545" i="4"/>
  <c r="N545" i="4"/>
  <c r="M546" i="4"/>
  <c r="O546" i="4" s="1"/>
  <c r="N546" i="4"/>
  <c r="M547" i="4"/>
  <c r="N547" i="4"/>
  <c r="M549" i="4"/>
  <c r="N549" i="4"/>
  <c r="M550" i="4"/>
  <c r="O550" i="4" s="1"/>
  <c r="N550" i="4"/>
  <c r="M552" i="4"/>
  <c r="N552" i="4"/>
  <c r="M553" i="4"/>
  <c r="N553" i="4"/>
  <c r="M556" i="4"/>
  <c r="N556" i="4"/>
  <c r="M557" i="4"/>
  <c r="N557" i="4"/>
  <c r="M559" i="4"/>
  <c r="N559" i="4"/>
  <c r="M560" i="4"/>
  <c r="N560" i="4"/>
  <c r="M561" i="4"/>
  <c r="O561" i="4" s="1"/>
  <c r="N561" i="4"/>
  <c r="M562" i="4"/>
  <c r="N562" i="4"/>
  <c r="M563" i="4"/>
  <c r="O563" i="4" s="1"/>
  <c r="N563" i="4"/>
  <c r="M566" i="4"/>
  <c r="N566" i="4"/>
  <c r="M567" i="4"/>
  <c r="N567" i="4"/>
  <c r="M568" i="4"/>
  <c r="O568" i="4" s="1"/>
  <c r="N568" i="4"/>
  <c r="M569" i="4"/>
  <c r="N569" i="4"/>
  <c r="M570" i="4"/>
  <c r="N570" i="4"/>
  <c r="M571" i="4"/>
  <c r="N571" i="4"/>
  <c r="M572" i="4"/>
  <c r="N572" i="4"/>
  <c r="M573" i="4"/>
  <c r="N573" i="4"/>
  <c r="M574" i="4"/>
  <c r="N574" i="4"/>
  <c r="M575" i="4"/>
  <c r="O575" i="4" s="1"/>
  <c r="N575" i="4"/>
  <c r="M576" i="4"/>
  <c r="N576" i="4"/>
  <c r="M578" i="4"/>
  <c r="O578" i="4" s="1"/>
  <c r="N578" i="4"/>
  <c r="M579" i="4"/>
  <c r="N579" i="4"/>
  <c r="M580" i="4"/>
  <c r="N580" i="4"/>
  <c r="M581" i="4"/>
  <c r="O581" i="4" s="1"/>
  <c r="N581" i="4"/>
  <c r="M582" i="4"/>
  <c r="N582" i="4"/>
  <c r="M584" i="4"/>
  <c r="N584" i="4"/>
  <c r="M585" i="4"/>
  <c r="N585" i="4"/>
  <c r="M586" i="4"/>
  <c r="N586" i="4"/>
  <c r="M587" i="4"/>
  <c r="N587" i="4"/>
  <c r="M588" i="4"/>
  <c r="N588" i="4"/>
  <c r="M589" i="4"/>
  <c r="O589" i="4" s="1"/>
  <c r="N589" i="4"/>
  <c r="M590" i="4"/>
  <c r="N590" i="4"/>
  <c r="M591" i="4"/>
  <c r="N591" i="4"/>
  <c r="M592" i="4"/>
  <c r="N592" i="4"/>
  <c r="M593" i="4"/>
  <c r="N593" i="4"/>
  <c r="M594" i="4"/>
  <c r="O594" i="4" s="1"/>
  <c r="N594" i="4"/>
  <c r="M595" i="4"/>
  <c r="N595" i="4"/>
  <c r="M596" i="4"/>
  <c r="N596" i="4"/>
  <c r="M597" i="4"/>
  <c r="N597" i="4"/>
  <c r="M598" i="4"/>
  <c r="N598" i="4"/>
  <c r="M600" i="4"/>
  <c r="N600" i="4"/>
  <c r="N599" i="4" s="1"/>
  <c r="M602" i="4"/>
  <c r="N602" i="4"/>
  <c r="M603" i="4"/>
  <c r="O603" i="4" s="1"/>
  <c r="N603" i="4"/>
  <c r="M604" i="4"/>
  <c r="N604" i="4"/>
  <c r="M605" i="4"/>
  <c r="N605" i="4"/>
  <c r="M606" i="4"/>
  <c r="N606" i="4"/>
  <c r="M607" i="4"/>
  <c r="N607" i="4"/>
  <c r="M609" i="4"/>
  <c r="N609" i="4"/>
  <c r="M610" i="4"/>
  <c r="N610" i="4"/>
  <c r="M611" i="4"/>
  <c r="N611" i="4"/>
  <c r="M612" i="4"/>
  <c r="N612" i="4"/>
  <c r="M613" i="4"/>
  <c r="N613" i="4"/>
  <c r="M616" i="4"/>
  <c r="N616" i="4"/>
  <c r="M617" i="4"/>
  <c r="N617" i="4"/>
  <c r="M618" i="4"/>
  <c r="O618" i="4" s="1"/>
  <c r="N618" i="4"/>
  <c r="M619" i="4"/>
  <c r="N619" i="4"/>
  <c r="M621" i="4"/>
  <c r="N621" i="4"/>
  <c r="M622" i="4"/>
  <c r="N622" i="4"/>
  <c r="M623" i="4"/>
  <c r="N623" i="4"/>
  <c r="M624" i="4"/>
  <c r="O624" i="4" s="1"/>
  <c r="N624" i="4"/>
  <c r="M626" i="4"/>
  <c r="N626" i="4"/>
  <c r="M627" i="4"/>
  <c r="N627" i="4"/>
  <c r="M628" i="4"/>
  <c r="N628" i="4"/>
  <c r="M629" i="4"/>
  <c r="N629" i="4"/>
  <c r="M630" i="4"/>
  <c r="N630" i="4"/>
  <c r="M631" i="4"/>
  <c r="N631" i="4"/>
  <c r="M633" i="4"/>
  <c r="N633" i="4"/>
  <c r="N632" i="4" s="1"/>
  <c r="M636" i="4"/>
  <c r="M635" i="4" s="1"/>
  <c r="N636" i="4"/>
  <c r="N635" i="4" s="1"/>
  <c r="M638" i="4"/>
  <c r="N638" i="4"/>
  <c r="M639" i="4"/>
  <c r="N639" i="4"/>
  <c r="M640" i="4"/>
  <c r="N640" i="4"/>
  <c r="M641" i="4"/>
  <c r="O641" i="4" s="1"/>
  <c r="N641" i="4"/>
  <c r="M643" i="4"/>
  <c r="N643" i="4"/>
  <c r="M644" i="4"/>
  <c r="N644" i="4"/>
  <c r="M645" i="4"/>
  <c r="N645" i="4"/>
  <c r="M646" i="4"/>
  <c r="N646" i="4"/>
  <c r="M648" i="4"/>
  <c r="N648" i="4"/>
  <c r="N647" i="4" s="1"/>
  <c r="M649" i="4"/>
  <c r="N649" i="4"/>
  <c r="M651" i="4"/>
  <c r="M650" i="4" s="1"/>
  <c r="N651" i="4"/>
  <c r="N650" i="4" s="1"/>
  <c r="M654" i="4"/>
  <c r="N654" i="4"/>
  <c r="M655" i="4"/>
  <c r="N655" i="4"/>
  <c r="M656" i="4"/>
  <c r="N656" i="4"/>
  <c r="M657" i="4"/>
  <c r="N657" i="4"/>
  <c r="M658" i="4"/>
  <c r="N658" i="4"/>
  <c r="M660" i="4"/>
  <c r="N660" i="4"/>
  <c r="M661" i="4"/>
  <c r="N661" i="4"/>
  <c r="M662" i="4"/>
  <c r="N662" i="4"/>
  <c r="M663" i="4"/>
  <c r="N663" i="4"/>
  <c r="M664" i="4"/>
  <c r="N664" i="4"/>
  <c r="M666" i="4"/>
  <c r="N666" i="4"/>
  <c r="M667" i="4"/>
  <c r="N667" i="4"/>
  <c r="M668" i="4"/>
  <c r="N668" i="4"/>
  <c r="M669" i="4"/>
  <c r="N669" i="4"/>
  <c r="M670" i="4"/>
  <c r="N670" i="4"/>
  <c r="M671" i="4"/>
  <c r="N671" i="4"/>
  <c r="M672" i="4"/>
  <c r="N672" i="4"/>
  <c r="M676" i="4"/>
  <c r="N676" i="4"/>
  <c r="M677" i="4"/>
  <c r="N677" i="4"/>
  <c r="M678" i="4"/>
  <c r="N678" i="4"/>
  <c r="M680" i="4"/>
  <c r="N680" i="4"/>
  <c r="M681" i="4"/>
  <c r="N681" i="4"/>
  <c r="M682" i="4"/>
  <c r="N682" i="4"/>
  <c r="M683" i="4"/>
  <c r="N683" i="4"/>
  <c r="M684" i="4"/>
  <c r="N684" i="4"/>
  <c r="M687" i="4"/>
  <c r="N687" i="4"/>
  <c r="M688" i="4"/>
  <c r="N688" i="4"/>
  <c r="M690" i="4"/>
  <c r="N690" i="4"/>
  <c r="M691" i="4"/>
  <c r="O691" i="4" s="1"/>
  <c r="N691" i="4"/>
  <c r="M692" i="4"/>
  <c r="N692" i="4"/>
  <c r="M693" i="4"/>
  <c r="N693" i="4"/>
  <c r="M694" i="4"/>
  <c r="N694" i="4"/>
  <c r="M695" i="4"/>
  <c r="N695" i="4"/>
  <c r="M696" i="4"/>
  <c r="N696" i="4"/>
  <c r="M697" i="4"/>
  <c r="O697" i="4" s="1"/>
  <c r="N697" i="4"/>
  <c r="M6" i="4"/>
  <c r="O6" i="4" s="1"/>
  <c r="N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6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R573" i="4"/>
  <c r="R574" i="4"/>
  <c r="R575" i="4"/>
  <c r="R576" i="4"/>
  <c r="R577" i="4"/>
  <c r="R578" i="4"/>
  <c r="R579" i="4"/>
  <c r="R580" i="4"/>
  <c r="R581" i="4"/>
  <c r="R582" i="4"/>
  <c r="R583" i="4"/>
  <c r="R584" i="4"/>
  <c r="R585" i="4"/>
  <c r="R586" i="4"/>
  <c r="R587" i="4"/>
  <c r="R588" i="4"/>
  <c r="R589" i="4"/>
  <c r="R590" i="4"/>
  <c r="R591" i="4"/>
  <c r="R592" i="4"/>
  <c r="R593" i="4"/>
  <c r="R594" i="4"/>
  <c r="R595" i="4"/>
  <c r="R596" i="4"/>
  <c r="R597" i="4"/>
  <c r="R598" i="4"/>
  <c r="R599" i="4"/>
  <c r="R600" i="4"/>
  <c r="R601" i="4"/>
  <c r="R602" i="4"/>
  <c r="R603" i="4"/>
  <c r="R604" i="4"/>
  <c r="R605" i="4"/>
  <c r="R606" i="4"/>
  <c r="R607" i="4"/>
  <c r="R608" i="4"/>
  <c r="R609" i="4"/>
  <c r="R610" i="4"/>
  <c r="R611" i="4"/>
  <c r="R612" i="4"/>
  <c r="R613" i="4"/>
  <c r="R614" i="4"/>
  <c r="R615" i="4"/>
  <c r="R616" i="4"/>
  <c r="R617" i="4"/>
  <c r="R618" i="4"/>
  <c r="R619" i="4"/>
  <c r="R620" i="4"/>
  <c r="R621" i="4"/>
  <c r="R622" i="4"/>
  <c r="R623" i="4"/>
  <c r="R624" i="4"/>
  <c r="R625" i="4"/>
  <c r="R626" i="4"/>
  <c r="R627" i="4"/>
  <c r="R628" i="4"/>
  <c r="R629" i="4"/>
  <c r="R630" i="4"/>
  <c r="R631" i="4"/>
  <c r="R632" i="4"/>
  <c r="R633" i="4"/>
  <c r="R634" i="4"/>
  <c r="R635" i="4"/>
  <c r="R636" i="4"/>
  <c r="R637" i="4"/>
  <c r="R638" i="4"/>
  <c r="R639" i="4"/>
  <c r="R640" i="4"/>
  <c r="R641" i="4"/>
  <c r="R642" i="4"/>
  <c r="R643" i="4"/>
  <c r="R644" i="4"/>
  <c r="R645" i="4"/>
  <c r="R646" i="4"/>
  <c r="R647" i="4"/>
  <c r="R648" i="4"/>
  <c r="R649" i="4"/>
  <c r="R650" i="4"/>
  <c r="R651" i="4"/>
  <c r="R652" i="4"/>
  <c r="R653" i="4"/>
  <c r="R654" i="4"/>
  <c r="R655" i="4"/>
  <c r="R656" i="4"/>
  <c r="R657" i="4"/>
  <c r="R658" i="4"/>
  <c r="R659" i="4"/>
  <c r="R660" i="4"/>
  <c r="R661" i="4"/>
  <c r="R662" i="4"/>
  <c r="R663" i="4"/>
  <c r="R664" i="4"/>
  <c r="R665" i="4"/>
  <c r="R666" i="4"/>
  <c r="R667" i="4"/>
  <c r="R668" i="4"/>
  <c r="R669" i="4"/>
  <c r="R670" i="4"/>
  <c r="R671" i="4"/>
  <c r="R672" i="4"/>
  <c r="R673" i="4"/>
  <c r="R674" i="4"/>
  <c r="R675" i="4"/>
  <c r="R676" i="4"/>
  <c r="R677" i="4"/>
  <c r="R678" i="4"/>
  <c r="R679" i="4"/>
  <c r="R680" i="4"/>
  <c r="R681" i="4"/>
  <c r="R682" i="4"/>
  <c r="R683" i="4"/>
  <c r="R684" i="4"/>
  <c r="R685" i="4"/>
  <c r="R686" i="4"/>
  <c r="R687" i="4"/>
  <c r="R688" i="4"/>
  <c r="R689" i="4"/>
  <c r="R690" i="4"/>
  <c r="R691" i="4"/>
  <c r="R692" i="4"/>
  <c r="R693" i="4"/>
  <c r="R694" i="4"/>
  <c r="R695" i="4"/>
  <c r="R696" i="4"/>
  <c r="R697" i="4"/>
  <c r="R6" i="4"/>
  <c r="G697" i="4"/>
  <c r="F697" i="4"/>
  <c r="G696" i="4"/>
  <c r="F696" i="4"/>
  <c r="G695" i="4"/>
  <c r="F695" i="4"/>
  <c r="G694" i="4"/>
  <c r="F694" i="4"/>
  <c r="G693" i="4"/>
  <c r="F693" i="4"/>
  <c r="G692" i="4"/>
  <c r="F692" i="4"/>
  <c r="F691" i="4"/>
  <c r="G691" i="4"/>
  <c r="G690" i="4"/>
  <c r="F690" i="4"/>
  <c r="G688" i="4"/>
  <c r="F688" i="4"/>
  <c r="G687" i="4"/>
  <c r="F687" i="4"/>
  <c r="G684" i="4"/>
  <c r="F684" i="4"/>
  <c r="G683" i="4"/>
  <c r="F683" i="4"/>
  <c r="G682" i="4"/>
  <c r="F682" i="4"/>
  <c r="G681" i="4"/>
  <c r="F681" i="4"/>
  <c r="G680" i="4"/>
  <c r="F680" i="4"/>
  <c r="G678" i="4"/>
  <c r="F678" i="4"/>
  <c r="F677" i="4"/>
  <c r="G677" i="4"/>
  <c r="G676" i="4"/>
  <c r="F676" i="4"/>
  <c r="G672" i="4"/>
  <c r="F672" i="4"/>
  <c r="G671" i="4"/>
  <c r="F671" i="4"/>
  <c r="G670" i="4"/>
  <c r="F670" i="4"/>
  <c r="G669" i="4"/>
  <c r="F669" i="4"/>
  <c r="F668" i="4"/>
  <c r="G668" i="4"/>
  <c r="G667" i="4"/>
  <c r="F667" i="4"/>
  <c r="G666" i="4"/>
  <c r="F666" i="4"/>
  <c r="G664" i="4"/>
  <c r="F664" i="4"/>
  <c r="F663" i="4"/>
  <c r="G663" i="4"/>
  <c r="F662" i="4"/>
  <c r="G662" i="4"/>
  <c r="F661" i="4"/>
  <c r="G661" i="4"/>
  <c r="F660" i="4"/>
  <c r="G660" i="4"/>
  <c r="G658" i="4"/>
  <c r="F658" i="4"/>
  <c r="F657" i="4"/>
  <c r="G657" i="4"/>
  <c r="F656" i="4"/>
  <c r="G656" i="4"/>
  <c r="F655" i="4"/>
  <c r="G655" i="4"/>
  <c r="G654" i="4"/>
  <c r="F654" i="4"/>
  <c r="G651" i="4"/>
  <c r="G650" i="4" s="1"/>
  <c r="F651" i="4"/>
  <c r="G649" i="4"/>
  <c r="F649" i="4"/>
  <c r="F648" i="4"/>
  <c r="G648" i="4"/>
  <c r="G646" i="4"/>
  <c r="F646" i="4"/>
  <c r="G645" i="4"/>
  <c r="F645" i="4"/>
  <c r="G644" i="4"/>
  <c r="F644" i="4"/>
  <c r="G643" i="4"/>
  <c r="F643" i="4"/>
  <c r="G641" i="4"/>
  <c r="F641" i="4"/>
  <c r="H641" i="4" s="1"/>
  <c r="F640" i="4"/>
  <c r="G640" i="4"/>
  <c r="G639" i="4"/>
  <c r="F639" i="4"/>
  <c r="G638" i="4"/>
  <c r="F638" i="4"/>
  <c r="G636" i="4"/>
  <c r="G635" i="4" s="1"/>
  <c r="F636" i="4"/>
  <c r="G633" i="4"/>
  <c r="G632" i="4" s="1"/>
  <c r="F633" i="4"/>
  <c r="F632" i="4" s="1"/>
  <c r="F631" i="4"/>
  <c r="F630" i="4"/>
  <c r="F629" i="4"/>
  <c r="F628" i="4"/>
  <c r="F627" i="4"/>
  <c r="F626" i="4"/>
  <c r="G624" i="4"/>
  <c r="F624" i="4"/>
  <c r="G623" i="4"/>
  <c r="F623" i="4"/>
  <c r="G622" i="4"/>
  <c r="F622" i="4"/>
  <c r="G621" i="4"/>
  <c r="F621" i="4"/>
  <c r="F619" i="4"/>
  <c r="H619" i="4" s="1"/>
  <c r="F618" i="4"/>
  <c r="H618" i="4" s="1"/>
  <c r="F617" i="4"/>
  <c r="H617" i="4" s="1"/>
  <c r="F616" i="4"/>
  <c r="G615" i="4"/>
  <c r="G613" i="4"/>
  <c r="F613" i="4"/>
  <c r="G612" i="4"/>
  <c r="F612" i="4"/>
  <c r="G611" i="4"/>
  <c r="F611" i="4"/>
  <c r="G610" i="4"/>
  <c r="F610" i="4"/>
  <c r="G609" i="4"/>
  <c r="F609" i="4"/>
  <c r="G607" i="4"/>
  <c r="F607" i="4"/>
  <c r="G606" i="4"/>
  <c r="F606" i="4"/>
  <c r="G605" i="4"/>
  <c r="F605" i="4"/>
  <c r="G604" i="4"/>
  <c r="F604" i="4"/>
  <c r="G603" i="4"/>
  <c r="F603" i="4"/>
  <c r="G602" i="4"/>
  <c r="F602" i="4"/>
  <c r="F600" i="4"/>
  <c r="F599" i="4" s="1"/>
  <c r="G600" i="4"/>
  <c r="G599" i="4" s="1"/>
  <c r="G598" i="4"/>
  <c r="F598" i="4"/>
  <c r="G597" i="4"/>
  <c r="F597" i="4"/>
  <c r="G596" i="4"/>
  <c r="F596" i="4"/>
  <c r="G595" i="4"/>
  <c r="F595" i="4"/>
  <c r="G594" i="4"/>
  <c r="F594" i="4"/>
  <c r="G593" i="4"/>
  <c r="F593" i="4"/>
  <c r="F592" i="4"/>
  <c r="G592" i="4"/>
  <c r="G591" i="4"/>
  <c r="F591" i="4"/>
  <c r="G590" i="4"/>
  <c r="F590" i="4"/>
  <c r="F589" i="4"/>
  <c r="G589" i="4"/>
  <c r="F588" i="4"/>
  <c r="G588" i="4"/>
  <c r="G587" i="4"/>
  <c r="F587" i="4"/>
  <c r="G586" i="4"/>
  <c r="F586" i="4"/>
  <c r="G585" i="4"/>
  <c r="F585" i="4"/>
  <c r="G584" i="4"/>
  <c r="F584" i="4"/>
  <c r="G582" i="4"/>
  <c r="F582" i="4"/>
  <c r="G581" i="4"/>
  <c r="F581" i="4"/>
  <c r="G580" i="4"/>
  <c r="F580" i="4"/>
  <c r="G579" i="4"/>
  <c r="F579" i="4"/>
  <c r="G578" i="4"/>
  <c r="F578" i="4"/>
  <c r="G576" i="4"/>
  <c r="F576" i="4"/>
  <c r="G575" i="4"/>
  <c r="F575" i="4"/>
  <c r="G574" i="4"/>
  <c r="F574" i="4"/>
  <c r="G573" i="4"/>
  <c r="F573" i="4"/>
  <c r="G572" i="4"/>
  <c r="F572" i="4"/>
  <c r="G571" i="4"/>
  <c r="F571" i="4"/>
  <c r="G570" i="4"/>
  <c r="F570" i="4"/>
  <c r="G569" i="4"/>
  <c r="F569" i="4"/>
  <c r="G568" i="4"/>
  <c r="F568" i="4"/>
  <c r="G567" i="4"/>
  <c r="F567" i="4"/>
  <c r="G566" i="4"/>
  <c r="F566" i="4"/>
  <c r="K565" i="4"/>
  <c r="G563" i="4"/>
  <c r="F563" i="4"/>
  <c r="G562" i="4"/>
  <c r="F562" i="4"/>
  <c r="G561" i="4"/>
  <c r="F561" i="4"/>
  <c r="G560" i="4"/>
  <c r="F560" i="4"/>
  <c r="G559" i="4"/>
  <c r="F559" i="4"/>
  <c r="G557" i="4"/>
  <c r="F557" i="4"/>
  <c r="G556" i="4"/>
  <c r="F556" i="4"/>
  <c r="G553" i="4"/>
  <c r="F553" i="4"/>
  <c r="G552" i="4"/>
  <c r="F552" i="4"/>
  <c r="G550" i="4"/>
  <c r="F550" i="4"/>
  <c r="F549" i="4"/>
  <c r="G549" i="4"/>
  <c r="G547" i="4"/>
  <c r="F547" i="4"/>
  <c r="G546" i="4"/>
  <c r="F546" i="4"/>
  <c r="G545" i="4"/>
  <c r="F545" i="4"/>
  <c r="H545" i="4" s="1"/>
  <c r="G544" i="4"/>
  <c r="F544" i="4"/>
  <c r="F542" i="4"/>
  <c r="F541" i="4"/>
  <c r="G540" i="4"/>
  <c r="K540" i="4"/>
  <c r="F540" i="4"/>
  <c r="F539" i="4"/>
  <c r="F538" i="4"/>
  <c r="F537" i="4"/>
  <c r="G536" i="4"/>
  <c r="F536" i="4"/>
  <c r="K535" i="4"/>
  <c r="F535" i="4"/>
  <c r="F533" i="4"/>
  <c r="G531" i="4"/>
  <c r="G530" i="4" s="1"/>
  <c r="F531" i="4"/>
  <c r="F529" i="4"/>
  <c r="F528" i="4" s="1"/>
  <c r="G528" i="4"/>
  <c r="G526" i="4"/>
  <c r="F526" i="4"/>
  <c r="G525" i="4"/>
  <c r="F525" i="4"/>
  <c r="G524" i="4"/>
  <c r="F524" i="4"/>
  <c r="G523" i="4"/>
  <c r="F523" i="4"/>
  <c r="G522" i="4"/>
  <c r="F522" i="4"/>
  <c r="G520" i="4"/>
  <c r="F520" i="4"/>
  <c r="G519" i="4"/>
  <c r="F519" i="4"/>
  <c r="G518" i="4"/>
  <c r="F518" i="4"/>
  <c r="F517" i="4"/>
  <c r="G517" i="4"/>
  <c r="G516" i="4"/>
  <c r="F516" i="4"/>
  <c r="G514" i="4"/>
  <c r="F514" i="4"/>
  <c r="G513" i="4"/>
  <c r="F513" i="4"/>
  <c r="G511" i="4"/>
  <c r="F511" i="4"/>
  <c r="G510" i="4"/>
  <c r="F510" i="4"/>
  <c r="G509" i="4"/>
  <c r="F509" i="4"/>
  <c r="G508" i="4"/>
  <c r="F508" i="4"/>
  <c r="G507" i="4"/>
  <c r="F507" i="4"/>
  <c r="G505" i="4"/>
  <c r="F505" i="4"/>
  <c r="G504" i="4"/>
  <c r="F504" i="4"/>
  <c r="G503" i="4"/>
  <c r="F503" i="4"/>
  <c r="G502" i="4"/>
  <c r="F502" i="4"/>
  <c r="G501" i="4"/>
  <c r="F501" i="4"/>
  <c r="G499" i="4"/>
  <c r="F499" i="4"/>
  <c r="G498" i="4"/>
  <c r="F498" i="4"/>
  <c r="G497" i="4"/>
  <c r="F497" i="4"/>
  <c r="G496" i="4"/>
  <c r="F496" i="4"/>
  <c r="F495" i="4"/>
  <c r="G495" i="4"/>
  <c r="G494" i="4"/>
  <c r="F494" i="4"/>
  <c r="G493" i="4"/>
  <c r="F493" i="4"/>
  <c r="G492" i="4"/>
  <c r="F492" i="4"/>
  <c r="G490" i="4"/>
  <c r="F490" i="4"/>
  <c r="G489" i="4"/>
  <c r="F489" i="4"/>
  <c r="G488" i="4"/>
  <c r="F488" i="4"/>
  <c r="G486" i="4"/>
  <c r="G485" i="4" s="1"/>
  <c r="F486" i="4"/>
  <c r="E485" i="4"/>
  <c r="G484" i="4"/>
  <c r="F484" i="4"/>
  <c r="G483" i="4"/>
  <c r="F483" i="4"/>
  <c r="G482" i="4"/>
  <c r="F482" i="4"/>
  <c r="G479" i="4"/>
  <c r="F479" i="4"/>
  <c r="G478" i="4"/>
  <c r="F478" i="4"/>
  <c r="G476" i="4"/>
  <c r="F476" i="4"/>
  <c r="G475" i="4"/>
  <c r="F475" i="4"/>
  <c r="G474" i="4"/>
  <c r="F474" i="4"/>
  <c r="G473" i="4"/>
  <c r="F473" i="4"/>
  <c r="G472" i="4"/>
  <c r="F472" i="4"/>
  <c r="H472" i="4" s="1"/>
  <c r="G471" i="4"/>
  <c r="F471" i="4"/>
  <c r="G470" i="4"/>
  <c r="F470" i="4"/>
  <c r="G467" i="4"/>
  <c r="F467" i="4"/>
  <c r="G466" i="4"/>
  <c r="F466" i="4"/>
  <c r="G465" i="4"/>
  <c r="F465" i="4"/>
  <c r="G464" i="4"/>
  <c r="F464" i="4"/>
  <c r="G463" i="4"/>
  <c r="F463" i="4"/>
  <c r="G462" i="4"/>
  <c r="F462" i="4"/>
  <c r="G460" i="4"/>
  <c r="F460" i="4"/>
  <c r="G459" i="4"/>
  <c r="F459" i="4"/>
  <c r="G458" i="4"/>
  <c r="F458" i="4"/>
  <c r="G457" i="4"/>
  <c r="F457" i="4"/>
  <c r="G456" i="4"/>
  <c r="F456" i="4"/>
  <c r="G455" i="4"/>
  <c r="F455" i="4"/>
  <c r="G454" i="4"/>
  <c r="F454" i="4"/>
  <c r="G453" i="4"/>
  <c r="F453" i="4"/>
  <c r="G452" i="4"/>
  <c r="F452" i="4"/>
  <c r="G451" i="4"/>
  <c r="F451" i="4"/>
  <c r="F449" i="4"/>
  <c r="G449" i="4"/>
  <c r="G448" i="4"/>
  <c r="F448" i="4"/>
  <c r="F447" i="4"/>
  <c r="G447" i="4"/>
  <c r="G446" i="4"/>
  <c r="F446" i="4"/>
  <c r="G445" i="4"/>
  <c r="F445" i="4"/>
  <c r="G444" i="4"/>
  <c r="F444" i="4"/>
  <c r="G443" i="4"/>
  <c r="F443" i="4"/>
  <c r="G442" i="4"/>
  <c r="F442" i="4"/>
  <c r="F441" i="4"/>
  <c r="G441" i="4"/>
  <c r="G440" i="4"/>
  <c r="F440" i="4"/>
  <c r="G439" i="4"/>
  <c r="F439" i="4"/>
  <c r="G438" i="4"/>
  <c r="F438" i="4"/>
  <c r="G437" i="4"/>
  <c r="F437" i="4"/>
  <c r="G436" i="4"/>
  <c r="F436" i="4"/>
  <c r="G435" i="4"/>
  <c r="F435" i="4"/>
  <c r="G434" i="4"/>
  <c r="F434" i="4"/>
  <c r="G433" i="4"/>
  <c r="F433" i="4"/>
  <c r="G432" i="4"/>
  <c r="F432" i="4"/>
  <c r="G431" i="4"/>
  <c r="F431" i="4"/>
  <c r="G429" i="4"/>
  <c r="F429" i="4"/>
  <c r="G428" i="4"/>
  <c r="F428" i="4"/>
  <c r="G427" i="4"/>
  <c r="F427" i="4"/>
  <c r="G425" i="4"/>
  <c r="F425" i="4"/>
  <c r="G424" i="4"/>
  <c r="F424" i="4"/>
  <c r="G422" i="4"/>
  <c r="F422" i="4"/>
  <c r="F421" i="4"/>
  <c r="G421" i="4"/>
  <c r="G419" i="4"/>
  <c r="F419" i="4"/>
  <c r="G418" i="4"/>
  <c r="F418" i="4"/>
  <c r="G415" i="4"/>
  <c r="F415" i="4"/>
  <c r="F414" i="4"/>
  <c r="K413" i="4"/>
  <c r="G413" i="4"/>
  <c r="F413" i="4"/>
  <c r="G411" i="4"/>
  <c r="G410" i="4" s="1"/>
  <c r="F411" i="4"/>
  <c r="G409" i="4"/>
  <c r="G408" i="4" s="1"/>
  <c r="F409" i="4"/>
  <c r="F408" i="4" s="1"/>
  <c r="F407" i="4"/>
  <c r="K405" i="4"/>
  <c r="F405" i="4"/>
  <c r="G404" i="4"/>
  <c r="F404" i="4"/>
  <c r="G402" i="4"/>
  <c r="G401" i="4" s="1"/>
  <c r="G400" i="4"/>
  <c r="F400" i="4"/>
  <c r="G399" i="4"/>
  <c r="F398" i="4"/>
  <c r="G397" i="4"/>
  <c r="F397" i="4"/>
  <c r="G395" i="4"/>
  <c r="G394" i="4" s="1"/>
  <c r="F395" i="4"/>
  <c r="F393" i="4"/>
  <c r="F392" i="4" s="1"/>
  <c r="G391" i="4"/>
  <c r="F391" i="4"/>
  <c r="G390" i="4"/>
  <c r="F390" i="4"/>
  <c r="G389" i="4"/>
  <c r="F389" i="4"/>
  <c r="G388" i="4"/>
  <c r="F388" i="4"/>
  <c r="G386" i="4"/>
  <c r="F386" i="4"/>
  <c r="G385" i="4"/>
  <c r="F385" i="4"/>
  <c r="G384" i="4"/>
  <c r="F384" i="4"/>
  <c r="G383" i="4"/>
  <c r="F383" i="4"/>
  <c r="G381" i="4"/>
  <c r="F381" i="4"/>
  <c r="G380" i="4"/>
  <c r="F380" i="4"/>
  <c r="G379" i="4"/>
  <c r="F379" i="4"/>
  <c r="G378" i="4"/>
  <c r="F378" i="4"/>
  <c r="G376" i="4"/>
  <c r="G375" i="4"/>
  <c r="F375" i="4"/>
  <c r="G374" i="4"/>
  <c r="F374" i="4"/>
  <c r="G373" i="4"/>
  <c r="F373" i="4"/>
  <c r="G372" i="4"/>
  <c r="F372" i="4"/>
  <c r="E370" i="4"/>
  <c r="G369" i="4"/>
  <c r="F369" i="4"/>
  <c r="G368" i="4"/>
  <c r="F368" i="4"/>
  <c r="G367" i="4"/>
  <c r="F367" i="4"/>
  <c r="G366" i="4"/>
  <c r="F366" i="4"/>
  <c r="G364" i="4"/>
  <c r="F364" i="4"/>
  <c r="G363" i="4"/>
  <c r="F363" i="4"/>
  <c r="G362" i="4"/>
  <c r="F362" i="4"/>
  <c r="G361" i="4"/>
  <c r="F361" i="4"/>
  <c r="G360" i="4"/>
  <c r="F360" i="4"/>
  <c r="G359" i="4"/>
  <c r="F359" i="4"/>
  <c r="G358" i="4"/>
  <c r="F358" i="4"/>
  <c r="G357" i="4"/>
  <c r="F357" i="4"/>
  <c r="G355" i="4"/>
  <c r="F355" i="4"/>
  <c r="F354" i="4"/>
  <c r="G354" i="4"/>
  <c r="G353" i="4"/>
  <c r="F353" i="4"/>
  <c r="G352" i="4"/>
  <c r="F352" i="4"/>
  <c r="G351" i="4"/>
  <c r="F351" i="4"/>
  <c r="G350" i="4"/>
  <c r="F350" i="4"/>
  <c r="G349" i="4"/>
  <c r="F349" i="4"/>
  <c r="G348" i="4"/>
  <c r="F348" i="4"/>
  <c r="G347" i="4"/>
  <c r="F347" i="4"/>
  <c r="G346" i="4"/>
  <c r="F346" i="4"/>
  <c r="G345" i="4"/>
  <c r="F345" i="4"/>
  <c r="G344" i="4"/>
  <c r="F344" i="4"/>
  <c r="G342" i="4"/>
  <c r="F342" i="4"/>
  <c r="G341" i="4"/>
  <c r="F341" i="4"/>
  <c r="G340" i="4"/>
  <c r="F340" i="4"/>
  <c r="G339" i="4"/>
  <c r="F339" i="4"/>
  <c r="G338" i="4"/>
  <c r="F338" i="4"/>
  <c r="G337" i="4"/>
  <c r="F337" i="4"/>
  <c r="E336" i="4"/>
  <c r="D336" i="4"/>
  <c r="G335" i="4"/>
  <c r="F335" i="4"/>
  <c r="G334" i="4"/>
  <c r="F334" i="4"/>
  <c r="G333" i="4"/>
  <c r="F333" i="4"/>
  <c r="G332" i="4"/>
  <c r="F332" i="4"/>
  <c r="G331" i="4"/>
  <c r="F331" i="4"/>
  <c r="G330" i="4"/>
  <c r="F330" i="4"/>
  <c r="F329" i="4"/>
  <c r="G329" i="4"/>
  <c r="G328" i="4"/>
  <c r="F328" i="4"/>
  <c r="G327" i="4"/>
  <c r="F327" i="4"/>
  <c r="G326" i="4"/>
  <c r="F326" i="4"/>
  <c r="G325" i="4"/>
  <c r="F325" i="4"/>
  <c r="E324" i="4"/>
  <c r="D324" i="4"/>
  <c r="G321" i="4"/>
  <c r="F321" i="4"/>
  <c r="F320" i="4"/>
  <c r="G320" i="4"/>
  <c r="F319" i="4"/>
  <c r="G319" i="4"/>
  <c r="F318" i="4"/>
  <c r="G318" i="4"/>
  <c r="F317" i="4"/>
  <c r="G317" i="4"/>
  <c r="G315" i="4"/>
  <c r="F315" i="4"/>
  <c r="F314" i="4"/>
  <c r="G314" i="4"/>
  <c r="G313" i="4"/>
  <c r="F313" i="4"/>
  <c r="G312" i="4"/>
  <c r="F312" i="4"/>
  <c r="G310" i="4"/>
  <c r="F310" i="4"/>
  <c r="G309" i="4"/>
  <c r="F309" i="4"/>
  <c r="G308" i="4"/>
  <c r="F308" i="4"/>
  <c r="G306" i="4"/>
  <c r="F306" i="4"/>
  <c r="G305" i="4"/>
  <c r="F305" i="4"/>
  <c r="G304" i="4"/>
  <c r="F304" i="4"/>
  <c r="G302" i="4"/>
  <c r="F302" i="4"/>
  <c r="G301" i="4"/>
  <c r="F301" i="4"/>
  <c r="G300" i="4"/>
  <c r="F300" i="4"/>
  <c r="F298" i="4"/>
  <c r="F297" i="4"/>
  <c r="F296" i="4"/>
  <c r="F295" i="4"/>
  <c r="G294" i="4"/>
  <c r="G293" i="4"/>
  <c r="K291" i="4"/>
  <c r="F291" i="4"/>
  <c r="G290" i="4"/>
  <c r="F290" i="4"/>
  <c r="G288" i="4"/>
  <c r="F287" i="4"/>
  <c r="G287" i="4"/>
  <c r="G286" i="4"/>
  <c r="F286" i="4"/>
  <c r="H286" i="4" s="1"/>
  <c r="K285" i="4"/>
  <c r="F285" i="4"/>
  <c r="F283" i="4"/>
  <c r="K282" i="4"/>
  <c r="G282" i="4"/>
  <c r="F282" i="4"/>
  <c r="G281" i="4"/>
  <c r="F281" i="4"/>
  <c r="F280" i="4"/>
  <c r="F279" i="4"/>
  <c r="F277" i="4"/>
  <c r="G276" i="4"/>
  <c r="G275" i="4"/>
  <c r="K274" i="4"/>
  <c r="F274" i="4"/>
  <c r="G274" i="4"/>
  <c r="G272" i="4"/>
  <c r="F272" i="4"/>
  <c r="G271" i="4"/>
  <c r="F271" i="4"/>
  <c r="G270" i="4"/>
  <c r="F269" i="4"/>
  <c r="F268" i="4"/>
  <c r="F267" i="4"/>
  <c r="G265" i="4"/>
  <c r="G264" i="4" s="1"/>
  <c r="F265" i="4"/>
  <c r="F264" i="4" s="1"/>
  <c r="F263" i="4"/>
  <c r="F262" i="4"/>
  <c r="K261" i="4"/>
  <c r="F261" i="4"/>
  <c r="G261" i="4"/>
  <c r="G260" i="4"/>
  <c r="F260" i="4"/>
  <c r="F259" i="4"/>
  <c r="G258" i="4"/>
  <c r="F258" i="4"/>
  <c r="G257" i="4"/>
  <c r="F257" i="4"/>
  <c r="F256" i="4"/>
  <c r="G255" i="4"/>
  <c r="F255" i="4"/>
  <c r="F254" i="4"/>
  <c r="G250" i="4"/>
  <c r="F249" i="4"/>
  <c r="G248" i="4"/>
  <c r="F248" i="4"/>
  <c r="G247" i="4"/>
  <c r="F247" i="4"/>
  <c r="G245" i="4"/>
  <c r="F245" i="4"/>
  <c r="G244" i="4"/>
  <c r="F244" i="4"/>
  <c r="F243" i="4"/>
  <c r="G243" i="4"/>
  <c r="G242" i="4"/>
  <c r="F242" i="4"/>
  <c r="F241" i="4"/>
  <c r="G241" i="4"/>
  <c r="G240" i="4"/>
  <c r="F240" i="4"/>
  <c r="G239" i="4"/>
  <c r="F239" i="4"/>
  <c r="F238" i="4"/>
  <c r="F236" i="4"/>
  <c r="K234" i="4"/>
  <c r="F234" i="4"/>
  <c r="G233" i="4"/>
  <c r="G232" i="4"/>
  <c r="F232" i="4"/>
  <c r="F231" i="4"/>
  <c r="F229" i="4"/>
  <c r="F228" i="4"/>
  <c r="K227" i="4"/>
  <c r="F227" i="4"/>
  <c r="F226" i="4"/>
  <c r="F224" i="4"/>
  <c r="G224" i="4"/>
  <c r="F223" i="4"/>
  <c r="G223" i="4"/>
  <c r="G222" i="4"/>
  <c r="F221" i="4"/>
  <c r="G221" i="4"/>
  <c r="G220" i="4"/>
  <c r="F220" i="4"/>
  <c r="F219" i="4"/>
  <c r="G219" i="4"/>
  <c r="G218" i="4"/>
  <c r="F218" i="4"/>
  <c r="G217" i="4"/>
  <c r="F217" i="4"/>
  <c r="G216" i="4"/>
  <c r="F216" i="4"/>
  <c r="G215" i="4"/>
  <c r="F215" i="4"/>
  <c r="G213" i="4"/>
  <c r="F213" i="4"/>
  <c r="G212" i="4"/>
  <c r="F212" i="4"/>
  <c r="G211" i="4"/>
  <c r="F211" i="4"/>
  <c r="G210" i="4"/>
  <c r="F210" i="4"/>
  <c r="G209" i="4"/>
  <c r="F209" i="4"/>
  <c r="F208" i="4"/>
  <c r="G208" i="4"/>
  <c r="G207" i="4"/>
  <c r="F207" i="4"/>
  <c r="G206" i="4"/>
  <c r="F206" i="4"/>
  <c r="G204" i="4"/>
  <c r="F204" i="4"/>
  <c r="G203" i="4"/>
  <c r="F203" i="4"/>
  <c r="G202" i="4"/>
  <c r="F202" i="4"/>
  <c r="G201" i="4"/>
  <c r="F201" i="4"/>
  <c r="G200" i="4"/>
  <c r="F200" i="4"/>
  <c r="G199" i="4"/>
  <c r="F199" i="4"/>
  <c r="G198" i="4"/>
  <c r="F198" i="4"/>
  <c r="G197" i="4"/>
  <c r="F197" i="4"/>
  <c r="F196" i="4"/>
  <c r="G196" i="4"/>
  <c r="G195" i="4"/>
  <c r="F195" i="4"/>
  <c r="F194" i="4"/>
  <c r="G194" i="4"/>
  <c r="G193" i="4"/>
  <c r="F193" i="4"/>
  <c r="F192" i="4"/>
  <c r="G192" i="4"/>
  <c r="G191" i="4"/>
  <c r="F191" i="4"/>
  <c r="G190" i="4"/>
  <c r="F190" i="4"/>
  <c r="G189" i="4"/>
  <c r="F189" i="4"/>
  <c r="G188" i="4"/>
  <c r="F188" i="4"/>
  <c r="F187" i="4"/>
  <c r="G187" i="4"/>
  <c r="G186" i="4"/>
  <c r="F186" i="4"/>
  <c r="G185" i="4"/>
  <c r="F185" i="4"/>
  <c r="G184" i="4"/>
  <c r="F184" i="4"/>
  <c r="G183" i="4"/>
  <c r="F183" i="4"/>
  <c r="G182" i="4"/>
  <c r="F182" i="4"/>
  <c r="G181" i="4"/>
  <c r="F181" i="4"/>
  <c r="G180" i="4"/>
  <c r="F180" i="4"/>
  <c r="G179" i="4"/>
  <c r="F179" i="4"/>
  <c r="G177" i="4"/>
  <c r="F177" i="4"/>
  <c r="G176" i="4"/>
  <c r="F176" i="4"/>
  <c r="G175" i="4"/>
  <c r="F175" i="4"/>
  <c r="G174" i="4"/>
  <c r="F174" i="4"/>
  <c r="G173" i="4"/>
  <c r="F173" i="4"/>
  <c r="G172" i="4"/>
  <c r="F172" i="4"/>
  <c r="G171" i="4"/>
  <c r="F171" i="4"/>
  <c r="G170" i="4"/>
  <c r="F170" i="4"/>
  <c r="G169" i="4"/>
  <c r="F169" i="4"/>
  <c r="G168" i="4"/>
  <c r="F168" i="4"/>
  <c r="G167" i="4"/>
  <c r="F167" i="4"/>
  <c r="G166" i="4"/>
  <c r="F166" i="4"/>
  <c r="G165" i="4"/>
  <c r="F165" i="4"/>
  <c r="G164" i="4"/>
  <c r="F164" i="4"/>
  <c r="F163" i="4"/>
  <c r="G163" i="4"/>
  <c r="G162" i="4"/>
  <c r="F162" i="4"/>
  <c r="G161" i="4"/>
  <c r="F161" i="4"/>
  <c r="F160" i="4"/>
  <c r="G160" i="4"/>
  <c r="G159" i="4"/>
  <c r="F159" i="4"/>
  <c r="G158" i="4"/>
  <c r="F158" i="4"/>
  <c r="G156" i="4"/>
  <c r="F156" i="4"/>
  <c r="G155" i="4"/>
  <c r="F155" i="4"/>
  <c r="G153" i="4"/>
  <c r="F153" i="4"/>
  <c r="G152" i="4"/>
  <c r="F152" i="4"/>
  <c r="G151" i="4"/>
  <c r="F151" i="4"/>
  <c r="G150" i="4"/>
  <c r="F150" i="4"/>
  <c r="G149" i="4"/>
  <c r="F149" i="4"/>
  <c r="G148" i="4"/>
  <c r="F148" i="4"/>
  <c r="G147" i="4"/>
  <c r="F147" i="4"/>
  <c r="G146" i="4"/>
  <c r="F146" i="4"/>
  <c r="F143" i="4"/>
  <c r="H143" i="4" s="1"/>
  <c r="F142" i="4"/>
  <c r="H142" i="4" s="1"/>
  <c r="F141" i="4"/>
  <c r="H141" i="4" s="1"/>
  <c r="F140" i="4"/>
  <c r="H140" i="4" s="1"/>
  <c r="F139" i="4"/>
  <c r="H139" i="4" s="1"/>
  <c r="F138" i="4"/>
  <c r="H138" i="4" s="1"/>
  <c r="F137" i="4"/>
  <c r="H137" i="4" s="1"/>
  <c r="F136" i="4"/>
  <c r="H136" i="4" s="1"/>
  <c r="F135" i="4"/>
  <c r="H135" i="4" s="1"/>
  <c r="F134" i="4"/>
  <c r="H134" i="4" s="1"/>
  <c r="F133" i="4"/>
  <c r="G132" i="4"/>
  <c r="G131" i="4"/>
  <c r="F131" i="4"/>
  <c r="G130" i="4"/>
  <c r="F130" i="4"/>
  <c r="G129" i="4"/>
  <c r="F129" i="4"/>
  <c r="G128" i="4"/>
  <c r="F128" i="4"/>
  <c r="G126" i="4"/>
  <c r="F126" i="4"/>
  <c r="G124" i="4"/>
  <c r="F124" i="4"/>
  <c r="G123" i="4"/>
  <c r="F123" i="4"/>
  <c r="E122" i="4"/>
  <c r="E121" i="4" s="1"/>
  <c r="F120" i="4"/>
  <c r="G120" i="4"/>
  <c r="F119" i="4"/>
  <c r="G119" i="4"/>
  <c r="F118" i="4"/>
  <c r="G118" i="4"/>
  <c r="F117" i="4"/>
  <c r="G117" i="4"/>
  <c r="F116" i="4"/>
  <c r="G116" i="4"/>
  <c r="F115" i="4"/>
  <c r="G115" i="4"/>
  <c r="F114" i="4"/>
  <c r="G114" i="4"/>
  <c r="F113" i="4"/>
  <c r="G113" i="4"/>
  <c r="F112" i="4"/>
  <c r="G112" i="4"/>
  <c r="F111" i="4"/>
  <c r="G111" i="4"/>
  <c r="F110" i="4"/>
  <c r="G110" i="4"/>
  <c r="F109" i="4"/>
  <c r="G109" i="4"/>
  <c r="G108" i="4"/>
  <c r="F108" i="4"/>
  <c r="G107" i="4"/>
  <c r="F107" i="4"/>
  <c r="F105" i="4"/>
  <c r="G105" i="4"/>
  <c r="F104" i="4"/>
  <c r="G104" i="4"/>
  <c r="F103" i="4"/>
  <c r="G103" i="4"/>
  <c r="F102" i="4"/>
  <c r="G102" i="4"/>
  <c r="F101" i="4"/>
  <c r="G101" i="4"/>
  <c r="F100" i="4"/>
  <c r="G100" i="4"/>
  <c r="F99" i="4"/>
  <c r="G99" i="4"/>
  <c r="F98" i="4"/>
  <c r="G98" i="4"/>
  <c r="G97" i="4"/>
  <c r="F97" i="4"/>
  <c r="F96" i="4"/>
  <c r="G96" i="4"/>
  <c r="F95" i="4"/>
  <c r="G95" i="4"/>
  <c r="F94" i="4"/>
  <c r="G94" i="4"/>
  <c r="G92" i="4"/>
  <c r="F92" i="4"/>
  <c r="F91" i="4"/>
  <c r="G91" i="4"/>
  <c r="F90" i="4"/>
  <c r="G90" i="4"/>
  <c r="F89" i="4"/>
  <c r="G89" i="4"/>
  <c r="F88" i="4"/>
  <c r="G88" i="4"/>
  <c r="F87" i="4"/>
  <c r="G87" i="4"/>
  <c r="F86" i="4"/>
  <c r="G86" i="4"/>
  <c r="F85" i="4"/>
  <c r="G85" i="4"/>
  <c r="F84" i="4"/>
  <c r="G84" i="4"/>
  <c r="F83" i="4"/>
  <c r="G83" i="4"/>
  <c r="F82" i="4"/>
  <c r="G82" i="4"/>
  <c r="F81" i="4"/>
  <c r="G81" i="4"/>
  <c r="F80" i="4"/>
  <c r="G80" i="4"/>
  <c r="G78" i="4"/>
  <c r="F78" i="4"/>
  <c r="F77" i="4"/>
  <c r="G77" i="4"/>
  <c r="F76" i="4"/>
  <c r="G76" i="4"/>
  <c r="G75" i="4"/>
  <c r="F75" i="4"/>
  <c r="F74" i="4"/>
  <c r="G74" i="4"/>
  <c r="F73" i="4"/>
  <c r="G73" i="4"/>
  <c r="G72" i="4"/>
  <c r="F72" i="4"/>
  <c r="F71" i="4"/>
  <c r="G71" i="4"/>
  <c r="F70" i="4"/>
  <c r="G70" i="4"/>
  <c r="F69" i="4"/>
  <c r="G69" i="4"/>
  <c r="F68" i="4"/>
  <c r="G68" i="4"/>
  <c r="G67" i="4"/>
  <c r="F67" i="4"/>
  <c r="F66" i="4"/>
  <c r="G66" i="4"/>
  <c r="F65" i="4"/>
  <c r="G65" i="4"/>
  <c r="F63" i="4"/>
  <c r="G63" i="4"/>
  <c r="F62" i="4"/>
  <c r="G62" i="4"/>
  <c r="F61" i="4"/>
  <c r="G61" i="4"/>
  <c r="F60" i="4"/>
  <c r="G60" i="4"/>
  <c r="F59" i="4"/>
  <c r="G59" i="4"/>
  <c r="F58" i="4"/>
  <c r="G58" i="4"/>
  <c r="F57" i="4"/>
  <c r="G57" i="4"/>
  <c r="G56" i="4"/>
  <c r="F56" i="4"/>
  <c r="F54" i="4"/>
  <c r="G54" i="4"/>
  <c r="F53" i="4"/>
  <c r="G53" i="4"/>
  <c r="F52" i="4"/>
  <c r="G52" i="4"/>
  <c r="F51" i="4"/>
  <c r="G51" i="4"/>
  <c r="F50" i="4"/>
  <c r="G50" i="4"/>
  <c r="G49" i="4"/>
  <c r="F49" i="4"/>
  <c r="F48" i="4"/>
  <c r="G48" i="4"/>
  <c r="F47" i="4"/>
  <c r="G47" i="4"/>
  <c r="G46" i="4"/>
  <c r="F46" i="4"/>
  <c r="F45" i="4"/>
  <c r="G45" i="4"/>
  <c r="F44" i="4"/>
  <c r="G44" i="4"/>
  <c r="F43" i="4"/>
  <c r="G43" i="4"/>
  <c r="F41" i="4"/>
  <c r="G41" i="4"/>
  <c r="F40" i="4"/>
  <c r="G40" i="4"/>
  <c r="F39" i="4"/>
  <c r="G39" i="4"/>
  <c r="F38" i="4"/>
  <c r="G38" i="4"/>
  <c r="F37" i="4"/>
  <c r="G37" i="4"/>
  <c r="F36" i="4"/>
  <c r="G36" i="4"/>
  <c r="F35" i="4"/>
  <c r="G35" i="4"/>
  <c r="G34" i="4"/>
  <c r="F34" i="4"/>
  <c r="F33" i="4"/>
  <c r="G33" i="4"/>
  <c r="F32" i="4"/>
  <c r="G32" i="4"/>
  <c r="F31" i="4"/>
  <c r="G31" i="4"/>
  <c r="F30" i="4"/>
  <c r="G30" i="4"/>
  <c r="E29" i="4"/>
  <c r="F28" i="4"/>
  <c r="G28" i="4"/>
  <c r="F27" i="4"/>
  <c r="G27" i="4"/>
  <c r="F26" i="4"/>
  <c r="G26" i="4"/>
  <c r="F25" i="4"/>
  <c r="G25" i="4"/>
  <c r="G24" i="4"/>
  <c r="F24" i="4"/>
  <c r="G23" i="4"/>
  <c r="F23" i="4"/>
  <c r="F22" i="4"/>
  <c r="G22" i="4"/>
  <c r="F21" i="4"/>
  <c r="G21" i="4"/>
  <c r="F20" i="4"/>
  <c r="G20" i="4"/>
  <c r="F19" i="4"/>
  <c r="G19" i="4"/>
  <c r="F18" i="4"/>
  <c r="G18" i="4"/>
  <c r="G16" i="4"/>
  <c r="F16" i="4"/>
  <c r="G15" i="4"/>
  <c r="F15" i="4"/>
  <c r="F14" i="4"/>
  <c r="G14" i="4"/>
  <c r="F13" i="4"/>
  <c r="G13" i="4"/>
  <c r="F12" i="4"/>
  <c r="G12" i="4"/>
  <c r="F11" i="4"/>
  <c r="G11" i="4"/>
  <c r="F10" i="4"/>
  <c r="G10" i="4"/>
  <c r="F9" i="4"/>
  <c r="G9" i="4"/>
  <c r="F8" i="4"/>
  <c r="G8" i="4"/>
  <c r="F7" i="4"/>
  <c r="G7" i="4"/>
  <c r="F6" i="4"/>
  <c r="G6" i="4"/>
  <c r="G322" i="1"/>
  <c r="F322" i="1"/>
  <c r="G321" i="1"/>
  <c r="G320" i="1"/>
  <c r="G319" i="1"/>
  <c r="G318" i="1"/>
  <c r="I319" i="1"/>
  <c r="F319" i="1" s="1"/>
  <c r="H319" i="1" s="1"/>
  <c r="I320" i="1"/>
  <c r="F320" i="1" s="1"/>
  <c r="H320" i="1" s="1"/>
  <c r="I321" i="1"/>
  <c r="F321" i="1" s="1"/>
  <c r="I318" i="1"/>
  <c r="F318" i="1" s="1"/>
  <c r="I432" i="1"/>
  <c r="J432" i="1"/>
  <c r="I433" i="1"/>
  <c r="J433" i="1"/>
  <c r="I434" i="1"/>
  <c r="J434" i="1"/>
  <c r="I435" i="1"/>
  <c r="J435" i="1"/>
  <c r="I436" i="1"/>
  <c r="J436" i="1"/>
  <c r="I437" i="1"/>
  <c r="J437" i="1"/>
  <c r="I438" i="1"/>
  <c r="J438" i="1"/>
  <c r="I439" i="1"/>
  <c r="J439" i="1"/>
  <c r="I440" i="1"/>
  <c r="J440" i="1"/>
  <c r="I441" i="1"/>
  <c r="J441" i="1"/>
  <c r="I442" i="1"/>
  <c r="J442" i="1"/>
  <c r="I443" i="1"/>
  <c r="J443" i="1"/>
  <c r="I444" i="1"/>
  <c r="J444" i="1"/>
  <c r="I445" i="1"/>
  <c r="J445" i="1"/>
  <c r="I446" i="1"/>
  <c r="J446" i="1"/>
  <c r="I447" i="1"/>
  <c r="J447" i="1"/>
  <c r="I448" i="1"/>
  <c r="J448" i="1"/>
  <c r="I449" i="1"/>
  <c r="J449" i="1"/>
  <c r="I450" i="1"/>
  <c r="J450" i="1"/>
  <c r="G532" i="1"/>
  <c r="G531" i="1"/>
  <c r="F532" i="1"/>
  <c r="H532" i="1" s="1"/>
  <c r="H531" i="1" s="1"/>
  <c r="G529" i="1"/>
  <c r="G133" i="1"/>
  <c r="I692" i="1"/>
  <c r="F692" i="1" s="1"/>
  <c r="I693" i="1"/>
  <c r="F693" i="1" s="1"/>
  <c r="I694" i="1"/>
  <c r="F694" i="1" s="1"/>
  <c r="I695" i="1"/>
  <c r="F695" i="1" s="1"/>
  <c r="I696" i="1"/>
  <c r="F696" i="1" s="1"/>
  <c r="I697" i="1"/>
  <c r="F697" i="1" s="1"/>
  <c r="I698" i="1"/>
  <c r="F698" i="1" s="1"/>
  <c r="I691" i="1"/>
  <c r="F691" i="1" s="1"/>
  <c r="J697" i="1"/>
  <c r="G697" i="1" s="1"/>
  <c r="J698" i="1"/>
  <c r="G698" i="1" s="1"/>
  <c r="J696" i="1"/>
  <c r="G696" i="1" s="1"/>
  <c r="J692" i="1"/>
  <c r="G692" i="1" s="1"/>
  <c r="J693" i="1"/>
  <c r="G693" i="1" s="1"/>
  <c r="J694" i="1"/>
  <c r="G694" i="1" s="1"/>
  <c r="J695" i="1"/>
  <c r="G695" i="1" s="1"/>
  <c r="J691" i="1"/>
  <c r="G691" i="1" s="1"/>
  <c r="J689" i="1"/>
  <c r="G689" i="1" s="1"/>
  <c r="J688" i="1"/>
  <c r="G688" i="1" s="1"/>
  <c r="I689" i="1"/>
  <c r="F689" i="1" s="1"/>
  <c r="I688" i="1"/>
  <c r="F688" i="1" s="1"/>
  <c r="I682" i="1"/>
  <c r="F682" i="1" s="1"/>
  <c r="J682" i="1"/>
  <c r="G682" i="1" s="1"/>
  <c r="I683" i="1"/>
  <c r="F683" i="1" s="1"/>
  <c r="J683" i="1"/>
  <c r="G683" i="1" s="1"/>
  <c r="I684" i="1"/>
  <c r="F684" i="1" s="1"/>
  <c r="J684" i="1"/>
  <c r="G684" i="1" s="1"/>
  <c r="I685" i="1"/>
  <c r="F685" i="1" s="1"/>
  <c r="J685" i="1"/>
  <c r="G685" i="1" s="1"/>
  <c r="I681" i="1"/>
  <c r="F681" i="1" s="1"/>
  <c r="J681" i="1"/>
  <c r="G681" i="1" s="1"/>
  <c r="I678" i="1"/>
  <c r="F678" i="1" s="1"/>
  <c r="I679" i="1"/>
  <c r="F679" i="1" s="1"/>
  <c r="I677" i="1"/>
  <c r="F677" i="1" s="1"/>
  <c r="J679" i="1"/>
  <c r="G679" i="1" s="1"/>
  <c r="J678" i="1"/>
  <c r="G678" i="1" s="1"/>
  <c r="J677" i="1"/>
  <c r="G677" i="1" s="1"/>
  <c r="I669" i="1"/>
  <c r="F669" i="1" s="1"/>
  <c r="I668" i="1"/>
  <c r="F668" i="1" s="1"/>
  <c r="I667" i="1"/>
  <c r="F667" i="1" s="1"/>
  <c r="J668" i="1"/>
  <c r="G668" i="1" s="1"/>
  <c r="J669" i="1"/>
  <c r="G669" i="1" s="1"/>
  <c r="J667" i="1"/>
  <c r="G667" i="1" s="1"/>
  <c r="I670" i="1"/>
  <c r="F670" i="1" s="1"/>
  <c r="J670" i="1"/>
  <c r="G670" i="1" s="1"/>
  <c r="I671" i="1"/>
  <c r="F671" i="1" s="1"/>
  <c r="J671" i="1"/>
  <c r="G671" i="1" s="1"/>
  <c r="I672" i="1"/>
  <c r="F672" i="1" s="1"/>
  <c r="J672" i="1"/>
  <c r="G672" i="1" s="1"/>
  <c r="I673" i="1"/>
  <c r="F673" i="1" s="1"/>
  <c r="J673" i="1"/>
  <c r="G673" i="1" s="1"/>
  <c r="G665" i="1"/>
  <c r="F665" i="1"/>
  <c r="G664" i="1"/>
  <c r="G663" i="1"/>
  <c r="G662" i="1"/>
  <c r="G661" i="1"/>
  <c r="G660" i="1" s="1"/>
  <c r="I661" i="1"/>
  <c r="G659" i="1"/>
  <c r="F659" i="1"/>
  <c r="H659" i="1" s="1"/>
  <c r="G658" i="1"/>
  <c r="G657" i="1"/>
  <c r="G656" i="1"/>
  <c r="G655" i="1"/>
  <c r="F655" i="1"/>
  <c r="J652" i="1"/>
  <c r="G652" i="1" s="1"/>
  <c r="G651" i="1" s="1"/>
  <c r="I652" i="1"/>
  <c r="F652" i="1" s="1"/>
  <c r="F651" i="1" s="1"/>
  <c r="J650" i="1"/>
  <c r="G650" i="1" s="1"/>
  <c r="I650" i="1"/>
  <c r="F650" i="1" s="1"/>
  <c r="H650" i="1" s="1"/>
  <c r="J649" i="1"/>
  <c r="G649" i="1" s="1"/>
  <c r="G648" i="1" s="1"/>
  <c r="I649" i="1"/>
  <c r="F649" i="1" s="1"/>
  <c r="J647" i="1"/>
  <c r="G647" i="1" s="1"/>
  <c r="I647" i="1"/>
  <c r="F647" i="1" s="1"/>
  <c r="J646" i="1"/>
  <c r="G646" i="1" s="1"/>
  <c r="I646" i="1"/>
  <c r="F646" i="1" s="1"/>
  <c r="H646" i="1" s="1"/>
  <c r="J645" i="1"/>
  <c r="G645" i="1" s="1"/>
  <c r="I645" i="1"/>
  <c r="F645" i="1" s="1"/>
  <c r="J644" i="1"/>
  <c r="G644" i="1" s="1"/>
  <c r="I644" i="1"/>
  <c r="F644" i="1" s="1"/>
  <c r="J642" i="1"/>
  <c r="G642" i="1" s="1"/>
  <c r="I642" i="1"/>
  <c r="F642" i="1" s="1"/>
  <c r="H642" i="1" s="1"/>
  <c r="J641" i="1"/>
  <c r="G641" i="1" s="1"/>
  <c r="I641" i="1"/>
  <c r="F641" i="1" s="1"/>
  <c r="J640" i="1"/>
  <c r="G640" i="1" s="1"/>
  <c r="I640" i="1"/>
  <c r="F640" i="1" s="1"/>
  <c r="I639" i="1"/>
  <c r="F639" i="1" s="1"/>
  <c r="J639" i="1"/>
  <c r="G639" i="1" s="1"/>
  <c r="J637" i="1"/>
  <c r="G637" i="1" s="1"/>
  <c r="G636" i="1" s="1"/>
  <c r="I637" i="1"/>
  <c r="F637" i="1" s="1"/>
  <c r="F636" i="1" s="1"/>
  <c r="I634" i="1"/>
  <c r="F634" i="1" s="1"/>
  <c r="J634" i="1"/>
  <c r="G634" i="1" s="1"/>
  <c r="G633" i="1" s="1"/>
  <c r="I628" i="1"/>
  <c r="F628" i="1" s="1"/>
  <c r="I629" i="1"/>
  <c r="F629" i="1" s="1"/>
  <c r="I630" i="1"/>
  <c r="F630" i="1" s="1"/>
  <c r="I631" i="1"/>
  <c r="F631" i="1" s="1"/>
  <c r="I632" i="1"/>
  <c r="F632" i="1" s="1"/>
  <c r="I627" i="1"/>
  <c r="F627" i="1" s="1"/>
  <c r="J625" i="1"/>
  <c r="G625" i="1" s="1"/>
  <c r="J624" i="1"/>
  <c r="G624" i="1" s="1"/>
  <c r="J623" i="1"/>
  <c r="G623" i="1" s="1"/>
  <c r="J622" i="1"/>
  <c r="I623" i="1"/>
  <c r="F623" i="1" s="1"/>
  <c r="I624" i="1"/>
  <c r="F624" i="1" s="1"/>
  <c r="I625" i="1"/>
  <c r="F625" i="1" s="1"/>
  <c r="I622" i="1"/>
  <c r="F622" i="1" s="1"/>
  <c r="I618" i="1"/>
  <c r="F618" i="1" s="1"/>
  <c r="I619" i="1"/>
  <c r="F619" i="1" s="1"/>
  <c r="H619" i="1" s="1"/>
  <c r="I620" i="1"/>
  <c r="F620" i="1" s="1"/>
  <c r="H620" i="1" s="1"/>
  <c r="I617" i="1"/>
  <c r="F617" i="1" s="1"/>
  <c r="H617" i="1" s="1"/>
  <c r="J618" i="1"/>
  <c r="J619" i="1"/>
  <c r="J620" i="1"/>
  <c r="J617" i="1"/>
  <c r="W260" i="4" l="1"/>
  <c r="W613" i="4"/>
  <c r="W354" i="4"/>
  <c r="W10" i="4"/>
  <c r="W589" i="4"/>
  <c r="W514" i="4"/>
  <c r="W391" i="4"/>
  <c r="N515" i="4"/>
  <c r="N565" i="4"/>
  <c r="N469" i="4"/>
  <c r="F659" i="4"/>
  <c r="O334" i="4"/>
  <c r="O319" i="4"/>
  <c r="O288" i="4"/>
  <c r="O259" i="4"/>
  <c r="O244" i="4"/>
  <c r="W466" i="4"/>
  <c r="W61" i="4"/>
  <c r="N500" i="4"/>
  <c r="O687" i="4"/>
  <c r="O669" i="4"/>
  <c r="O605" i="4"/>
  <c r="O591" i="4"/>
  <c r="O390" i="4"/>
  <c r="O387" i="4" s="1"/>
  <c r="O375" i="4"/>
  <c r="O347" i="4"/>
  <c r="O333" i="4"/>
  <c r="O318" i="4"/>
  <c r="O302" i="4"/>
  <c r="O164" i="4"/>
  <c r="O136" i="4"/>
  <c r="O119" i="4"/>
  <c r="O68" i="4"/>
  <c r="O54" i="4"/>
  <c r="O41" i="4"/>
  <c r="O28" i="4"/>
  <c r="W346" i="4"/>
  <c r="W198" i="4"/>
  <c r="W95" i="4"/>
  <c r="W24" i="4"/>
  <c r="W503" i="4"/>
  <c r="W379" i="4"/>
  <c r="W291" i="4"/>
  <c r="W623" i="4"/>
  <c r="W567" i="4"/>
  <c r="W349" i="4"/>
  <c r="W125" i="4"/>
  <c r="O684" i="4"/>
  <c r="O668" i="4"/>
  <c r="O619" i="4"/>
  <c r="O604" i="4"/>
  <c r="O590" i="4"/>
  <c r="O576" i="4"/>
  <c r="O562" i="4"/>
  <c r="O545" i="4"/>
  <c r="M527" i="4"/>
  <c r="M512" i="4"/>
  <c r="O498" i="4"/>
  <c r="O483" i="4"/>
  <c r="O466" i="4"/>
  <c r="O453" i="4"/>
  <c r="O440" i="4"/>
  <c r="O427" i="4"/>
  <c r="O389" i="4"/>
  <c r="O374" i="4"/>
  <c r="O346" i="4"/>
  <c r="O317" i="4"/>
  <c r="O242" i="4"/>
  <c r="O213" i="4"/>
  <c r="O188" i="4"/>
  <c r="W428" i="4"/>
  <c r="W259" i="4"/>
  <c r="W151" i="4"/>
  <c r="O667" i="4"/>
  <c r="O633" i="4"/>
  <c r="O632" i="4" s="1"/>
  <c r="O174" i="4"/>
  <c r="O66" i="4"/>
  <c r="O52" i="4"/>
  <c r="O39" i="4"/>
  <c r="O26" i="4"/>
  <c r="W655" i="4"/>
  <c r="W339" i="4"/>
  <c r="W222" i="4"/>
  <c r="W99" i="4"/>
  <c r="O666" i="4"/>
  <c r="O649" i="4"/>
  <c r="O631" i="4"/>
  <c r="O617" i="4"/>
  <c r="O588" i="4"/>
  <c r="O574" i="4"/>
  <c r="O560" i="4"/>
  <c r="O542" i="4"/>
  <c r="O525" i="4"/>
  <c r="O510" i="4"/>
  <c r="O496" i="4"/>
  <c r="O479" i="4"/>
  <c r="O464" i="4"/>
  <c r="O451" i="4"/>
  <c r="O438" i="4"/>
  <c r="O386" i="4"/>
  <c r="O344" i="4"/>
  <c r="O330" i="4"/>
  <c r="O314" i="4"/>
  <c r="O298" i="4"/>
  <c r="O283" i="4"/>
  <c r="O269" i="4"/>
  <c r="O255" i="4"/>
  <c r="O240" i="4"/>
  <c r="O224" i="4"/>
  <c r="O211" i="4"/>
  <c r="O198" i="4"/>
  <c r="O186" i="4"/>
  <c r="O173" i="4"/>
  <c r="O161" i="4"/>
  <c r="O147" i="4"/>
  <c r="O133" i="4"/>
  <c r="O116" i="4"/>
  <c r="O103" i="4"/>
  <c r="O90" i="4"/>
  <c r="O77" i="4"/>
  <c r="O65" i="4"/>
  <c r="O51" i="4"/>
  <c r="O38" i="4"/>
  <c r="O25" i="4"/>
  <c r="O12" i="4"/>
  <c r="W610" i="4"/>
  <c r="W415" i="4"/>
  <c r="W373" i="4"/>
  <c r="W221" i="4"/>
  <c r="W117" i="4"/>
  <c r="W51" i="4"/>
  <c r="W483" i="4"/>
  <c r="W389" i="4"/>
  <c r="W301" i="4"/>
  <c r="W335" i="4"/>
  <c r="W454" i="4"/>
  <c r="W490" i="4"/>
  <c r="W82" i="4"/>
  <c r="W269" i="4"/>
  <c r="W150" i="4"/>
  <c r="H379" i="4"/>
  <c r="O100" i="4"/>
  <c r="O87" i="4"/>
  <c r="O74" i="4"/>
  <c r="O61" i="4"/>
  <c r="O48" i="4"/>
  <c r="O35" i="4"/>
  <c r="O22" i="4"/>
  <c r="O9" i="4"/>
  <c r="W541" i="4"/>
  <c r="O611" i="4"/>
  <c r="O570" i="4"/>
  <c r="O538" i="4"/>
  <c r="O505" i="4"/>
  <c r="O474" i="4"/>
  <c r="O459" i="4"/>
  <c r="O446" i="4"/>
  <c r="O434" i="4"/>
  <c r="O398" i="4"/>
  <c r="O381" i="4"/>
  <c r="O352" i="4"/>
  <c r="O339" i="4"/>
  <c r="O326" i="4"/>
  <c r="O309" i="4"/>
  <c r="O294" i="4"/>
  <c r="O279" i="4"/>
  <c r="O263" i="4"/>
  <c r="O249" i="4"/>
  <c r="O234" i="4"/>
  <c r="O220" i="4"/>
  <c r="O207" i="4"/>
  <c r="O194" i="4"/>
  <c r="O182" i="4"/>
  <c r="O169" i="4"/>
  <c r="O156" i="4"/>
  <c r="O141" i="4"/>
  <c r="O128" i="4"/>
  <c r="O112" i="4"/>
  <c r="O99" i="4"/>
  <c r="O86" i="4"/>
  <c r="O73" i="4"/>
  <c r="O60" i="4"/>
  <c r="O47" i="4"/>
  <c r="O34" i="4"/>
  <c r="O21" i="4"/>
  <c r="O8" i="4"/>
  <c r="W109" i="4"/>
  <c r="W695" i="4"/>
  <c r="W130" i="4"/>
  <c r="W70" i="4"/>
  <c r="H460" i="4"/>
  <c r="O693" i="4"/>
  <c r="O644" i="4"/>
  <c r="O627" i="4"/>
  <c r="O596" i="4"/>
  <c r="O584" i="4"/>
  <c r="O553" i="4"/>
  <c r="O520" i="4"/>
  <c r="O366" i="4"/>
  <c r="N675" i="4"/>
  <c r="N551" i="4"/>
  <c r="N154" i="4"/>
  <c r="O692" i="4"/>
  <c r="O626" i="4"/>
  <c r="O610" i="4"/>
  <c r="O595" i="4"/>
  <c r="O582" i="4"/>
  <c r="O569" i="4"/>
  <c r="M551" i="4"/>
  <c r="O537" i="4"/>
  <c r="O519" i="4"/>
  <c r="O504" i="4"/>
  <c r="O490" i="4"/>
  <c r="O473" i="4"/>
  <c r="O458" i="4"/>
  <c r="O445" i="4"/>
  <c r="O433" i="4"/>
  <c r="O415" i="4"/>
  <c r="O380" i="4"/>
  <c r="O364" i="4"/>
  <c r="O351" i="4"/>
  <c r="O338" i="4"/>
  <c r="O325" i="4"/>
  <c r="O277" i="4"/>
  <c r="O262" i="4"/>
  <c r="O248" i="4"/>
  <c r="O233" i="4"/>
  <c r="O219" i="4"/>
  <c r="O193" i="4"/>
  <c r="O181" i="4"/>
  <c r="O168" i="4"/>
  <c r="O155" i="4"/>
  <c r="O154" i="4" s="1"/>
  <c r="O140" i="4"/>
  <c r="O126" i="4"/>
  <c r="O111" i="4"/>
  <c r="O98" i="4"/>
  <c r="O85" i="4"/>
  <c r="O72" i="4"/>
  <c r="O59" i="4"/>
  <c r="O46" i="4"/>
  <c r="O33" i="4"/>
  <c r="O20" i="4"/>
  <c r="O7" i="4"/>
  <c r="W561" i="4"/>
  <c r="N336" i="4"/>
  <c r="N246" i="4"/>
  <c r="O409" i="4"/>
  <c r="O408" i="4" s="1"/>
  <c r="W694" i="4"/>
  <c r="W571" i="4"/>
  <c r="W507" i="4"/>
  <c r="W475" i="4"/>
  <c r="W447" i="4"/>
  <c r="W295" i="4"/>
  <c r="W318" i="4"/>
  <c r="W243" i="4"/>
  <c r="W103" i="4"/>
  <c r="W627" i="4"/>
  <c r="W538" i="4"/>
  <c r="H605" i="5"/>
  <c r="H79" i="5"/>
  <c r="H224" i="5"/>
  <c r="G424" i="5"/>
  <c r="H278" i="5"/>
  <c r="H294" i="5"/>
  <c r="H309" i="5"/>
  <c r="H657" i="5"/>
  <c r="H536" i="5"/>
  <c r="H568" i="5"/>
  <c r="H624" i="5"/>
  <c r="H51" i="5"/>
  <c r="H126" i="5"/>
  <c r="G549" i="5"/>
  <c r="H551" i="5"/>
  <c r="H161" i="5"/>
  <c r="H270" i="5"/>
  <c r="H29" i="5"/>
  <c r="H212" i="5"/>
  <c r="H257" i="5"/>
  <c r="H495" i="5"/>
  <c r="H630" i="5"/>
  <c r="H153" i="5"/>
  <c r="H547" i="5"/>
  <c r="H489" i="5"/>
  <c r="H27" i="5"/>
  <c r="H341" i="5"/>
  <c r="H612" i="5"/>
  <c r="H524" i="5"/>
  <c r="H214" i="5"/>
  <c r="H303" i="5"/>
  <c r="H202" i="5"/>
  <c r="H498" i="5"/>
  <c r="H32" i="5"/>
  <c r="H59" i="5"/>
  <c r="H233" i="5"/>
  <c r="H127" i="5"/>
  <c r="H220" i="5"/>
  <c r="H444" i="5"/>
  <c r="H691" i="5"/>
  <c r="H156" i="5"/>
  <c r="H380" i="5"/>
  <c r="H473" i="5"/>
  <c r="H644" i="5"/>
  <c r="H461" i="5"/>
  <c r="H662" i="5"/>
  <c r="H200" i="5"/>
  <c r="H376" i="5"/>
  <c r="H577" i="5"/>
  <c r="H685" i="5"/>
  <c r="H88" i="5"/>
  <c r="H672" i="5"/>
  <c r="H90" i="5"/>
  <c r="H352" i="5"/>
  <c r="H595" i="5"/>
  <c r="H66" i="5"/>
  <c r="H104" i="5"/>
  <c r="H211" i="5"/>
  <c r="H284" i="5"/>
  <c r="H646" i="5"/>
  <c r="H191" i="5"/>
  <c r="H260" i="5"/>
  <c r="H576" i="5"/>
  <c r="H619" i="5"/>
  <c r="H301" i="5"/>
  <c r="H318" i="5"/>
  <c r="H642" i="5"/>
  <c r="H139" i="5"/>
  <c r="H9" i="5"/>
  <c r="H135" i="5"/>
  <c r="H276" i="5"/>
  <c r="H68" i="5"/>
  <c r="H280" i="5"/>
  <c r="H331" i="5"/>
  <c r="H537" i="5"/>
  <c r="H669" i="5"/>
  <c r="F566" i="5"/>
  <c r="H24" i="5"/>
  <c r="H346" i="5"/>
  <c r="H436" i="5"/>
  <c r="H443" i="5"/>
  <c r="H567" i="5"/>
  <c r="H622" i="5"/>
  <c r="H673" i="5"/>
  <c r="G247" i="5"/>
  <c r="H98" i="5"/>
  <c r="H311" i="5"/>
  <c r="H398" i="5"/>
  <c r="H450" i="5"/>
  <c r="H420" i="5"/>
  <c r="H684" i="5"/>
  <c r="H137" i="5"/>
  <c r="G578" i="5"/>
  <c r="H597" i="5"/>
  <c r="F478" i="5"/>
  <c r="H606" i="5"/>
  <c r="H15" i="5"/>
  <c r="H85" i="5"/>
  <c r="H114" i="5"/>
  <c r="H130" i="5"/>
  <c r="H142" i="5"/>
  <c r="H286" i="5"/>
  <c r="H321" i="5"/>
  <c r="G421" i="5"/>
  <c r="H497" i="5"/>
  <c r="H628" i="5"/>
  <c r="H45" i="5"/>
  <c r="H74" i="5"/>
  <c r="F155" i="5"/>
  <c r="H184" i="5"/>
  <c r="H255" i="5"/>
  <c r="H682" i="5"/>
  <c r="H667" i="5"/>
  <c r="H415" i="5"/>
  <c r="H263" i="5"/>
  <c r="H271" i="5"/>
  <c r="H49" i="5"/>
  <c r="H241" i="5"/>
  <c r="H131" i="5"/>
  <c r="H435" i="5"/>
  <c r="H519" i="5"/>
  <c r="H588" i="5"/>
  <c r="H608" i="5"/>
  <c r="H174" i="5"/>
  <c r="H213" i="5"/>
  <c r="H217" i="5"/>
  <c r="H288" i="5"/>
  <c r="H369" i="5"/>
  <c r="H511" i="5"/>
  <c r="H171" i="5"/>
  <c r="H262" i="5"/>
  <c r="H77" i="5"/>
  <c r="G206" i="5"/>
  <c r="H381" i="5"/>
  <c r="G388" i="5"/>
  <c r="H455" i="5"/>
  <c r="F687" i="5"/>
  <c r="G6" i="5"/>
  <c r="H125" i="5"/>
  <c r="H151" i="5"/>
  <c r="H433" i="5"/>
  <c r="F549" i="5"/>
  <c r="H136" i="5"/>
  <c r="H188" i="5"/>
  <c r="H292" i="5"/>
  <c r="H121" i="5"/>
  <c r="H143" i="5"/>
  <c r="H148" i="5"/>
  <c r="H221" i="5"/>
  <c r="G300" i="5"/>
  <c r="H310" i="5"/>
  <c r="H632" i="5"/>
  <c r="H298" i="5"/>
  <c r="H347" i="5"/>
  <c r="H517" i="5"/>
  <c r="G648" i="5"/>
  <c r="H201" i="5"/>
  <c r="H218" i="5"/>
  <c r="H37" i="5"/>
  <c r="H58" i="5"/>
  <c r="H382" i="5"/>
  <c r="H426" i="5"/>
  <c r="H453" i="5"/>
  <c r="H625" i="5"/>
  <c r="H430" i="5"/>
  <c r="H650" i="5"/>
  <c r="H663" i="5"/>
  <c r="H17" i="5"/>
  <c r="H243" i="5"/>
  <c r="H307" i="5"/>
  <c r="H466" i="5"/>
  <c r="H92" i="5"/>
  <c r="H149" i="5"/>
  <c r="H222" i="5"/>
  <c r="H283" i="5"/>
  <c r="H315" i="5"/>
  <c r="F621" i="5"/>
  <c r="H69" i="5"/>
  <c r="H99" i="5"/>
  <c r="H569" i="5"/>
  <c r="H78" i="5"/>
  <c r="H82" i="5"/>
  <c r="H22" i="5"/>
  <c r="H89" i="5"/>
  <c r="H229" i="5"/>
  <c r="E324" i="5"/>
  <c r="H361" i="5"/>
  <c r="H518" i="5"/>
  <c r="H541" i="5"/>
  <c r="H583" i="5"/>
  <c r="H611" i="5"/>
  <c r="H55" i="5"/>
  <c r="H62" i="5"/>
  <c r="H119" i="5"/>
  <c r="H368" i="5"/>
  <c r="H491" i="5"/>
  <c r="H510" i="5"/>
  <c r="H180" i="5"/>
  <c r="H205" i="5"/>
  <c r="H209" i="5"/>
  <c r="F418" i="5"/>
  <c r="H423" i="5"/>
  <c r="G687" i="5"/>
  <c r="H16" i="5"/>
  <c r="H76" i="5"/>
  <c r="H113" i="5"/>
  <c r="H193" i="5"/>
  <c r="H428" i="5"/>
  <c r="H7" i="5"/>
  <c r="H110" i="5"/>
  <c r="H124" i="5"/>
  <c r="G290" i="5"/>
  <c r="H342" i="5"/>
  <c r="H464" i="5"/>
  <c r="G478" i="5"/>
  <c r="H558" i="5"/>
  <c r="H562" i="5"/>
  <c r="G660" i="5"/>
  <c r="H185" i="5"/>
  <c r="F236" i="5"/>
  <c r="H237" i="5"/>
  <c r="H236" i="5" s="1"/>
  <c r="G30" i="5"/>
  <c r="H10" i="5"/>
  <c r="H38" i="5"/>
  <c r="H60" i="5"/>
  <c r="G155" i="5"/>
  <c r="H277" i="5"/>
  <c r="H183" i="5"/>
  <c r="H287" i="5"/>
  <c r="G304" i="5"/>
  <c r="H377" i="5"/>
  <c r="H41" i="5"/>
  <c r="H186" i="5"/>
  <c r="H299" i="5"/>
  <c r="H91" i="5"/>
  <c r="H154" i="5"/>
  <c r="H195" i="5"/>
  <c r="G267" i="5"/>
  <c r="H70" i="5"/>
  <c r="H73" i="5"/>
  <c r="H449" i="5"/>
  <c r="H458" i="5"/>
  <c r="H468" i="5"/>
  <c r="H560" i="5"/>
  <c r="H563" i="5"/>
  <c r="H649" i="5"/>
  <c r="H13" i="5"/>
  <c r="H33" i="5"/>
  <c r="H54" i="5"/>
  <c r="H198" i="5"/>
  <c r="H210" i="5"/>
  <c r="H251" i="5"/>
  <c r="H261" i="5"/>
  <c r="H272" i="5"/>
  <c r="G337" i="5"/>
  <c r="H36" i="5"/>
  <c r="H64" i="5"/>
  <c r="H117" i="5"/>
  <c r="H360" i="5"/>
  <c r="H613" i="5"/>
  <c r="G94" i="5"/>
  <c r="H245" i="5"/>
  <c r="H297" i="5"/>
  <c r="H48" i="5"/>
  <c r="G18" i="5"/>
  <c r="H39" i="5"/>
  <c r="H61" i="5"/>
  <c r="H181" i="5"/>
  <c r="H25" i="5"/>
  <c r="H42" i="5"/>
  <c r="H111" i="5"/>
  <c r="H204" i="5"/>
  <c r="H223" i="5"/>
  <c r="H375" i="5"/>
  <c r="H505" i="5"/>
  <c r="H28" i="5"/>
  <c r="H71" i="5"/>
  <c r="G107" i="5"/>
  <c r="H259" i="5"/>
  <c r="H282" i="5"/>
  <c r="F378" i="5"/>
  <c r="H187" i="5"/>
  <c r="H190" i="5"/>
  <c r="H196" i="5"/>
  <c r="H199" i="5"/>
  <c r="H264" i="5"/>
  <c r="H334" i="5"/>
  <c r="H437" i="5"/>
  <c r="H474" i="5"/>
  <c r="H521" i="5"/>
  <c r="H575" i="5"/>
  <c r="H14" i="5"/>
  <c r="H46" i="5"/>
  <c r="F293" i="5"/>
  <c r="H557" i="5"/>
  <c r="F556" i="5"/>
  <c r="H34" i="5"/>
  <c r="H52" i="5"/>
  <c r="H86" i="5"/>
  <c r="H172" i="5"/>
  <c r="H249" i="5"/>
  <c r="H23" i="5"/>
  <c r="G226" i="5"/>
  <c r="H246" i="5"/>
  <c r="H525" i="5"/>
  <c r="G638" i="5"/>
  <c r="H170" i="5"/>
  <c r="H20" i="5"/>
  <c r="H96" i="5"/>
  <c r="H40" i="5"/>
  <c r="H178" i="5"/>
  <c r="H454" i="5"/>
  <c r="F451" i="5"/>
  <c r="H26" i="5"/>
  <c r="H129" i="5"/>
  <c r="H166" i="5"/>
  <c r="H230" i="5"/>
  <c r="F402" i="5"/>
  <c r="H403" i="5"/>
  <c r="H402" i="5" s="1"/>
  <c r="G146" i="5"/>
  <c r="H160" i="5"/>
  <c r="H12" i="5"/>
  <c r="H72" i="5"/>
  <c r="H84" i="5"/>
  <c r="H194" i="5"/>
  <c r="H197" i="5"/>
  <c r="G462" i="5"/>
  <c r="G528" i="5"/>
  <c r="H661" i="5"/>
  <c r="F660" i="5"/>
  <c r="H35" i="5"/>
  <c r="H50" i="5"/>
  <c r="H75" i="5"/>
  <c r="H234" i="5"/>
  <c r="F666" i="5"/>
  <c r="H668" i="5"/>
  <c r="H228" i="5"/>
  <c r="H87" i="5"/>
  <c r="H103" i="5"/>
  <c r="H116" i="5"/>
  <c r="H269" i="5"/>
  <c r="H296" i="5"/>
  <c r="H448" i="5"/>
  <c r="H416" i="5"/>
  <c r="H434" i="5"/>
  <c r="H456" i="5"/>
  <c r="H467" i="5"/>
  <c r="G535" i="5"/>
  <c r="H539" i="5"/>
  <c r="F648" i="5"/>
  <c r="H365" i="5"/>
  <c r="H406" i="5"/>
  <c r="H485" i="5"/>
  <c r="H545" i="5"/>
  <c r="H696" i="5"/>
  <c r="H343" i="5"/>
  <c r="H502" i="5"/>
  <c r="G513" i="5"/>
  <c r="H582" i="5"/>
  <c r="H594" i="5"/>
  <c r="H354" i="5"/>
  <c r="H414" i="5"/>
  <c r="H446" i="5"/>
  <c r="F507" i="5"/>
  <c r="H542" i="5"/>
  <c r="H573" i="5"/>
  <c r="H604" i="5"/>
  <c r="H623" i="5"/>
  <c r="H327" i="5"/>
  <c r="H452" i="5"/>
  <c r="G317" i="5"/>
  <c r="H349" i="5"/>
  <c r="H363" i="5"/>
  <c r="F421" i="5"/>
  <c r="H459" i="5"/>
  <c r="H496" i="5"/>
  <c r="G552" i="5"/>
  <c r="H586" i="5"/>
  <c r="H620" i="5"/>
  <c r="G654" i="5"/>
  <c r="H658" i="5"/>
  <c r="H664" i="5"/>
  <c r="H429" i="5"/>
  <c r="H162" i="5"/>
  <c r="H168" i="5"/>
  <c r="G231" i="5"/>
  <c r="H244" i="5"/>
  <c r="H250" i="5"/>
  <c r="H273" i="5"/>
  <c r="G482" i="5"/>
  <c r="H589" i="5"/>
  <c r="H385" i="5"/>
  <c r="H333" i="5"/>
  <c r="G378" i="5"/>
  <c r="G418" i="5"/>
  <c r="H447" i="5"/>
  <c r="H457" i="5"/>
  <c r="H592" i="5"/>
  <c r="H438" i="5"/>
  <c r="G501" i="5"/>
  <c r="H607" i="5"/>
  <c r="H641" i="5"/>
  <c r="H543" i="5"/>
  <c r="H550" i="5"/>
  <c r="H549" i="5" s="1"/>
  <c r="H561" i="5"/>
  <c r="H574" i="5"/>
  <c r="H678" i="5"/>
  <c r="H336" i="5"/>
  <c r="H339" i="5"/>
  <c r="H494" i="5"/>
  <c r="H526" i="5"/>
  <c r="H320" i="5"/>
  <c r="H514" i="5"/>
  <c r="H554" i="5"/>
  <c r="G556" i="5"/>
  <c r="H695" i="5"/>
  <c r="H105" i="5"/>
  <c r="H239" i="5"/>
  <c r="H242" i="5"/>
  <c r="F285" i="5"/>
  <c r="H350" i="5"/>
  <c r="G404" i="5"/>
  <c r="H359" i="5"/>
  <c r="H587" i="5"/>
  <c r="H590" i="5"/>
  <c r="H671" i="5"/>
  <c r="H439" i="5"/>
  <c r="H442" i="5"/>
  <c r="F638" i="5"/>
  <c r="H698" i="5"/>
  <c r="H370" i="5"/>
  <c r="H504" i="5"/>
  <c r="H639" i="5"/>
  <c r="H97" i="5"/>
  <c r="H115" i="5"/>
  <c r="H157" i="5"/>
  <c r="G254" i="5"/>
  <c r="H348" i="5"/>
  <c r="H390" i="5"/>
  <c r="H396" i="5"/>
  <c r="H395" i="5" s="1"/>
  <c r="H572" i="5"/>
  <c r="H634" i="5"/>
  <c r="H633" i="5" s="1"/>
  <c r="H693" i="5"/>
  <c r="G274" i="5"/>
  <c r="H275" i="5"/>
  <c r="H164" i="5"/>
  <c r="H305" i="5"/>
  <c r="F304" i="5"/>
  <c r="H362" i="5"/>
  <c r="H240" i="5"/>
  <c r="H329" i="5"/>
  <c r="H144" i="5"/>
  <c r="F18" i="5"/>
  <c r="H19" i="5"/>
  <c r="H138" i="5"/>
  <c r="H219" i="5"/>
  <c r="F300" i="5"/>
  <c r="H302" i="5"/>
  <c r="H83" i="5"/>
  <c r="H101" i="5"/>
  <c r="H176" i="5"/>
  <c r="H335" i="5"/>
  <c r="F6" i="5"/>
  <c r="H11" i="5"/>
  <c r="F30" i="5"/>
  <c r="H31" i="5"/>
  <c r="G357" i="5"/>
  <c r="H358" i="5"/>
  <c r="F146" i="5"/>
  <c r="F206" i="5"/>
  <c r="H208" i="5"/>
  <c r="G215" i="5"/>
  <c r="F80" i="5"/>
  <c r="H81" i="5"/>
  <c r="G80" i="5"/>
  <c r="F123" i="5"/>
  <c r="F388" i="5"/>
  <c r="H389" i="5"/>
  <c r="G43" i="5"/>
  <c r="H53" i="5"/>
  <c r="H93" i="5"/>
  <c r="G123" i="5"/>
  <c r="H44" i="5"/>
  <c r="F43" i="5"/>
  <c r="H21" i="5"/>
  <c r="H63" i="5"/>
  <c r="H192" i="5"/>
  <c r="H140" i="5"/>
  <c r="G65" i="5"/>
  <c r="H109" i="5"/>
  <c r="F107" i="5"/>
  <c r="G133" i="5"/>
  <c r="G56" i="5"/>
  <c r="H57" i="5"/>
  <c r="F65" i="5"/>
  <c r="H67" i="5"/>
  <c r="F133" i="5"/>
  <c r="H134" i="5"/>
  <c r="F513" i="5"/>
  <c r="H515" i="5"/>
  <c r="F231" i="5"/>
  <c r="H232" i="5"/>
  <c r="H340" i="5"/>
  <c r="H479" i="5"/>
  <c r="F584" i="5"/>
  <c r="H585" i="5"/>
  <c r="H167" i="5"/>
  <c r="H207" i="5"/>
  <c r="H328" i="5"/>
  <c r="H373" i="5"/>
  <c r="F372" i="5"/>
  <c r="F488" i="5"/>
  <c r="H490" i="5"/>
  <c r="F179" i="5"/>
  <c r="G312" i="5"/>
  <c r="F317" i="5"/>
  <c r="H319" i="5"/>
  <c r="G507" i="5"/>
  <c r="G179" i="5"/>
  <c r="F254" i="5"/>
  <c r="H487" i="5"/>
  <c r="H486" i="5" s="1"/>
  <c r="F486" i="5"/>
  <c r="H112" i="5"/>
  <c r="H141" i="5"/>
  <c r="H289" i="5"/>
  <c r="H338" i="5"/>
  <c r="F337" i="5"/>
  <c r="H400" i="5"/>
  <c r="F397" i="5"/>
  <c r="F578" i="5"/>
  <c r="H579" i="5"/>
  <c r="H326" i="5"/>
  <c r="F325" i="5"/>
  <c r="H553" i="5"/>
  <c r="H552" i="5" s="1"/>
  <c r="F552" i="5"/>
  <c r="H235" i="5"/>
  <c r="H295" i="5"/>
  <c r="G325" i="5"/>
  <c r="H147" i="5"/>
  <c r="H173" i="5"/>
  <c r="H225" i="5"/>
  <c r="H266" i="5"/>
  <c r="H265" i="5" s="1"/>
  <c r="H353" i="5"/>
  <c r="H364" i="5"/>
  <c r="H379" i="5"/>
  <c r="G427" i="5"/>
  <c r="H484" i="5"/>
  <c r="H503" i="5"/>
  <c r="F501" i="5"/>
  <c r="H506" i="5"/>
  <c r="F462" i="5"/>
  <c r="G522" i="5"/>
  <c r="H523" i="5"/>
  <c r="F427" i="5"/>
  <c r="G470" i="5"/>
  <c r="H108" i="5"/>
  <c r="H374" i="5"/>
  <c r="H392" i="5"/>
  <c r="F470" i="5"/>
  <c r="H471" i="5"/>
  <c r="H203" i="5"/>
  <c r="H106" i="5"/>
  <c r="H425" i="5"/>
  <c r="F424" i="5"/>
  <c r="H120" i="5"/>
  <c r="H132" i="5"/>
  <c r="F247" i="5"/>
  <c r="H248" i="5"/>
  <c r="G279" i="5"/>
  <c r="H291" i="5"/>
  <c r="F290" i="5"/>
  <c r="H386" i="5"/>
  <c r="F431" i="5"/>
  <c r="H432" i="5"/>
  <c r="G488" i="5"/>
  <c r="F94" i="5"/>
  <c r="H150" i="5"/>
  <c r="F56" i="5"/>
  <c r="H118" i="5"/>
  <c r="F215" i="5"/>
  <c r="H216" i="5"/>
  <c r="F274" i="5"/>
  <c r="H306" i="5"/>
  <c r="G308" i="5"/>
  <c r="H422" i="5"/>
  <c r="H95" i="5"/>
  <c r="H128" i="5"/>
  <c r="H169" i="5"/>
  <c r="H399" i="5"/>
  <c r="H419" i="5"/>
  <c r="H440" i="5"/>
  <c r="H102" i="5"/>
  <c r="H345" i="5"/>
  <c r="F344" i="5"/>
  <c r="G397" i="5"/>
  <c r="H159" i="5"/>
  <c r="F158" i="5"/>
  <c r="F226" i="5"/>
  <c r="H268" i="5"/>
  <c r="F267" i="5"/>
  <c r="G344" i="5"/>
  <c r="H412" i="5"/>
  <c r="H411" i="5" s="1"/>
  <c r="F411" i="5"/>
  <c r="H475" i="5"/>
  <c r="F559" i="5"/>
  <c r="G158" i="5"/>
  <c r="F357" i="5"/>
  <c r="H493" i="5"/>
  <c r="F492" i="5"/>
  <c r="H100" i="5"/>
  <c r="H227" i="5"/>
  <c r="H258" i="5"/>
  <c r="H483" i="5"/>
  <c r="F482" i="5"/>
  <c r="G492" i="5"/>
  <c r="H527" i="5"/>
  <c r="G516" i="5"/>
  <c r="H570" i="5"/>
  <c r="H564" i="5"/>
  <c r="F531" i="5"/>
  <c r="F528" i="5" s="1"/>
  <c r="H532" i="5"/>
  <c r="H531" i="5" s="1"/>
  <c r="H538" i="5"/>
  <c r="H546" i="5"/>
  <c r="G584" i="5"/>
  <c r="F600" i="5"/>
  <c r="H601" i="5"/>
  <c r="H600" i="5" s="1"/>
  <c r="G676" i="5"/>
  <c r="H571" i="5"/>
  <c r="H593" i="5"/>
  <c r="F535" i="5"/>
  <c r="H610" i="5"/>
  <c r="F609" i="5"/>
  <c r="H509" i="5"/>
  <c r="H647" i="5"/>
  <c r="H316" i="5"/>
  <c r="H355" i="5"/>
  <c r="H401" i="5"/>
  <c r="H410" i="5"/>
  <c r="H409" i="5" s="1"/>
  <c r="F409" i="5"/>
  <c r="H530" i="5"/>
  <c r="H529" i="5" s="1"/>
  <c r="H580" i="5"/>
  <c r="H591" i="5"/>
  <c r="H599" i="5"/>
  <c r="F602" i="5"/>
  <c r="H603" i="5"/>
  <c r="F616" i="5"/>
  <c r="H618" i="5"/>
  <c r="F654" i="5"/>
  <c r="H656" i="5"/>
  <c r="H692" i="5"/>
  <c r="G602" i="5"/>
  <c r="G616" i="5"/>
  <c r="H165" i="5"/>
  <c r="H281" i="5"/>
  <c r="F279" i="5"/>
  <c r="H384" i="5"/>
  <c r="F383" i="5"/>
  <c r="G413" i="5"/>
  <c r="H534" i="5"/>
  <c r="G544" i="5"/>
  <c r="H177" i="5"/>
  <c r="G285" i="5"/>
  <c r="H314" i="5"/>
  <c r="H367" i="5"/>
  <c r="F366" i="5"/>
  <c r="G372" i="5"/>
  <c r="G383" i="5"/>
  <c r="H387" i="5"/>
  <c r="H460" i="5"/>
  <c r="F413" i="5"/>
  <c r="F544" i="5"/>
  <c r="F643" i="5"/>
  <c r="H645" i="5"/>
  <c r="H163" i="5"/>
  <c r="H189" i="5"/>
  <c r="G366" i="5"/>
  <c r="F404" i="5"/>
  <c r="H405" i="5"/>
  <c r="H548" i="5"/>
  <c r="G643" i="5"/>
  <c r="H175" i="5"/>
  <c r="H256" i="5"/>
  <c r="F308" i="5"/>
  <c r="H356" i="5"/>
  <c r="H472" i="5"/>
  <c r="F522" i="5"/>
  <c r="H540" i="5"/>
  <c r="H581" i="5"/>
  <c r="G293" i="5"/>
  <c r="H391" i="5"/>
  <c r="H394" i="5"/>
  <c r="H393" i="5" s="1"/>
  <c r="H441" i="5"/>
  <c r="H499" i="5"/>
  <c r="F516" i="5"/>
  <c r="G626" i="5"/>
  <c r="H679" i="5"/>
  <c r="H697" i="5"/>
  <c r="H652" i="5"/>
  <c r="H651" i="5" s="1"/>
  <c r="G666" i="5"/>
  <c r="F676" i="5"/>
  <c r="G609" i="5"/>
  <c r="H637" i="5"/>
  <c r="H636" i="5" s="1"/>
  <c r="H677" i="5"/>
  <c r="H688" i="5"/>
  <c r="H512" i="5"/>
  <c r="G566" i="5"/>
  <c r="H640" i="5"/>
  <c r="H322" i="5"/>
  <c r="H476" i="5"/>
  <c r="F690" i="5"/>
  <c r="G690" i="5"/>
  <c r="H627" i="5"/>
  <c r="F626" i="5"/>
  <c r="H683" i="5"/>
  <c r="G431" i="5"/>
  <c r="H598" i="5"/>
  <c r="H694" i="5"/>
  <c r="F312" i="5"/>
  <c r="G559" i="5"/>
  <c r="G621" i="5"/>
  <c r="H332" i="5"/>
  <c r="H689" i="5"/>
  <c r="H313" i="5"/>
  <c r="G451" i="5"/>
  <c r="H614" i="5"/>
  <c r="H670" i="5"/>
  <c r="H330" i="5"/>
  <c r="H477" i="5"/>
  <c r="H596" i="5"/>
  <c r="H500" i="5"/>
  <c r="H655" i="5"/>
  <c r="H665" i="5"/>
  <c r="H465" i="5"/>
  <c r="H631" i="5"/>
  <c r="F680" i="5"/>
  <c r="G680" i="5"/>
  <c r="H480" i="5"/>
  <c r="H681" i="5"/>
  <c r="H463" i="5"/>
  <c r="H629" i="5"/>
  <c r="H408" i="5"/>
  <c r="H407" i="5" s="1"/>
  <c r="H508" i="5"/>
  <c r="H520" i="5"/>
  <c r="H617" i="5"/>
  <c r="H445" i="5"/>
  <c r="H659" i="5"/>
  <c r="W352" i="4"/>
  <c r="W359" i="4"/>
  <c r="W628" i="4"/>
  <c r="W568" i="4"/>
  <c r="W328" i="4"/>
  <c r="W604" i="4"/>
  <c r="W376" i="4"/>
  <c r="W375" i="4"/>
  <c r="W256" i="4"/>
  <c r="W34" i="4"/>
  <c r="W315" i="4"/>
  <c r="W282" i="4"/>
  <c r="W83" i="4"/>
  <c r="W136" i="4"/>
  <c r="W581" i="4"/>
  <c r="W489" i="4"/>
  <c r="W580" i="4"/>
  <c r="W605" i="4"/>
  <c r="W484" i="4"/>
  <c r="W77" i="4"/>
  <c r="W332" i="4"/>
  <c r="W210" i="4"/>
  <c r="W102" i="4"/>
  <c r="W630" i="4"/>
  <c r="W297" i="4"/>
  <c r="W153" i="4"/>
  <c r="W126" i="4"/>
  <c r="W570" i="4"/>
  <c r="W474" i="4"/>
  <c r="W177" i="4"/>
  <c r="W69" i="4"/>
  <c r="W594" i="4"/>
  <c r="W414" i="4"/>
  <c r="W321" i="4"/>
  <c r="W201" i="4"/>
  <c r="W66" i="4"/>
  <c r="W258" i="4"/>
  <c r="W174" i="4"/>
  <c r="W92" i="4"/>
  <c r="W677" i="4"/>
  <c r="W644" i="4"/>
  <c r="W582" i="4"/>
  <c r="W517" i="4"/>
  <c r="W105" i="4"/>
  <c r="W606" i="4"/>
  <c r="W78" i="4"/>
  <c r="W19" i="4"/>
  <c r="W603" i="4"/>
  <c r="W575" i="4"/>
  <c r="W511" i="4"/>
  <c r="W452" i="4"/>
  <c r="W358" i="4"/>
  <c r="W331" i="4"/>
  <c r="W129" i="4"/>
  <c r="W101" i="4"/>
  <c r="W75" i="4"/>
  <c r="W631" i="4"/>
  <c r="W602" i="4"/>
  <c r="W574" i="4"/>
  <c r="W510" i="4"/>
  <c r="W330" i="4"/>
  <c r="W298" i="4"/>
  <c r="W44" i="4"/>
  <c r="W355" i="4"/>
  <c r="W327" i="4"/>
  <c r="V675" i="4"/>
  <c r="W294" i="4"/>
  <c r="W592" i="4"/>
  <c r="W591" i="4"/>
  <c r="W562" i="4"/>
  <c r="W439" i="4"/>
  <c r="W114" i="4"/>
  <c r="W496" i="4"/>
  <c r="W438" i="4"/>
  <c r="W59" i="4"/>
  <c r="W31" i="4"/>
  <c r="W171" i="4"/>
  <c r="W524" i="4"/>
  <c r="W495" i="4"/>
  <c r="W463" i="4"/>
  <c r="W369" i="4"/>
  <c r="W342" i="4"/>
  <c r="W140" i="4"/>
  <c r="W112" i="4"/>
  <c r="W58" i="4"/>
  <c r="W400" i="4"/>
  <c r="W280" i="4"/>
  <c r="W139" i="4"/>
  <c r="W85" i="4"/>
  <c r="W57" i="4"/>
  <c r="W526" i="4"/>
  <c r="W465" i="4"/>
  <c r="W493" i="4"/>
  <c r="W460" i="4"/>
  <c r="W435" i="4"/>
  <c r="W399" i="4"/>
  <c r="W367" i="4"/>
  <c r="W310" i="4"/>
  <c r="W192" i="4"/>
  <c r="W138" i="4"/>
  <c r="W27" i="4"/>
  <c r="V403" i="4"/>
  <c r="V642" i="4"/>
  <c r="W645" i="4"/>
  <c r="W597" i="4"/>
  <c r="W573" i="4"/>
  <c r="W525" i="4"/>
  <c r="W453" i="4"/>
  <c r="W429" i="4"/>
  <c r="W405" i="4"/>
  <c r="W381" i="4"/>
  <c r="W333" i="4"/>
  <c r="W261" i="4"/>
  <c r="W213" i="4"/>
  <c r="W165" i="4"/>
  <c r="W45" i="4"/>
  <c r="W21" i="4"/>
  <c r="W617" i="4"/>
  <c r="W497" i="4"/>
  <c r="W449" i="4"/>
  <c r="W425" i="4"/>
  <c r="W353" i="4"/>
  <c r="W329" i="4"/>
  <c r="W233" i="4"/>
  <c r="W137" i="4"/>
  <c r="W208" i="4"/>
  <c r="W542" i="4"/>
  <c r="W518" i="4"/>
  <c r="W446" i="4"/>
  <c r="W422" i="4"/>
  <c r="W350" i="4"/>
  <c r="W326" i="4"/>
  <c r="W302" i="4"/>
  <c r="W134" i="4"/>
  <c r="W110" i="4"/>
  <c r="W86" i="4"/>
  <c r="W62" i="4"/>
  <c r="W14" i="4"/>
  <c r="V417" i="4"/>
  <c r="V512" i="4"/>
  <c r="W348" i="4"/>
  <c r="V487" i="4"/>
  <c r="W587" i="4"/>
  <c r="W563" i="4"/>
  <c r="W539" i="4"/>
  <c r="W467" i="4"/>
  <c r="W443" i="4"/>
  <c r="W419" i="4"/>
  <c r="W347" i="4"/>
  <c r="W275" i="4"/>
  <c r="W227" i="4"/>
  <c r="W203" i="4"/>
  <c r="W131" i="4"/>
  <c r="W35" i="4"/>
  <c r="W693" i="4"/>
  <c r="W691" i="4"/>
  <c r="W184" i="4"/>
  <c r="W161" i="4"/>
  <c r="W89" i="4"/>
  <c r="V154" i="4"/>
  <c r="M417" i="4"/>
  <c r="W590" i="4"/>
  <c r="W398" i="4"/>
  <c r="W374" i="4"/>
  <c r="W182" i="4"/>
  <c r="W38" i="4"/>
  <c r="V273" i="4"/>
  <c r="W232" i="4"/>
  <c r="W37" i="4"/>
  <c r="V608" i="4"/>
  <c r="M659" i="4"/>
  <c r="M307" i="4"/>
  <c r="W660" i="4"/>
  <c r="W612" i="4"/>
  <c r="W588" i="4"/>
  <c r="W444" i="4"/>
  <c r="W276" i="4"/>
  <c r="W228" i="4"/>
  <c r="W204" i="4"/>
  <c r="W180" i="4"/>
  <c r="W156" i="4"/>
  <c r="W108" i="4"/>
  <c r="W84" i="4"/>
  <c r="W60" i="4"/>
  <c r="W12" i="4"/>
  <c r="V79" i="4"/>
  <c r="V55" i="4"/>
  <c r="N608" i="4"/>
  <c r="V246" i="4"/>
  <c r="M608" i="4"/>
  <c r="M336" i="4"/>
  <c r="O71" i="4"/>
  <c r="O58" i="4"/>
  <c r="O45" i="4"/>
  <c r="O42" i="4" s="1"/>
  <c r="O32" i="4"/>
  <c r="O19" i="4"/>
  <c r="V461" i="4"/>
  <c r="V365" i="4"/>
  <c r="V29" i="4"/>
  <c r="W688" i="4"/>
  <c r="M675" i="4"/>
  <c r="M396" i="4"/>
  <c r="H56" i="4"/>
  <c r="W560" i="4"/>
  <c r="W464" i="4"/>
  <c r="W440" i="4"/>
  <c r="W368" i="4"/>
  <c r="W296" i="4"/>
  <c r="W248" i="4"/>
  <c r="W176" i="4"/>
  <c r="W104" i="4"/>
  <c r="W32" i="4"/>
  <c r="W72" i="4"/>
  <c r="W175" i="4"/>
  <c r="O376" i="4"/>
  <c r="O361" i="4"/>
  <c r="O348" i="4"/>
  <c r="O229" i="4"/>
  <c r="O216" i="4"/>
  <c r="O214" i="4" s="1"/>
  <c r="O202" i="4"/>
  <c r="O190" i="4"/>
  <c r="O177" i="4"/>
  <c r="O165" i="4"/>
  <c r="O151" i="4"/>
  <c r="O137" i="4"/>
  <c r="O108" i="4"/>
  <c r="O95" i="4"/>
  <c r="O82" i="4"/>
  <c r="O43" i="4"/>
  <c r="W54" i="4"/>
  <c r="V625" i="4"/>
  <c r="V289" i="4"/>
  <c r="V145" i="4"/>
  <c r="V527" i="4"/>
  <c r="M642" i="4"/>
  <c r="H386" i="4"/>
  <c r="H440" i="4"/>
  <c r="O638" i="4"/>
  <c r="O454" i="4"/>
  <c r="O441" i="4"/>
  <c r="O272" i="4"/>
  <c r="O258" i="4"/>
  <c r="O107" i="4"/>
  <c r="O15" i="4"/>
  <c r="M154" i="4"/>
  <c r="W436" i="4"/>
  <c r="W364" i="4"/>
  <c r="W340" i="4"/>
  <c r="W268" i="4"/>
  <c r="W244" i="4"/>
  <c r="W220" i="4"/>
  <c r="W196" i="4"/>
  <c r="W172" i="4"/>
  <c r="W148" i="4"/>
  <c r="W124" i="4"/>
  <c r="W100" i="4"/>
  <c r="W76" i="4"/>
  <c r="W52" i="4"/>
  <c r="W28" i="4"/>
  <c r="W23" i="4"/>
  <c r="N527" i="4"/>
  <c r="W195" i="4"/>
  <c r="O286" i="4"/>
  <c r="O271" i="4"/>
  <c r="O257" i="4"/>
  <c r="O227" i="4"/>
  <c r="O225" i="4" s="1"/>
  <c r="O200" i="4"/>
  <c r="O175" i="4"/>
  <c r="O105" i="4"/>
  <c r="W640" i="4"/>
  <c r="N481" i="4"/>
  <c r="N299" i="4"/>
  <c r="O531" i="4"/>
  <c r="O530" i="4" s="1"/>
  <c r="W697" i="4"/>
  <c r="W553" i="4"/>
  <c r="W505" i="4"/>
  <c r="W433" i="4"/>
  <c r="W361" i="4"/>
  <c r="W193" i="4"/>
  <c r="W169" i="4"/>
  <c r="W49" i="4"/>
  <c r="W40" i="4"/>
  <c r="F303" i="4"/>
  <c r="M543" i="4"/>
  <c r="M481" i="4"/>
  <c r="O315" i="4"/>
  <c r="M299" i="4"/>
  <c r="O284" i="4"/>
  <c r="O13" i="4"/>
  <c r="W672" i="4"/>
  <c r="W624" i="4"/>
  <c r="W576" i="4"/>
  <c r="W504" i="4"/>
  <c r="W456" i="4"/>
  <c r="W432" i="4"/>
  <c r="W360" i="4"/>
  <c r="W240" i="4"/>
  <c r="W216" i="4"/>
  <c r="W168" i="4"/>
  <c r="V307" i="4"/>
  <c r="O513" i="4"/>
  <c r="O512" i="4" s="1"/>
  <c r="V426" i="4"/>
  <c r="W646" i="4"/>
  <c r="W622" i="4"/>
  <c r="W286" i="4"/>
  <c r="W238" i="4"/>
  <c r="W166" i="4"/>
  <c r="W118" i="4"/>
  <c r="W46" i="4"/>
  <c r="N145" i="4"/>
  <c r="W189" i="4"/>
  <c r="W36" i="4"/>
  <c r="W572" i="4"/>
  <c r="W476" i="4"/>
  <c r="W380" i="4"/>
  <c r="O23" i="4"/>
  <c r="W619" i="4"/>
  <c r="W595" i="4"/>
  <c r="W211" i="4"/>
  <c r="W163" i="4"/>
  <c r="W91" i="4"/>
  <c r="W67" i="4"/>
  <c r="V686" i="4"/>
  <c r="W13" i="4"/>
  <c r="W11" i="4"/>
  <c r="O16" i="4"/>
  <c r="W7" i="4"/>
  <c r="N5" i="4"/>
  <c r="W9" i="4"/>
  <c r="W678" i="4"/>
  <c r="W676" i="4"/>
  <c r="U675" i="4"/>
  <c r="O682" i="4"/>
  <c r="O683" i="4"/>
  <c r="W682" i="4"/>
  <c r="W681" i="4"/>
  <c r="W684" i="4"/>
  <c r="V679" i="4"/>
  <c r="W683" i="4"/>
  <c r="O677" i="4"/>
  <c r="O676" i="4"/>
  <c r="O661" i="4"/>
  <c r="W662" i="4"/>
  <c r="U659" i="4"/>
  <c r="W664" i="4"/>
  <c r="W669" i="4"/>
  <c r="W658" i="4"/>
  <c r="V653" i="4"/>
  <c r="W657" i="4"/>
  <c r="O655" i="4"/>
  <c r="W668" i="4"/>
  <c r="W667" i="4"/>
  <c r="O672" i="4"/>
  <c r="O660" i="4"/>
  <c r="W661" i="4"/>
  <c r="O658" i="4"/>
  <c r="U324" i="4"/>
  <c r="W325" i="4"/>
  <c r="O247" i="4"/>
  <c r="M246" i="4"/>
  <c r="U635" i="4"/>
  <c r="W636" i="4"/>
  <c r="W635" i="4" s="1"/>
  <c r="U491" i="4"/>
  <c r="W492" i="4"/>
  <c r="V583" i="4"/>
  <c r="G154" i="4"/>
  <c r="H220" i="4"/>
  <c r="N689" i="4"/>
  <c r="N548" i="4"/>
  <c r="N534" i="4"/>
  <c r="N487" i="4"/>
  <c r="N430" i="4"/>
  <c r="N412" i="4"/>
  <c r="N377" i="4"/>
  <c r="N289" i="4"/>
  <c r="W395" i="4"/>
  <c r="W394" i="4" s="1"/>
  <c r="U394" i="4"/>
  <c r="W179" i="4"/>
  <c r="U178" i="4"/>
  <c r="U154" i="4"/>
  <c r="W155" i="4"/>
  <c r="W107" i="4"/>
  <c r="U106" i="4"/>
  <c r="V534" i="4"/>
  <c r="W593" i="4"/>
  <c r="W418" i="4"/>
  <c r="U417" i="4"/>
  <c r="U273" i="4"/>
  <c r="W274" i="4"/>
  <c r="U5" i="4"/>
  <c r="U632" i="4"/>
  <c r="W633" i="4"/>
  <c r="W632" i="4" s="1"/>
  <c r="U608" i="4"/>
  <c r="W609" i="4"/>
  <c r="W513" i="4"/>
  <c r="W512" i="4" s="1"/>
  <c r="U512" i="4"/>
  <c r="U392" i="4"/>
  <c r="W393" i="4"/>
  <c r="W392" i="4" s="1"/>
  <c r="V412" i="4"/>
  <c r="V316" i="4"/>
  <c r="V292" i="4"/>
  <c r="V5" i="4"/>
  <c r="O688" i="4"/>
  <c r="O670" i="4"/>
  <c r="O656" i="4"/>
  <c r="O639" i="4"/>
  <c r="O622" i="4"/>
  <c r="O606" i="4"/>
  <c r="O592" i="4"/>
  <c r="O579" i="4"/>
  <c r="O566" i="4"/>
  <c r="O547" i="4"/>
  <c r="O533" i="4"/>
  <c r="M515" i="4"/>
  <c r="O501" i="4"/>
  <c r="O470" i="4"/>
  <c r="O455" i="4"/>
  <c r="O442" i="4"/>
  <c r="O429" i="4"/>
  <c r="O411" i="4"/>
  <c r="O410" i="4" s="1"/>
  <c r="O391" i="4"/>
  <c r="W680" i="4"/>
  <c r="U679" i="4"/>
  <c r="W656" i="4"/>
  <c r="W584" i="4"/>
  <c r="U583" i="4"/>
  <c r="W536" i="4"/>
  <c r="U487" i="4"/>
  <c r="W488" i="4"/>
  <c r="W487" i="4" s="1"/>
  <c r="W224" i="4"/>
  <c r="W200" i="4"/>
  <c r="W152" i="4"/>
  <c r="W128" i="4"/>
  <c r="W80" i="4"/>
  <c r="U79" i="4"/>
  <c r="U55" i="4"/>
  <c r="W56" i="4"/>
  <c r="W8" i="4"/>
  <c r="W226" i="4"/>
  <c r="U225" i="4"/>
  <c r="W378" i="4"/>
  <c r="U377" i="4"/>
  <c r="W535" i="4"/>
  <c r="U534" i="4"/>
  <c r="W319" i="4"/>
  <c r="U246" i="4"/>
  <c r="W247" i="4"/>
  <c r="W127" i="4"/>
  <c r="V266" i="4"/>
  <c r="W569" i="4"/>
  <c r="W533" i="4"/>
  <c r="U412" i="4"/>
  <c r="W413" i="4"/>
  <c r="W412" i="4" s="1"/>
  <c r="W197" i="4"/>
  <c r="V336" i="4"/>
  <c r="W366" i="4"/>
  <c r="W365" i="4" s="1"/>
  <c r="U365" i="4"/>
  <c r="U29" i="4"/>
  <c r="W30" i="4"/>
  <c r="V551" i="4"/>
  <c r="H186" i="4"/>
  <c r="H198" i="4"/>
  <c r="H244" i="4"/>
  <c r="H442" i="4"/>
  <c r="N543" i="4"/>
  <c r="U530" i="4"/>
  <c r="W531" i="4"/>
  <c r="W530" i="4" s="1"/>
  <c r="W267" i="4"/>
  <c r="U266" i="4"/>
  <c r="V430" i="4"/>
  <c r="V214" i="4"/>
  <c r="H148" i="4"/>
  <c r="W529" i="4"/>
  <c r="W528" i="4" s="1"/>
  <c r="U528" i="4"/>
  <c r="W409" i="4"/>
  <c r="W408" i="4" s="1"/>
  <c r="U408" i="4"/>
  <c r="U336" i="4"/>
  <c r="W337" i="4"/>
  <c r="W265" i="4"/>
  <c r="W264" i="4" s="1"/>
  <c r="U264" i="4"/>
  <c r="V548" i="4"/>
  <c r="V500" i="4"/>
  <c r="U515" i="4"/>
  <c r="W516" i="4"/>
  <c r="M601" i="4"/>
  <c r="M423" i="4"/>
  <c r="M403" i="4"/>
  <c r="M371" i="4"/>
  <c r="M356" i="4"/>
  <c r="U551" i="4"/>
  <c r="W6" i="4"/>
  <c r="N615" i="4"/>
  <c r="N558" i="4"/>
  <c r="N554" i="4" s="1"/>
  <c r="N253" i="4"/>
  <c r="W455" i="4"/>
  <c r="U430" i="4"/>
  <c r="W431" i="4"/>
  <c r="W407" i="4"/>
  <c r="W406" i="4" s="1"/>
  <c r="U406" i="4"/>
  <c r="W287" i="4"/>
  <c r="W239" i="4"/>
  <c r="V42" i="4"/>
  <c r="W362" i="4"/>
  <c r="W170" i="4"/>
  <c r="O696" i="4"/>
  <c r="O681" i="4"/>
  <c r="O664" i="4"/>
  <c r="O648" i="4"/>
  <c r="O647" i="4" s="1"/>
  <c r="O630" i="4"/>
  <c r="O616" i="4"/>
  <c r="O600" i="4"/>
  <c r="O599" i="4" s="1"/>
  <c r="M599" i="4"/>
  <c r="O587" i="4"/>
  <c r="O573" i="4"/>
  <c r="M558" i="4"/>
  <c r="O541" i="4"/>
  <c r="O524" i="4"/>
  <c r="O509" i="4"/>
  <c r="O495" i="4"/>
  <c r="M477" i="4"/>
  <c r="O463" i="4"/>
  <c r="O449" i="4"/>
  <c r="O437" i="4"/>
  <c r="O422" i="4"/>
  <c r="O402" i="4"/>
  <c r="O401" i="4" s="1"/>
  <c r="O385" i="4"/>
  <c r="O369" i="4"/>
  <c r="O355" i="4"/>
  <c r="O342" i="4"/>
  <c r="O329" i="4"/>
  <c r="O313" i="4"/>
  <c r="O297" i="4"/>
  <c r="O282" i="4"/>
  <c r="O268" i="4"/>
  <c r="O254" i="4"/>
  <c r="O239" i="4"/>
  <c r="O223" i="4"/>
  <c r="O210" i="4"/>
  <c r="O197" i="4"/>
  <c r="O185" i="4"/>
  <c r="O172" i="4"/>
  <c r="O160" i="4"/>
  <c r="W670" i="4"/>
  <c r="W550" i="4"/>
  <c r="W502" i="4"/>
  <c r="W334" i="4"/>
  <c r="W262" i="4"/>
  <c r="W94" i="4"/>
  <c r="U93" i="4"/>
  <c r="W22" i="4"/>
  <c r="V689" i="4"/>
  <c r="V377" i="4"/>
  <c r="U485" i="4"/>
  <c r="W486" i="4"/>
  <c r="W485" i="4" s="1"/>
  <c r="N679" i="4"/>
  <c r="N674" i="4" s="1"/>
  <c r="N461" i="4"/>
  <c r="N420" i="4"/>
  <c r="N311" i="4"/>
  <c r="N266" i="4"/>
  <c r="U620" i="4"/>
  <c r="W621" i="4"/>
  <c r="W549" i="4"/>
  <c r="U548" i="4"/>
  <c r="U500" i="4"/>
  <c r="W501" i="4"/>
  <c r="W285" i="4"/>
  <c r="U284" i="4"/>
  <c r="W141" i="4"/>
  <c r="V64" i="4"/>
  <c r="W552" i="4"/>
  <c r="O695" i="4"/>
  <c r="O680" i="4"/>
  <c r="O663" i="4"/>
  <c r="O646" i="4"/>
  <c r="O629" i="4"/>
  <c r="O613" i="4"/>
  <c r="O598" i="4"/>
  <c r="O586" i="4"/>
  <c r="O583" i="4" s="1"/>
  <c r="O572" i="4"/>
  <c r="O565" i="4" s="1"/>
  <c r="O557" i="4"/>
  <c r="O540" i="4"/>
  <c r="O523" i="4"/>
  <c r="O508" i="4"/>
  <c r="O494" i="4"/>
  <c r="O476" i="4"/>
  <c r="O462" i="4"/>
  <c r="O448" i="4"/>
  <c r="O436" i="4"/>
  <c r="M420" i="4"/>
  <c r="O421" i="4"/>
  <c r="O400" i="4"/>
  <c r="O384" i="4"/>
  <c r="O368" i="4"/>
  <c r="O354" i="4"/>
  <c r="O341" i="4"/>
  <c r="O328" i="4"/>
  <c r="M311" i="4"/>
  <c r="O296" i="4"/>
  <c r="O281" i="4"/>
  <c r="M266" i="4"/>
  <c r="O267" i="4"/>
  <c r="O251" i="4"/>
  <c r="O238" i="4"/>
  <c r="O222" i="4"/>
  <c r="O209" i="4"/>
  <c r="O196" i="4"/>
  <c r="O184" i="4"/>
  <c r="O171" i="4"/>
  <c r="O159" i="4"/>
  <c r="O130" i="4"/>
  <c r="U307" i="4"/>
  <c r="V303" i="4"/>
  <c r="W459" i="4"/>
  <c r="N555" i="4"/>
  <c r="N521" i="4"/>
  <c r="N506" i="4"/>
  <c r="N382" i="4"/>
  <c r="N157" i="4"/>
  <c r="U642" i="4"/>
  <c r="W643" i="4"/>
  <c r="U426" i="4"/>
  <c r="W427" i="4"/>
  <c r="W43" i="4"/>
  <c r="U42" i="4"/>
  <c r="V106" i="4"/>
  <c r="W254" i="4"/>
  <c r="U253" i="4"/>
  <c r="W458" i="4"/>
  <c r="W308" i="4"/>
  <c r="W98" i="4"/>
  <c r="O694" i="4"/>
  <c r="O678" i="4"/>
  <c r="O662" i="4"/>
  <c r="O645" i="4"/>
  <c r="O628" i="4"/>
  <c r="O612" i="4"/>
  <c r="O597" i="4"/>
  <c r="O585" i="4"/>
  <c r="O571" i="4"/>
  <c r="O556" i="4"/>
  <c r="O539" i="4"/>
  <c r="O522" i="4"/>
  <c r="O521" i="4" s="1"/>
  <c r="O507" i="4"/>
  <c r="O493" i="4"/>
  <c r="O475" i="4"/>
  <c r="O460" i="4"/>
  <c r="O447" i="4"/>
  <c r="O435" i="4"/>
  <c r="O419" i="4"/>
  <c r="O399" i="4"/>
  <c r="O383" i="4"/>
  <c r="O382" i="4" s="1"/>
  <c r="O367" i="4"/>
  <c r="O353" i="4"/>
  <c r="O340" i="4"/>
  <c r="O327" i="4"/>
  <c r="O310" i="4"/>
  <c r="O295" i="4"/>
  <c r="O280" i="4"/>
  <c r="O250" i="4"/>
  <c r="O236" i="4"/>
  <c r="O235" i="4" s="1"/>
  <c r="O221" i="4"/>
  <c r="O208" i="4"/>
  <c r="O195" i="4"/>
  <c r="O183" i="4"/>
  <c r="O170" i="4"/>
  <c r="M157" i="4"/>
  <c r="O142" i="4"/>
  <c r="O129" i="4"/>
  <c r="O113" i="4"/>
  <c r="U689" i="4"/>
  <c r="W690" i="4"/>
  <c r="W234" i="4"/>
  <c r="W162" i="4"/>
  <c r="W90" i="4"/>
  <c r="V565" i="4"/>
  <c r="V469" i="4"/>
  <c r="V253" i="4"/>
  <c r="V205" i="4"/>
  <c r="V157" i="4"/>
  <c r="W641" i="4"/>
  <c r="W457" i="4"/>
  <c r="U577" i="4"/>
  <c r="W578" i="4"/>
  <c r="W242" i="4"/>
  <c r="N583" i="4"/>
  <c r="N491" i="4"/>
  <c r="N417" i="4"/>
  <c r="N365" i="4"/>
  <c r="N278" i="4"/>
  <c r="W545" i="4"/>
  <c r="W473" i="4"/>
  <c r="W281" i="4"/>
  <c r="W209" i="4"/>
  <c r="W185" i="4"/>
  <c r="W113" i="4"/>
  <c r="W65" i="4"/>
  <c r="U64" i="4"/>
  <c r="W41" i="4"/>
  <c r="V396" i="4"/>
  <c r="V324" i="4"/>
  <c r="V132" i="4"/>
  <c r="M491" i="4"/>
  <c r="W520" i="4"/>
  <c r="W472" i="4"/>
  <c r="U303" i="4"/>
  <c r="W304" i="4"/>
  <c r="W160" i="4"/>
  <c r="W88" i="4"/>
  <c r="W16" i="4"/>
  <c r="V659" i="4"/>
  <c r="V515" i="4"/>
  <c r="V491" i="4"/>
  <c r="W654" i="4"/>
  <c r="U653" i="4"/>
  <c r="W626" i="4"/>
  <c r="U625" i="4"/>
  <c r="W338" i="4"/>
  <c r="W26" i="4"/>
  <c r="N659" i="4"/>
  <c r="N642" i="4"/>
  <c r="N625" i="4"/>
  <c r="N396" i="4"/>
  <c r="N324" i="4"/>
  <c r="N307" i="4"/>
  <c r="N292" i="4"/>
  <c r="N205" i="4"/>
  <c r="U686" i="4"/>
  <c r="W687" i="4"/>
  <c r="W663" i="4"/>
  <c r="W639" i="4"/>
  <c r="W519" i="4"/>
  <c r="W471" i="4"/>
  <c r="W351" i="4"/>
  <c r="W255" i="4"/>
  <c r="W207" i="4"/>
  <c r="W183" i="4"/>
  <c r="W159" i="4"/>
  <c r="W135" i="4"/>
  <c r="W111" i="4"/>
  <c r="W87" i="4"/>
  <c r="W63" i="4"/>
  <c r="W39" i="4"/>
  <c r="W15" i="4"/>
  <c r="V178" i="4"/>
  <c r="W272" i="4"/>
  <c r="H523" i="4"/>
  <c r="O293" i="4"/>
  <c r="M292" i="4"/>
  <c r="M205" i="4"/>
  <c r="U637" i="4"/>
  <c r="W638" i="4"/>
  <c r="W566" i="4"/>
  <c r="U565" i="4"/>
  <c r="W470" i="4"/>
  <c r="U469" i="4"/>
  <c r="U157" i="4"/>
  <c r="W158" i="4"/>
  <c r="V225" i="4"/>
  <c r="W611" i="4"/>
  <c r="U410" i="4"/>
  <c r="W411" i="4"/>
  <c r="W410" i="4" s="1"/>
  <c r="W421" i="4"/>
  <c r="U420" i="4"/>
  <c r="U396" i="4"/>
  <c r="W397" i="4"/>
  <c r="W396" i="4" s="1"/>
  <c r="U132" i="4"/>
  <c r="W133" i="4"/>
  <c r="W523" i="4"/>
  <c r="U450" i="4"/>
  <c r="W451" i="4"/>
  <c r="V278" i="4"/>
  <c r="V230" i="4"/>
  <c r="W596" i="4"/>
  <c r="U665" i="4"/>
  <c r="U521" i="4"/>
  <c r="W522" i="4"/>
  <c r="W402" i="4"/>
  <c r="W401" i="4" s="1"/>
  <c r="U401" i="4"/>
  <c r="W18" i="4"/>
  <c r="U17" i="4"/>
  <c r="V637" i="4"/>
  <c r="W50" i="4"/>
  <c r="W288" i="4"/>
  <c r="O146" i="4"/>
  <c r="O131" i="4"/>
  <c r="O115" i="4"/>
  <c r="O102" i="4"/>
  <c r="O89" i="4"/>
  <c r="O76" i="4"/>
  <c r="O63" i="4"/>
  <c r="O50" i="4"/>
  <c r="O37" i="4"/>
  <c r="O24" i="4"/>
  <c r="O11" i="4"/>
  <c r="W305" i="4"/>
  <c r="W257" i="4"/>
  <c r="V420" i="4"/>
  <c r="W616" i="4"/>
  <c r="U615" i="4"/>
  <c r="W544" i="4"/>
  <c r="U543" i="4"/>
  <c r="W448" i="4"/>
  <c r="U423" i="4"/>
  <c r="W424" i="4"/>
  <c r="W423" i="4" s="1"/>
  <c r="V371" i="4"/>
  <c r="V299" i="4"/>
  <c r="W68" i="4"/>
  <c r="W119" i="4"/>
  <c r="W194" i="4"/>
  <c r="O143" i="4"/>
  <c r="O114" i="4"/>
  <c r="O88" i="4"/>
  <c r="O62" i="4"/>
  <c r="O36" i="4"/>
  <c r="O10" i="4"/>
  <c r="U278" i="4"/>
  <c r="W279" i="4"/>
  <c r="W231" i="4"/>
  <c r="U230" i="4"/>
  <c r="W494" i="4"/>
  <c r="W206" i="4"/>
  <c r="U205" i="4"/>
  <c r="W120" i="4"/>
  <c r="W540" i="4"/>
  <c r="W372" i="4"/>
  <c r="U371" i="4"/>
  <c r="W300" i="4"/>
  <c r="U299" i="4"/>
  <c r="V343" i="4"/>
  <c r="V558" i="4"/>
  <c r="W692" i="4"/>
  <c r="M42" i="4"/>
  <c r="W586" i="4"/>
  <c r="W74" i="4"/>
  <c r="W143" i="4"/>
  <c r="W434" i="4"/>
  <c r="W344" i="4"/>
  <c r="U343" i="4"/>
  <c r="W320" i="4"/>
  <c r="V555" i="4"/>
  <c r="V387" i="4"/>
  <c r="W146" i="4"/>
  <c r="U145" i="4"/>
  <c r="U214" i="4"/>
  <c r="U235" i="4"/>
  <c r="W236" i="4"/>
  <c r="W235" i="4" s="1"/>
  <c r="W559" i="4"/>
  <c r="U558" i="4"/>
  <c r="W271" i="4"/>
  <c r="V506" i="4"/>
  <c r="V122" i="4"/>
  <c r="N230" i="4"/>
  <c r="N178" i="4"/>
  <c r="N17" i="4"/>
  <c r="U461" i="4"/>
  <c r="W462" i="4"/>
  <c r="V601" i="4"/>
  <c r="V577" i="4"/>
  <c r="V481" i="4"/>
  <c r="W218" i="4"/>
  <c r="H496" i="4"/>
  <c r="H525" i="4"/>
  <c r="O690" i="4"/>
  <c r="O689" i="4" s="1"/>
  <c r="O671" i="4"/>
  <c r="O665" i="4" s="1"/>
  <c r="O657" i="4"/>
  <c r="O640" i="4"/>
  <c r="O637" i="4" s="1"/>
  <c r="O623" i="4"/>
  <c r="O607" i="4"/>
  <c r="O593" i="4"/>
  <c r="O580" i="4"/>
  <c r="O567" i="4"/>
  <c r="O549" i="4"/>
  <c r="O548" i="4" s="1"/>
  <c r="O535" i="4"/>
  <c r="O534" i="4" s="1"/>
  <c r="O517" i="4"/>
  <c r="O502" i="4"/>
  <c r="M487" i="4"/>
  <c r="O471" i="4"/>
  <c r="O456" i="4"/>
  <c r="O443" i="4"/>
  <c r="M430" i="4"/>
  <c r="O413" i="4"/>
  <c r="O412" i="4" s="1"/>
  <c r="M377" i="4"/>
  <c r="O362" i="4"/>
  <c r="O349" i="4"/>
  <c r="O335" i="4"/>
  <c r="O320" i="4"/>
  <c r="O316" i="4" s="1"/>
  <c r="O305" i="4"/>
  <c r="O290" i="4"/>
  <c r="O289" i="4" s="1"/>
  <c r="O275" i="4"/>
  <c r="O260" i="4"/>
  <c r="O245" i="4"/>
  <c r="O231" i="4"/>
  <c r="O230" i="4" s="1"/>
  <c r="O217" i="4"/>
  <c r="O203" i="4"/>
  <c r="O191" i="4"/>
  <c r="M178" i="4"/>
  <c r="O166" i="4"/>
  <c r="O152" i="4"/>
  <c r="O138" i="4"/>
  <c r="O123" i="4"/>
  <c r="O109" i="4"/>
  <c r="O96" i="4"/>
  <c r="O83" i="4"/>
  <c r="O70" i="4"/>
  <c r="O57" i="4"/>
  <c r="O44" i="4"/>
  <c r="O31" i="4"/>
  <c r="O18" i="4"/>
  <c r="M548" i="4"/>
  <c r="W629" i="4"/>
  <c r="W557" i="4"/>
  <c r="W509" i="4"/>
  <c r="W437" i="4"/>
  <c r="W341" i="4"/>
  <c r="W317" i="4"/>
  <c r="U316" i="4"/>
  <c r="U292" i="4"/>
  <c r="W293" i="4"/>
  <c r="W245" i="4"/>
  <c r="W666" i="4"/>
  <c r="U506" i="4"/>
  <c r="N316" i="4"/>
  <c r="N303" i="4"/>
  <c r="N273" i="4"/>
  <c r="N106" i="4"/>
  <c r="N55" i="4"/>
  <c r="N42" i="4"/>
  <c r="N29" i="4"/>
  <c r="U555" i="4"/>
  <c r="W556" i="4"/>
  <c r="W508" i="4"/>
  <c r="U387" i="4"/>
  <c r="W388" i="4"/>
  <c r="W387" i="4" s="1"/>
  <c r="V647" i="4"/>
  <c r="V311" i="4"/>
  <c r="W25" i="4"/>
  <c r="M303" i="4"/>
  <c r="M273" i="4"/>
  <c r="O120" i="4"/>
  <c r="O69" i="4"/>
  <c r="M55" i="4"/>
  <c r="M29" i="4"/>
  <c r="U650" i="4"/>
  <c r="W651" i="4"/>
  <c r="W650" i="4" s="1"/>
  <c r="W123" i="4"/>
  <c r="U122" i="4"/>
  <c r="V382" i="4"/>
  <c r="V93" i="4"/>
  <c r="N686" i="4"/>
  <c r="N637" i="4"/>
  <c r="N620" i="4"/>
  <c r="N577" i="4"/>
  <c r="N214" i="4"/>
  <c r="N93" i="4"/>
  <c r="U601" i="4"/>
  <c r="U481" i="4"/>
  <c r="W482" i="4"/>
  <c r="W481" i="4" s="1"/>
  <c r="W386" i="4"/>
  <c r="W314" i="4"/>
  <c r="U289" i="4"/>
  <c r="W290" i="4"/>
  <c r="W289" i="4" s="1"/>
  <c r="V477" i="4"/>
  <c r="M686" i="4"/>
  <c r="M685" i="4" s="1"/>
  <c r="M637" i="4"/>
  <c r="M620" i="4"/>
  <c r="M577" i="4"/>
  <c r="M214" i="4"/>
  <c r="M93" i="4"/>
  <c r="O636" i="4"/>
  <c r="O635" i="4" s="1"/>
  <c r="W649" i="4"/>
  <c r="W385" i="4"/>
  <c r="W313" i="4"/>
  <c r="W241" i="4"/>
  <c r="W217" i="4"/>
  <c r="W97" i="4"/>
  <c r="W73" i="4"/>
  <c r="V620" i="4"/>
  <c r="V356" i="4"/>
  <c r="N653" i="4"/>
  <c r="N426" i="4"/>
  <c r="N79" i="4"/>
  <c r="W696" i="4"/>
  <c r="W648" i="4"/>
  <c r="U647" i="4"/>
  <c r="W600" i="4"/>
  <c r="W599" i="4" s="1"/>
  <c r="U599" i="4"/>
  <c r="W384" i="4"/>
  <c r="W312" i="4"/>
  <c r="U311" i="4"/>
  <c r="W96" i="4"/>
  <c r="M653" i="4"/>
  <c r="M426" i="4"/>
  <c r="O149" i="4"/>
  <c r="O118" i="4"/>
  <c r="O92" i="4"/>
  <c r="M79" i="4"/>
  <c r="O67" i="4"/>
  <c r="O40" i="4"/>
  <c r="O14" i="4"/>
  <c r="O621" i="4"/>
  <c r="O94" i="4"/>
  <c r="W479" i="4"/>
  <c r="U382" i="4"/>
  <c r="W383" i="4"/>
  <c r="W263" i="4"/>
  <c r="W191" i="4"/>
  <c r="W167" i="4"/>
  <c r="W71" i="4"/>
  <c r="W47" i="4"/>
  <c r="V450" i="4"/>
  <c r="N387" i="4"/>
  <c r="N284" i="4"/>
  <c r="N225" i="4"/>
  <c r="N132" i="4"/>
  <c r="N64" i="4"/>
  <c r="W598" i="4"/>
  <c r="W478" i="4"/>
  <c r="U477" i="4"/>
  <c r="V665" i="4"/>
  <c r="V521" i="4"/>
  <c r="V17" i="4"/>
  <c r="W48" i="4"/>
  <c r="V284" i="4"/>
  <c r="W357" i="4"/>
  <c r="U356" i="4"/>
  <c r="W215" i="4"/>
  <c r="H664" i="4"/>
  <c r="H681" i="4"/>
  <c r="N665" i="4"/>
  <c r="N601" i="4"/>
  <c r="N450" i="4"/>
  <c r="N423" i="4"/>
  <c r="N403" i="4"/>
  <c r="N371" i="4"/>
  <c r="N370" i="4" s="1"/>
  <c r="N356" i="4"/>
  <c r="N343" i="4"/>
  <c r="W404" i="4"/>
  <c r="U403" i="4"/>
  <c r="V615" i="4"/>
  <c r="V543" i="4"/>
  <c r="V423" i="4"/>
  <c r="O426" i="4"/>
  <c r="O79" i="4"/>
  <c r="O420" i="4"/>
  <c r="O461" i="4"/>
  <c r="O615" i="4"/>
  <c r="O365" i="4"/>
  <c r="O686" i="4"/>
  <c r="O500" i="4"/>
  <c r="O643" i="4"/>
  <c r="O642" i="4" s="1"/>
  <c r="O552" i="4"/>
  <c r="O551" i="4" s="1"/>
  <c r="O397" i="4"/>
  <c r="O396" i="4" s="1"/>
  <c r="O308" i="4"/>
  <c r="O307" i="4" s="1"/>
  <c r="M5" i="4"/>
  <c r="M106" i="4"/>
  <c r="M225" i="4"/>
  <c r="M278" i="4"/>
  <c r="M316" i="4"/>
  <c r="M565" i="4"/>
  <c r="O609" i="4"/>
  <c r="O608" i="4" s="1"/>
  <c r="O395" i="4"/>
  <c r="O394" i="4" s="1"/>
  <c r="O337" i="4"/>
  <c r="M382" i="4"/>
  <c r="M625" i="4"/>
  <c r="O488" i="4"/>
  <c r="O487" i="4" s="1"/>
  <c r="O431" i="4"/>
  <c r="O393" i="4"/>
  <c r="O392" i="4" s="1"/>
  <c r="M450" i="4"/>
  <c r="M500" i="4"/>
  <c r="O516" i="4"/>
  <c r="O515" i="4" s="1"/>
  <c r="O486" i="4"/>
  <c r="O485" i="4" s="1"/>
  <c r="O304" i="4"/>
  <c r="O303" i="4" s="1"/>
  <c r="O274" i="4"/>
  <c r="O56" i="4"/>
  <c r="O30" i="4"/>
  <c r="M17" i="4"/>
  <c r="M132" i="4"/>
  <c r="M230" i="4"/>
  <c r="M284" i="4"/>
  <c r="M534" i="4"/>
  <c r="M324" i="4"/>
  <c r="M387" i="4"/>
  <c r="M410" i="4"/>
  <c r="M632" i="4"/>
  <c r="M665" i="4"/>
  <c r="M652" i="4" s="1"/>
  <c r="M461" i="4"/>
  <c r="M506" i="4"/>
  <c r="O544" i="4"/>
  <c r="O482" i="4"/>
  <c r="O481" i="4" s="1"/>
  <c r="O300" i="4"/>
  <c r="O299" i="4" s="1"/>
  <c r="M145" i="4"/>
  <c r="M235" i="4"/>
  <c r="M289" i="4"/>
  <c r="M583" i="4"/>
  <c r="O602" i="4"/>
  <c r="O424" i="4"/>
  <c r="O423" i="4" s="1"/>
  <c r="O357" i="4"/>
  <c r="O356" i="4" s="1"/>
  <c r="M412" i="4"/>
  <c r="M679" i="4"/>
  <c r="O478" i="4"/>
  <c r="M469" i="4"/>
  <c r="O265" i="4"/>
  <c r="O264" i="4" s="1"/>
  <c r="O158" i="4"/>
  <c r="M343" i="4"/>
  <c r="O418" i="4"/>
  <c r="O206" i="4"/>
  <c r="O205" i="4" s="1"/>
  <c r="M253" i="4"/>
  <c r="M689" i="4"/>
  <c r="O378" i="4"/>
  <c r="O377" i="4" s="1"/>
  <c r="O179" i="4"/>
  <c r="M521" i="4"/>
  <c r="M64" i="4"/>
  <c r="M365" i="4"/>
  <c r="M401" i="4"/>
  <c r="M647" i="4"/>
  <c r="O654" i="4"/>
  <c r="O529" i="4"/>
  <c r="O528" i="4" s="1"/>
  <c r="O527" i="4" s="1"/>
  <c r="O407" i="4"/>
  <c r="O406" i="4" s="1"/>
  <c r="M555" i="4"/>
  <c r="M554" i="4" s="1"/>
  <c r="O651" i="4"/>
  <c r="O650" i="4" s="1"/>
  <c r="O404" i="4"/>
  <c r="O403" i="4" s="1"/>
  <c r="O372" i="4"/>
  <c r="O371" i="4" s="1"/>
  <c r="M615" i="4"/>
  <c r="O559" i="4"/>
  <c r="O558" i="4" s="1"/>
  <c r="O312" i="4"/>
  <c r="O311" i="4" s="1"/>
  <c r="O492" i="4"/>
  <c r="N532" i="4"/>
  <c r="N468" i="4"/>
  <c r="H321" i="1"/>
  <c r="G317" i="1"/>
  <c r="G528" i="1"/>
  <c r="H644" i="1"/>
  <c r="G687" i="1"/>
  <c r="H318" i="1"/>
  <c r="H684" i="1"/>
  <c r="H649" i="1"/>
  <c r="H648" i="1" s="1"/>
  <c r="F417" i="4"/>
  <c r="H108" i="4"/>
  <c r="H312" i="4"/>
  <c r="H313" i="4"/>
  <c r="H466" i="4"/>
  <c r="H547" i="4"/>
  <c r="H9" i="4"/>
  <c r="H540" i="4"/>
  <c r="H107" i="4"/>
  <c r="H526" i="4"/>
  <c r="H661" i="4"/>
  <c r="H607" i="4"/>
  <c r="H77" i="4"/>
  <c r="H131" i="4"/>
  <c r="H216" i="4"/>
  <c r="H490" i="4"/>
  <c r="H190" i="4"/>
  <c r="H96" i="4"/>
  <c r="H479" i="4"/>
  <c r="H562" i="4"/>
  <c r="H439" i="4"/>
  <c r="H452" i="4"/>
  <c r="H330" i="4"/>
  <c r="H355" i="4"/>
  <c r="H497" i="4"/>
  <c r="H317" i="4"/>
  <c r="H88" i="4"/>
  <c r="H568" i="4"/>
  <c r="H305" i="4"/>
  <c r="H102" i="4"/>
  <c r="H73" i="4"/>
  <c r="H72" i="4"/>
  <c r="G316" i="4"/>
  <c r="H109" i="4"/>
  <c r="H160" i="4"/>
  <c r="G417" i="4"/>
  <c r="H446" i="4"/>
  <c r="H258" i="4"/>
  <c r="H210" i="4"/>
  <c r="H587" i="4"/>
  <c r="H16" i="4"/>
  <c r="H78" i="4"/>
  <c r="G527" i="4"/>
  <c r="F289" i="4"/>
  <c r="H308" i="4"/>
  <c r="H347" i="4"/>
  <c r="H483" i="4"/>
  <c r="H346" i="4"/>
  <c r="H345" i="4"/>
  <c r="G477" i="4"/>
  <c r="H112" i="4"/>
  <c r="H76" i="4"/>
  <c r="H86" i="4"/>
  <c r="H19" i="4"/>
  <c r="H20" i="4"/>
  <c r="H104" i="4"/>
  <c r="H247" i="4"/>
  <c r="H381" i="4"/>
  <c r="H40" i="4"/>
  <c r="G336" i="4"/>
  <c r="H33" i="4"/>
  <c r="H550" i="4"/>
  <c r="H569" i="4"/>
  <c r="H646" i="4"/>
  <c r="H662" i="4"/>
  <c r="G653" i="4"/>
  <c r="H117" i="4"/>
  <c r="H645" i="4"/>
  <c r="H670" i="4"/>
  <c r="G377" i="4"/>
  <c r="H242" i="4"/>
  <c r="H11" i="4"/>
  <c r="H593" i="4"/>
  <c r="H567" i="4"/>
  <c r="H87" i="4"/>
  <c r="H52" i="4"/>
  <c r="H126" i="4"/>
  <c r="H388" i="4"/>
  <c r="H348" i="4"/>
  <c r="H434" i="4"/>
  <c r="H435" i="4"/>
  <c r="H453" i="4"/>
  <c r="H495" i="4"/>
  <c r="H576" i="4"/>
  <c r="H91" i="4"/>
  <c r="H28" i="4"/>
  <c r="H44" i="4"/>
  <c r="H45" i="4"/>
  <c r="F403" i="4"/>
  <c r="H100" i="4"/>
  <c r="H21" i="4"/>
  <c r="H43" i="4"/>
  <c r="H282" i="4"/>
  <c r="H415" i="4"/>
  <c r="H58" i="4"/>
  <c r="H334" i="4"/>
  <c r="G299" i="4"/>
  <c r="H354" i="4"/>
  <c r="H691" i="4"/>
  <c r="H693" i="4"/>
  <c r="H61" i="4"/>
  <c r="H261" i="4"/>
  <c r="H314" i="4"/>
  <c r="H374" i="4"/>
  <c r="H375" i="4"/>
  <c r="H695" i="4"/>
  <c r="H6" i="4"/>
  <c r="H69" i="4"/>
  <c r="G426" i="4"/>
  <c r="H429" i="4"/>
  <c r="H67" i="4"/>
  <c r="G93" i="4"/>
  <c r="G285" i="4"/>
  <c r="G284" i="4" s="1"/>
  <c r="G382" i="4"/>
  <c r="H208" i="4"/>
  <c r="H219" i="4"/>
  <c r="K287" i="4"/>
  <c r="H223" i="4"/>
  <c r="H221" i="4"/>
  <c r="H75" i="4"/>
  <c r="H319" i="4"/>
  <c r="H13" i="4"/>
  <c r="H62" i="4"/>
  <c r="H92" i="4"/>
  <c r="H119" i="4"/>
  <c r="H150" i="4"/>
  <c r="H169" i="4"/>
  <c r="H171" i="4"/>
  <c r="H168" i="4"/>
  <c r="H74" i="4"/>
  <c r="H118" i="4"/>
  <c r="K298" i="4"/>
  <c r="H318" i="4"/>
  <c r="G42" i="4"/>
  <c r="G234" i="4"/>
  <c r="H232" i="4"/>
  <c r="G279" i="4"/>
  <c r="H279" i="4" s="1"/>
  <c r="K279" i="4"/>
  <c r="H351" i="4"/>
  <c r="H473" i="4"/>
  <c r="K402" i="4"/>
  <c r="F402" i="4"/>
  <c r="F401" i="4" s="1"/>
  <c r="H50" i="4"/>
  <c r="K226" i="4"/>
  <c r="H35" i="4"/>
  <c r="H99" i="4"/>
  <c r="H195" i="4"/>
  <c r="H24" i="4"/>
  <c r="H37" i="4"/>
  <c r="H97" i="4"/>
  <c r="H98" i="4"/>
  <c r="H110" i="4"/>
  <c r="H204" i="4"/>
  <c r="H339" i="4"/>
  <c r="H668" i="4"/>
  <c r="H94" i="4"/>
  <c r="H335" i="4"/>
  <c r="G543" i="4"/>
  <c r="G637" i="4"/>
  <c r="H384" i="4"/>
  <c r="H451" i="4"/>
  <c r="F487" i="4"/>
  <c r="H89" i="4"/>
  <c r="H105" i="4"/>
  <c r="H272" i="4"/>
  <c r="H341" i="4"/>
  <c r="H404" i="4"/>
  <c r="H48" i="4"/>
  <c r="H156" i="4"/>
  <c r="K247" i="4"/>
  <c r="K248" i="4"/>
  <c r="H271" i="4"/>
  <c r="H342" i="4"/>
  <c r="H677" i="4"/>
  <c r="H463" i="4"/>
  <c r="H553" i="4"/>
  <c r="H444" i="4"/>
  <c r="H419" i="4"/>
  <c r="H474" i="4"/>
  <c r="H457" i="4"/>
  <c r="K541" i="4"/>
  <c r="H561" i="4"/>
  <c r="H606" i="4"/>
  <c r="H596" i="4"/>
  <c r="H476" i="4"/>
  <c r="H613" i="4"/>
  <c r="H546" i="4"/>
  <c r="H582" i="4"/>
  <c r="H654" i="4"/>
  <c r="H657" i="4"/>
  <c r="H656" i="4"/>
  <c r="H658" i="4"/>
  <c r="G548" i="4"/>
  <c r="F555" i="4"/>
  <c r="H549" i="4"/>
  <c r="G555" i="4"/>
  <c r="H518" i="4"/>
  <c r="H580" i="4"/>
  <c r="H260" i="4"/>
  <c r="H663" i="4"/>
  <c r="K411" i="4"/>
  <c r="H432" i="4"/>
  <c r="H536" i="4"/>
  <c r="K536" i="4"/>
  <c r="H660" i="4"/>
  <c r="H604" i="4"/>
  <c r="H622" i="4"/>
  <c r="H633" i="4"/>
  <c r="H632" i="4" s="1"/>
  <c r="H559" i="4"/>
  <c r="H610" i="4"/>
  <c r="H623" i="4"/>
  <c r="H682" i="4"/>
  <c r="G558" i="4"/>
  <c r="H590" i="4"/>
  <c r="H589" i="4"/>
  <c r="H640" i="4"/>
  <c r="H310" i="4"/>
  <c r="H360" i="4"/>
  <c r="H456" i="4"/>
  <c r="H507" i="4"/>
  <c r="G541" i="4"/>
  <c r="H541" i="4" s="1"/>
  <c r="H639" i="4"/>
  <c r="H147" i="4"/>
  <c r="H120" i="4"/>
  <c r="H193" i="4"/>
  <c r="H32" i="4"/>
  <c r="H194" i="4"/>
  <c r="H41" i="4"/>
  <c r="G55" i="4"/>
  <c r="H34" i="4"/>
  <c r="H46" i="4"/>
  <c r="H80" i="4"/>
  <c r="H158" i="4"/>
  <c r="H159" i="4"/>
  <c r="H161" i="4"/>
  <c r="H54" i="4"/>
  <c r="H15" i="4"/>
  <c r="H59" i="4"/>
  <c r="H60" i="4"/>
  <c r="H82" i="4"/>
  <c r="H83" i="4"/>
  <c r="H85" i="4"/>
  <c r="H128" i="4"/>
  <c r="H162" i="4"/>
  <c r="H163" i="4"/>
  <c r="H166" i="4"/>
  <c r="H47" i="4"/>
  <c r="H71" i="4"/>
  <c r="H8" i="4"/>
  <c r="H22" i="4"/>
  <c r="H70" i="4"/>
  <c r="H101" i="4"/>
  <c r="H103" i="4"/>
  <c r="G214" i="4"/>
  <c r="H7" i="4"/>
  <c r="H129" i="4"/>
  <c r="H36" i="4"/>
  <c r="H153" i="4"/>
  <c r="H176" i="4"/>
  <c r="H177" i="4"/>
  <c r="H130" i="4"/>
  <c r="H10" i="4"/>
  <c r="H23" i="4"/>
  <c r="H49" i="4"/>
  <c r="H95" i="4"/>
  <c r="H174" i="4"/>
  <c r="G268" i="4"/>
  <c r="H268" i="4" s="1"/>
  <c r="K268" i="4"/>
  <c r="H63" i="4"/>
  <c r="H111" i="4"/>
  <c r="H124" i="4"/>
  <c r="G29" i="4"/>
  <c r="H26" i="4"/>
  <c r="H51" i="4"/>
  <c r="H53" i="4"/>
  <c r="H113" i="4"/>
  <c r="H27" i="4"/>
  <c r="H115" i="4"/>
  <c r="F253" i="4"/>
  <c r="H616" i="4"/>
  <c r="H615" i="4" s="1"/>
  <c r="F615" i="4"/>
  <c r="K257" i="4"/>
  <c r="G311" i="4"/>
  <c r="H338" i="4"/>
  <c r="H241" i="4"/>
  <c r="K254" i="4"/>
  <c r="H301" i="4"/>
  <c r="H201" i="4"/>
  <c r="G17" i="4"/>
  <c r="H170" i="4"/>
  <c r="G280" i="4"/>
  <c r="H280" i="4" s="1"/>
  <c r="K280" i="4"/>
  <c r="H287" i="4"/>
  <c r="G298" i="4"/>
  <c r="H298" i="4" s="1"/>
  <c r="F406" i="4"/>
  <c r="H39" i="4"/>
  <c r="H224" i="4"/>
  <c r="H248" i="4"/>
  <c r="F250" i="4"/>
  <c r="H250" i="4" s="1"/>
  <c r="K250" i="4"/>
  <c r="F276" i="4"/>
  <c r="H276" i="4" s="1"/>
  <c r="K276" i="4"/>
  <c r="K281" i="4"/>
  <c r="H380" i="4"/>
  <c r="F377" i="4"/>
  <c r="H215" i="4"/>
  <c r="G249" i="4"/>
  <c r="H249" i="4" s="1"/>
  <c r="K249" i="4"/>
  <c r="G291" i="4"/>
  <c r="H291" i="4" s="1"/>
  <c r="K277" i="4"/>
  <c r="K283" i="4"/>
  <c r="K236" i="4"/>
  <c r="G236" i="4"/>
  <c r="G235" i="4" s="1"/>
  <c r="H196" i="4"/>
  <c r="G5" i="4"/>
  <c r="H14" i="4"/>
  <c r="H149" i="4"/>
  <c r="H197" i="4"/>
  <c r="H84" i="4"/>
  <c r="H378" i="4"/>
  <c r="H329" i="4"/>
  <c r="H202" i="4"/>
  <c r="H207" i="4"/>
  <c r="F225" i="4"/>
  <c r="H315" i="4"/>
  <c r="H332" i="4"/>
  <c r="K231" i="4"/>
  <c r="G231" i="4"/>
  <c r="H231" i="4" s="1"/>
  <c r="K267" i="4"/>
  <c r="G267" i="4"/>
  <c r="H267" i="4" s="1"/>
  <c r="H425" i="4"/>
  <c r="H304" i="4"/>
  <c r="H321" i="4"/>
  <c r="G423" i="4"/>
  <c r="H424" i="4"/>
  <c r="H213" i="4"/>
  <c r="K233" i="4"/>
  <c r="H364" i="4"/>
  <c r="H306" i="4"/>
  <c r="H359" i="4"/>
  <c r="H181" i="4"/>
  <c r="H189" i="4"/>
  <c r="H212" i="4"/>
  <c r="E323" i="4"/>
  <c r="H340" i="4"/>
  <c r="H350" i="4"/>
  <c r="G414" i="4"/>
  <c r="H414" i="4" s="1"/>
  <c r="K414" i="4"/>
  <c r="H433" i="4"/>
  <c r="H400" i="4"/>
  <c r="H488" i="4"/>
  <c r="H353" i="4"/>
  <c r="G371" i="4"/>
  <c r="G407" i="4"/>
  <c r="G406" i="4" s="1"/>
  <c r="K407" i="4"/>
  <c r="H187" i="4"/>
  <c r="G227" i="4"/>
  <c r="H227" i="4" s="1"/>
  <c r="H428" i="4"/>
  <c r="H441" i="4"/>
  <c r="H151" i="4"/>
  <c r="G420" i="4"/>
  <c r="H209" i="4"/>
  <c r="H389" i="4"/>
  <c r="H422" i="4"/>
  <c r="H326" i="4"/>
  <c r="G343" i="4"/>
  <c r="G356" i="4"/>
  <c r="H320" i="4"/>
  <c r="H373" i="4"/>
  <c r="H447" i="4"/>
  <c r="H255" i="4"/>
  <c r="H510" i="4"/>
  <c r="G506" i="4"/>
  <c r="K415" i="4"/>
  <c r="H458" i="4"/>
  <c r="G539" i="4"/>
  <c r="H539" i="4" s="1"/>
  <c r="K539" i="4"/>
  <c r="H459" i="4"/>
  <c r="H494" i="4"/>
  <c r="F450" i="4"/>
  <c r="H465" i="4"/>
  <c r="H243" i="4"/>
  <c r="H331" i="4"/>
  <c r="H467" i="4"/>
  <c r="H475" i="4"/>
  <c r="H385" i="4"/>
  <c r="H436" i="4"/>
  <c r="H502" i="4"/>
  <c r="H240" i="4"/>
  <c r="K260" i="4"/>
  <c r="K275" i="4"/>
  <c r="K409" i="4"/>
  <c r="H438" i="4"/>
  <c r="G535" i="4"/>
  <c r="H535" i="4" s="1"/>
  <c r="K263" i="4"/>
  <c r="H397" i="4"/>
  <c r="H449" i="4"/>
  <c r="H455" i="4"/>
  <c r="H669" i="4"/>
  <c r="F423" i="4"/>
  <c r="G487" i="4"/>
  <c r="H591" i="4"/>
  <c r="H471" i="4"/>
  <c r="H508" i="4"/>
  <c r="F548" i="4"/>
  <c r="H581" i="4"/>
  <c r="H586" i="4"/>
  <c r="G387" i="4"/>
  <c r="H443" i="4"/>
  <c r="H511" i="4"/>
  <c r="H372" i="4"/>
  <c r="H454" i="4"/>
  <c r="H464" i="4"/>
  <c r="H391" i="4"/>
  <c r="H505" i="4"/>
  <c r="H598" i="4"/>
  <c r="H498" i="4"/>
  <c r="G577" i="4"/>
  <c r="H597" i="4"/>
  <c r="H531" i="4"/>
  <c r="H530" i="4" s="1"/>
  <c r="F530" i="4"/>
  <c r="F527" i="4" s="1"/>
  <c r="H694" i="4"/>
  <c r="H595" i="4"/>
  <c r="H431" i="4"/>
  <c r="H676" i="4"/>
  <c r="H667" i="4"/>
  <c r="H592" i="4"/>
  <c r="H655" i="4"/>
  <c r="G659" i="4"/>
  <c r="G686" i="4"/>
  <c r="G565" i="4"/>
  <c r="H612" i="4"/>
  <c r="H692" i="4"/>
  <c r="H609" i="4"/>
  <c r="H605" i="4"/>
  <c r="H486" i="4"/>
  <c r="H485" i="4" s="1"/>
  <c r="K537" i="4"/>
  <c r="F558" i="4"/>
  <c r="H571" i="4"/>
  <c r="G500" i="4"/>
  <c r="H520" i="4"/>
  <c r="H585" i="4"/>
  <c r="H696" i="4"/>
  <c r="G481" i="4"/>
  <c r="H572" i="4"/>
  <c r="H671" i="4"/>
  <c r="G620" i="4"/>
  <c r="H683" i="4"/>
  <c r="F608" i="4"/>
  <c r="H684" i="4"/>
  <c r="H697" i="4"/>
  <c r="H493" i="4"/>
  <c r="H575" i="4"/>
  <c r="H603" i="4"/>
  <c r="H560" i="4"/>
  <c r="F5" i="4"/>
  <c r="F17" i="4"/>
  <c r="H18" i="4"/>
  <c r="H133" i="4"/>
  <c r="H132" i="4" s="1"/>
  <c r="F132" i="4"/>
  <c r="H57" i="4"/>
  <c r="F55" i="4"/>
  <c r="F42" i="4"/>
  <c r="H31" i="4"/>
  <c r="H81" i="4"/>
  <c r="F79" i="4"/>
  <c r="F93" i="4"/>
  <c r="H146" i="4"/>
  <c r="F145" i="4"/>
  <c r="G145" i="4"/>
  <c r="G64" i="4"/>
  <c r="H25" i="4"/>
  <c r="F64" i="4"/>
  <c r="H65" i="4"/>
  <c r="H155" i="4"/>
  <c r="F154" i="4"/>
  <c r="G79" i="4"/>
  <c r="H12" i="4"/>
  <c r="H38" i="4"/>
  <c r="H66" i="4"/>
  <c r="F29" i="4"/>
  <c r="H30" i="4"/>
  <c r="H90" i="4"/>
  <c r="H114" i="4"/>
  <c r="H172" i="4"/>
  <c r="H199" i="4"/>
  <c r="H182" i="4"/>
  <c r="G205" i="4"/>
  <c r="H167" i="4"/>
  <c r="H173" i="4"/>
  <c r="H218" i="4"/>
  <c r="H123" i="4"/>
  <c r="G157" i="4"/>
  <c r="F106" i="4"/>
  <c r="H152" i="4"/>
  <c r="H68" i="4"/>
  <c r="G106" i="4"/>
  <c r="H116" i="4"/>
  <c r="F157" i="4"/>
  <c r="H175" i="4"/>
  <c r="H245" i="4"/>
  <c r="H302" i="4"/>
  <c r="K229" i="4"/>
  <c r="G229" i="4"/>
  <c r="H229" i="4" s="1"/>
  <c r="F294" i="4"/>
  <c r="H294" i="4" s="1"/>
  <c r="K294" i="4"/>
  <c r="F178" i="4"/>
  <c r="H179" i="4"/>
  <c r="H164" i="4"/>
  <c r="H211" i="4"/>
  <c r="H203" i="4"/>
  <c r="H180" i="4"/>
  <c r="G178" i="4"/>
  <c r="F270" i="4"/>
  <c r="H270" i="4" s="1"/>
  <c r="K270" i="4"/>
  <c r="H165" i="4"/>
  <c r="H188" i="4"/>
  <c r="H239" i="4"/>
  <c r="K256" i="4"/>
  <c r="G256" i="4"/>
  <c r="H256" i="4" s="1"/>
  <c r="H185" i="4"/>
  <c r="H217" i="4"/>
  <c r="F288" i="4"/>
  <c r="H288" i="4" s="1"/>
  <c r="K288" i="4"/>
  <c r="H281" i="4"/>
  <c r="F235" i="4"/>
  <c r="H257" i="4"/>
  <c r="F233" i="4"/>
  <c r="H233" i="4" s="1"/>
  <c r="G263" i="4"/>
  <c r="H263" i="4" s="1"/>
  <c r="G277" i="4"/>
  <c r="H277" i="4" s="1"/>
  <c r="G307" i="4"/>
  <c r="H274" i="4"/>
  <c r="G303" i="4"/>
  <c r="H192" i="4"/>
  <c r="H290" i="4"/>
  <c r="H309" i="4"/>
  <c r="G254" i="4"/>
  <c r="K290" i="4"/>
  <c r="H183" i="4"/>
  <c r="K295" i="4"/>
  <c r="G295" i="4"/>
  <c r="H295" i="4" s="1"/>
  <c r="F205" i="4"/>
  <c r="K271" i="4"/>
  <c r="H206" i="4"/>
  <c r="H200" i="4"/>
  <c r="F222" i="4"/>
  <c r="H222" i="4" s="1"/>
  <c r="G226" i="4"/>
  <c r="K258" i="4"/>
  <c r="G283" i="4"/>
  <c r="H265" i="4"/>
  <c r="H264" i="4" s="1"/>
  <c r="F275" i="4"/>
  <c r="F278" i="4"/>
  <c r="G228" i="4"/>
  <c r="H228" i="4" s="1"/>
  <c r="K228" i="4"/>
  <c r="F293" i="4"/>
  <c r="K293" i="4"/>
  <c r="H191" i="4"/>
  <c r="K255" i="4"/>
  <c r="K265" i="4"/>
  <c r="G296" i="4"/>
  <c r="H296" i="4" s="1"/>
  <c r="K296" i="4"/>
  <c r="F311" i="4"/>
  <c r="H300" i="4"/>
  <c r="F299" i="4"/>
  <c r="G238" i="4"/>
  <c r="H238" i="4" s="1"/>
  <c r="K238" i="4"/>
  <c r="K259" i="4"/>
  <c r="G259" i="4"/>
  <c r="H259" i="4" s="1"/>
  <c r="H184" i="4"/>
  <c r="K232" i="4"/>
  <c r="K262" i="4"/>
  <c r="F307" i="4"/>
  <c r="H328" i="4"/>
  <c r="G297" i="4"/>
  <c r="H297" i="4" s="1"/>
  <c r="K297" i="4"/>
  <c r="G398" i="4"/>
  <c r="G396" i="4" s="1"/>
  <c r="K398" i="4"/>
  <c r="H411" i="4"/>
  <c r="H410" i="4" s="1"/>
  <c r="F410" i="4"/>
  <c r="F316" i="4"/>
  <c r="H333" i="4"/>
  <c r="F324" i="4"/>
  <c r="G324" i="4"/>
  <c r="F365" i="4"/>
  <c r="H366" i="4"/>
  <c r="H325" i="4"/>
  <c r="F336" i="4"/>
  <c r="H337" i="4"/>
  <c r="H327" i="4"/>
  <c r="G262" i="4"/>
  <c r="H262" i="4" s="1"/>
  <c r="K269" i="4"/>
  <c r="G269" i="4"/>
  <c r="H361" i="4"/>
  <c r="G365" i="4"/>
  <c r="H367" i="4"/>
  <c r="H362" i="4"/>
  <c r="H363" i="4"/>
  <c r="H368" i="4"/>
  <c r="H390" i="4"/>
  <c r="F394" i="4"/>
  <c r="H395" i="4"/>
  <c r="H394" i="4" s="1"/>
  <c r="K272" i="4"/>
  <c r="H358" i="4"/>
  <c r="H344" i="4"/>
  <c r="F343" i="4"/>
  <c r="K286" i="4"/>
  <c r="H352" i="4"/>
  <c r="K395" i="4"/>
  <c r="H409" i="4"/>
  <c r="H408" i="4" s="1"/>
  <c r="F387" i="4"/>
  <c r="F356" i="4"/>
  <c r="K399" i="4"/>
  <c r="F399" i="4"/>
  <c r="H399" i="4" s="1"/>
  <c r="F382" i="4"/>
  <c r="G393" i="4"/>
  <c r="K393" i="4"/>
  <c r="K397" i="4"/>
  <c r="K404" i="4"/>
  <c r="H349" i="4"/>
  <c r="F376" i="4"/>
  <c r="H376" i="4" s="1"/>
  <c r="H427" i="4"/>
  <c r="F426" i="4"/>
  <c r="F420" i="4"/>
  <c r="H421" i="4"/>
  <c r="H369" i="4"/>
  <c r="K400" i="4"/>
  <c r="F412" i="4"/>
  <c r="H413" i="4"/>
  <c r="F534" i="4"/>
  <c r="H462" i="4"/>
  <c r="F461" i="4"/>
  <c r="H478" i="4"/>
  <c r="F477" i="4"/>
  <c r="H437" i="4"/>
  <c r="G405" i="4"/>
  <c r="G403" i="4" s="1"/>
  <c r="H418" i="4"/>
  <c r="H357" i="4"/>
  <c r="H383" i="4"/>
  <c r="F469" i="4"/>
  <c r="H470" i="4"/>
  <c r="F430" i="4"/>
  <c r="G430" i="4"/>
  <c r="G450" i="4"/>
  <c r="H448" i="4"/>
  <c r="F506" i="4"/>
  <c r="H516" i="4"/>
  <c r="F515" i="4"/>
  <c r="H484" i="4"/>
  <c r="F485" i="4"/>
  <c r="F500" i="4"/>
  <c r="H501" i="4"/>
  <c r="G469" i="4"/>
  <c r="H445" i="4"/>
  <c r="G461" i="4"/>
  <c r="F512" i="4"/>
  <c r="H513" i="4"/>
  <c r="H492" i="4"/>
  <c r="F491" i="4"/>
  <c r="G512" i="4"/>
  <c r="G491" i="4"/>
  <c r="H482" i="4"/>
  <c r="F481" i="4"/>
  <c r="H503" i="4"/>
  <c r="G521" i="4"/>
  <c r="H504" i="4"/>
  <c r="H514" i="4"/>
  <c r="H519" i="4"/>
  <c r="F565" i="4"/>
  <c r="H566" i="4"/>
  <c r="F543" i="4"/>
  <c r="H544" i="4"/>
  <c r="H499" i="4"/>
  <c r="H522" i="4"/>
  <c r="K544" i="4"/>
  <c r="H489" i="4"/>
  <c r="K538" i="4"/>
  <c r="H552" i="4"/>
  <c r="H551" i="4" s="1"/>
  <c r="G551" i="4"/>
  <c r="F521" i="4"/>
  <c r="H524" i="4"/>
  <c r="H509" i="4"/>
  <c r="G542" i="4"/>
  <c r="H542" i="4" s="1"/>
  <c r="K542" i="4"/>
  <c r="G583" i="4"/>
  <c r="H584" i="4"/>
  <c r="G515" i="4"/>
  <c r="H602" i="4"/>
  <c r="F601" i="4"/>
  <c r="H517" i="4"/>
  <c r="F577" i="4"/>
  <c r="H578" i="4"/>
  <c r="G538" i="4"/>
  <c r="H538" i="4" s="1"/>
  <c r="H588" i="4"/>
  <c r="H579" i="4"/>
  <c r="H636" i="4"/>
  <c r="H635" i="4" s="1"/>
  <c r="F635" i="4"/>
  <c r="F686" i="4"/>
  <c r="H687" i="4"/>
  <c r="H556" i="4"/>
  <c r="H600" i="4"/>
  <c r="H599" i="4" s="1"/>
  <c r="G608" i="4"/>
  <c r="F653" i="4"/>
  <c r="G537" i="4"/>
  <c r="H537" i="4" s="1"/>
  <c r="H529" i="4"/>
  <c r="H528" i="4" s="1"/>
  <c r="H573" i="4"/>
  <c r="H563" i="4"/>
  <c r="H557" i="4"/>
  <c r="F583" i="4"/>
  <c r="H574" i="4"/>
  <c r="H594" i="4"/>
  <c r="F551" i="4"/>
  <c r="H570" i="4"/>
  <c r="G601" i="4"/>
  <c r="H624" i="4"/>
  <c r="H621" i="4"/>
  <c r="H688" i="4"/>
  <c r="F620" i="4"/>
  <c r="F625" i="4"/>
  <c r="F642" i="4"/>
  <c r="G675" i="4"/>
  <c r="G642" i="4"/>
  <c r="H611" i="4"/>
  <c r="H643" i="4"/>
  <c r="H644" i="4"/>
  <c r="H651" i="4"/>
  <c r="H650" i="4" s="1"/>
  <c r="H638" i="4"/>
  <c r="F637" i="4"/>
  <c r="G665" i="4"/>
  <c r="F679" i="4"/>
  <c r="F647" i="4"/>
  <c r="G679" i="4"/>
  <c r="G647" i="4"/>
  <c r="F665" i="4"/>
  <c r="F689" i="4"/>
  <c r="H690" i="4"/>
  <c r="H678" i="4"/>
  <c r="F675" i="4"/>
  <c r="G689" i="4"/>
  <c r="H649" i="4"/>
  <c r="H672" i="4"/>
  <c r="H648" i="4"/>
  <c r="H666" i="4"/>
  <c r="F650" i="4"/>
  <c r="H680" i="4"/>
  <c r="H322" i="1"/>
  <c r="H317" i="1" s="1"/>
  <c r="F317" i="1"/>
  <c r="F531" i="1"/>
  <c r="H647" i="1"/>
  <c r="F621" i="1"/>
  <c r="H691" i="1"/>
  <c r="H673" i="1"/>
  <c r="H696" i="1"/>
  <c r="H623" i="1"/>
  <c r="H637" i="1"/>
  <c r="H636" i="1" s="1"/>
  <c r="H641" i="1"/>
  <c r="H670" i="1"/>
  <c r="H693" i="1"/>
  <c r="H692" i="1"/>
  <c r="G643" i="1"/>
  <c r="G654" i="1"/>
  <c r="G653" i="1" s="1"/>
  <c r="H645" i="1"/>
  <c r="F643" i="1"/>
  <c r="G676" i="1"/>
  <c r="H681" i="1"/>
  <c r="F680" i="1"/>
  <c r="G666" i="1"/>
  <c r="H694" i="1"/>
  <c r="H678" i="1"/>
  <c r="H634" i="1"/>
  <c r="H633" i="1" s="1"/>
  <c r="F633" i="1"/>
  <c r="H672" i="1"/>
  <c r="H697" i="1"/>
  <c r="H683" i="1"/>
  <c r="F626" i="1"/>
  <c r="H677" i="1"/>
  <c r="F676" i="1"/>
  <c r="G680" i="1"/>
  <c r="H685" i="1"/>
  <c r="F616" i="1"/>
  <c r="H618" i="1"/>
  <c r="H616" i="1" s="1"/>
  <c r="G638" i="1"/>
  <c r="H639" i="1"/>
  <c r="F638" i="1"/>
  <c r="H640" i="1"/>
  <c r="H671" i="1"/>
  <c r="H695" i="1"/>
  <c r="H688" i="1"/>
  <c r="F687" i="1"/>
  <c r="H669" i="1"/>
  <c r="H689" i="1"/>
  <c r="H655" i="1"/>
  <c r="F661" i="1"/>
  <c r="H661" i="1" s="1"/>
  <c r="H668" i="1"/>
  <c r="H667" i="1"/>
  <c r="H679" i="1"/>
  <c r="H682" i="1"/>
  <c r="F648" i="1"/>
  <c r="F666" i="1"/>
  <c r="H698" i="1"/>
  <c r="H652" i="1"/>
  <c r="H651" i="1" s="1"/>
  <c r="H665" i="1"/>
  <c r="G690" i="1"/>
  <c r="G686" i="1" s="1"/>
  <c r="F690" i="1"/>
  <c r="H624" i="1"/>
  <c r="G622" i="1"/>
  <c r="G621" i="1" s="1"/>
  <c r="H625" i="1"/>
  <c r="F610" i="1"/>
  <c r="I611" i="1"/>
  <c r="F611" i="1" s="1"/>
  <c r="J611" i="1"/>
  <c r="G611" i="1" s="1"/>
  <c r="I612" i="1"/>
  <c r="F612" i="1" s="1"/>
  <c r="J612" i="1"/>
  <c r="G612" i="1" s="1"/>
  <c r="I613" i="1"/>
  <c r="F613" i="1" s="1"/>
  <c r="H613" i="1" s="1"/>
  <c r="J613" i="1"/>
  <c r="G613" i="1" s="1"/>
  <c r="I614" i="1"/>
  <c r="F614" i="1" s="1"/>
  <c r="J614" i="1"/>
  <c r="G614" i="1" s="1"/>
  <c r="I610" i="1"/>
  <c r="J610" i="1"/>
  <c r="G610" i="1" s="1"/>
  <c r="I604" i="1"/>
  <c r="F604" i="1" s="1"/>
  <c r="J604" i="1"/>
  <c r="G604" i="1" s="1"/>
  <c r="I605" i="1"/>
  <c r="F605" i="1" s="1"/>
  <c r="J605" i="1"/>
  <c r="G605" i="1" s="1"/>
  <c r="I606" i="1"/>
  <c r="F606" i="1" s="1"/>
  <c r="J606" i="1"/>
  <c r="G606" i="1" s="1"/>
  <c r="I607" i="1"/>
  <c r="F607" i="1" s="1"/>
  <c r="J607" i="1"/>
  <c r="G607" i="1" s="1"/>
  <c r="I608" i="1"/>
  <c r="F608" i="1" s="1"/>
  <c r="J608" i="1"/>
  <c r="G608" i="1" s="1"/>
  <c r="I603" i="1"/>
  <c r="F603" i="1" s="1"/>
  <c r="J603" i="1"/>
  <c r="G603" i="1" s="1"/>
  <c r="G601" i="1"/>
  <c r="G600" i="1" s="1"/>
  <c r="F601" i="1"/>
  <c r="I601" i="1"/>
  <c r="I586" i="1"/>
  <c r="F586" i="1" s="1"/>
  <c r="J586" i="1"/>
  <c r="G586" i="1" s="1"/>
  <c r="I587" i="1"/>
  <c r="F587" i="1" s="1"/>
  <c r="J587" i="1"/>
  <c r="G587" i="1" s="1"/>
  <c r="I588" i="1"/>
  <c r="F588" i="1" s="1"/>
  <c r="J588" i="1"/>
  <c r="G588" i="1" s="1"/>
  <c r="I589" i="1"/>
  <c r="F589" i="1" s="1"/>
  <c r="J589" i="1"/>
  <c r="G589" i="1" s="1"/>
  <c r="I590" i="1"/>
  <c r="F590" i="1" s="1"/>
  <c r="J590" i="1"/>
  <c r="G590" i="1" s="1"/>
  <c r="I591" i="1"/>
  <c r="F591" i="1" s="1"/>
  <c r="J591" i="1"/>
  <c r="G591" i="1" s="1"/>
  <c r="I592" i="1"/>
  <c r="F592" i="1" s="1"/>
  <c r="J592" i="1"/>
  <c r="G592" i="1" s="1"/>
  <c r="I593" i="1"/>
  <c r="F593" i="1" s="1"/>
  <c r="J593" i="1"/>
  <c r="G593" i="1" s="1"/>
  <c r="I594" i="1"/>
  <c r="F594" i="1" s="1"/>
  <c r="J594" i="1"/>
  <c r="G594" i="1" s="1"/>
  <c r="I595" i="1"/>
  <c r="F595" i="1" s="1"/>
  <c r="J595" i="1"/>
  <c r="G595" i="1" s="1"/>
  <c r="I596" i="1"/>
  <c r="F596" i="1" s="1"/>
  <c r="J596" i="1"/>
  <c r="G596" i="1" s="1"/>
  <c r="I597" i="1"/>
  <c r="F597" i="1" s="1"/>
  <c r="J597" i="1"/>
  <c r="G597" i="1" s="1"/>
  <c r="I598" i="1"/>
  <c r="F598" i="1" s="1"/>
  <c r="J598" i="1"/>
  <c r="G598" i="1" s="1"/>
  <c r="I599" i="1"/>
  <c r="F599" i="1" s="1"/>
  <c r="J599" i="1"/>
  <c r="G599" i="1" s="1"/>
  <c r="I585" i="1"/>
  <c r="F585" i="1" s="1"/>
  <c r="J585" i="1"/>
  <c r="G585" i="1" s="1"/>
  <c r="I580" i="1"/>
  <c r="F580" i="1" s="1"/>
  <c r="I581" i="1"/>
  <c r="F581" i="1" s="1"/>
  <c r="I582" i="1"/>
  <c r="F582" i="1" s="1"/>
  <c r="I583" i="1"/>
  <c r="F583" i="1" s="1"/>
  <c r="I579" i="1"/>
  <c r="F579" i="1" s="1"/>
  <c r="J580" i="1"/>
  <c r="G580" i="1" s="1"/>
  <c r="J581" i="1"/>
  <c r="G581" i="1" s="1"/>
  <c r="J582" i="1"/>
  <c r="G582" i="1" s="1"/>
  <c r="J583" i="1"/>
  <c r="G583" i="1" s="1"/>
  <c r="J579" i="1"/>
  <c r="G579" i="1" s="1"/>
  <c r="K566" i="1"/>
  <c r="L566" i="1"/>
  <c r="N566" i="1"/>
  <c r="P566" i="1"/>
  <c r="Q566" i="1"/>
  <c r="S566" i="1"/>
  <c r="W566" i="1"/>
  <c r="X566" i="1"/>
  <c r="Z566" i="1"/>
  <c r="AD566" i="1"/>
  <c r="AE566" i="1"/>
  <c r="AG566" i="1"/>
  <c r="G577" i="1"/>
  <c r="F577" i="1"/>
  <c r="I568" i="1"/>
  <c r="F568" i="1" s="1"/>
  <c r="I569" i="1"/>
  <c r="F569" i="1" s="1"/>
  <c r="I570" i="1"/>
  <c r="F570" i="1" s="1"/>
  <c r="I571" i="1"/>
  <c r="F571" i="1" s="1"/>
  <c r="I572" i="1"/>
  <c r="F572" i="1" s="1"/>
  <c r="I573" i="1"/>
  <c r="F573" i="1" s="1"/>
  <c r="I574" i="1"/>
  <c r="F574" i="1" s="1"/>
  <c r="I575" i="1"/>
  <c r="F575" i="1" s="1"/>
  <c r="I576" i="1"/>
  <c r="F576" i="1" s="1"/>
  <c r="I577" i="1"/>
  <c r="I567" i="1"/>
  <c r="F567" i="1" s="1"/>
  <c r="J568" i="1"/>
  <c r="G568" i="1" s="1"/>
  <c r="J569" i="1"/>
  <c r="G569" i="1" s="1"/>
  <c r="J570" i="1"/>
  <c r="G570" i="1" s="1"/>
  <c r="J571" i="1"/>
  <c r="G571" i="1" s="1"/>
  <c r="J572" i="1"/>
  <c r="G572" i="1" s="1"/>
  <c r="J573" i="1"/>
  <c r="G573" i="1" s="1"/>
  <c r="J574" i="1"/>
  <c r="G574" i="1" s="1"/>
  <c r="J575" i="1"/>
  <c r="G575" i="1" s="1"/>
  <c r="J576" i="1"/>
  <c r="G576" i="1" s="1"/>
  <c r="J577" i="1"/>
  <c r="J567" i="1"/>
  <c r="G567" i="1" s="1"/>
  <c r="L556" i="1"/>
  <c r="G558" i="1"/>
  <c r="G557" i="1"/>
  <c r="I558" i="1"/>
  <c r="F558" i="1" s="1"/>
  <c r="I557" i="1"/>
  <c r="F557" i="1" s="1"/>
  <c r="L559" i="1"/>
  <c r="I561" i="1"/>
  <c r="F561" i="1" s="1"/>
  <c r="J561" i="1"/>
  <c r="G561" i="1" s="1"/>
  <c r="I562" i="1"/>
  <c r="F562" i="1" s="1"/>
  <c r="J562" i="1"/>
  <c r="G562" i="1" s="1"/>
  <c r="I563" i="1"/>
  <c r="F563" i="1" s="1"/>
  <c r="J563" i="1"/>
  <c r="G563" i="1" s="1"/>
  <c r="I564" i="1"/>
  <c r="F564" i="1" s="1"/>
  <c r="J564" i="1"/>
  <c r="G564" i="1" s="1"/>
  <c r="J560" i="1"/>
  <c r="G560" i="1" s="1"/>
  <c r="I560" i="1"/>
  <c r="F560" i="1" s="1"/>
  <c r="I554" i="1"/>
  <c r="F554" i="1" s="1"/>
  <c r="J554" i="1"/>
  <c r="G554" i="1" s="1"/>
  <c r="J553" i="1"/>
  <c r="G553" i="1" s="1"/>
  <c r="G552" i="1" s="1"/>
  <c r="I553" i="1"/>
  <c r="F553" i="1" s="1"/>
  <c r="I551" i="1"/>
  <c r="F551" i="1" s="1"/>
  <c r="I550" i="1"/>
  <c r="F550" i="1" s="1"/>
  <c r="J551" i="1"/>
  <c r="G551" i="1" s="1"/>
  <c r="J550" i="1"/>
  <c r="G550" i="1" s="1"/>
  <c r="G549" i="1" s="1"/>
  <c r="I546" i="1"/>
  <c r="F546" i="1" s="1"/>
  <c r="I547" i="1"/>
  <c r="F547" i="1" s="1"/>
  <c r="I548" i="1"/>
  <c r="F548" i="1" s="1"/>
  <c r="I545" i="1"/>
  <c r="L544" i="1"/>
  <c r="N544" i="1"/>
  <c r="J546" i="1"/>
  <c r="G546" i="1" s="1"/>
  <c r="J547" i="1"/>
  <c r="G547" i="1" s="1"/>
  <c r="J548" i="1"/>
  <c r="G548" i="1" s="1"/>
  <c r="J545" i="1"/>
  <c r="G545" i="1" s="1"/>
  <c r="L535" i="1"/>
  <c r="N535" i="1"/>
  <c r="I537" i="1"/>
  <c r="F537" i="1" s="1"/>
  <c r="J537" i="1"/>
  <c r="K537" i="1" s="1"/>
  <c r="I538" i="1"/>
  <c r="F538" i="1" s="1"/>
  <c r="J538" i="1"/>
  <c r="G538" i="1" s="1"/>
  <c r="I539" i="1"/>
  <c r="F539" i="1" s="1"/>
  <c r="J539" i="1"/>
  <c r="G539" i="1" s="1"/>
  <c r="I540" i="1"/>
  <c r="F540" i="1" s="1"/>
  <c r="J540" i="1"/>
  <c r="G540" i="1" s="1"/>
  <c r="I541" i="1"/>
  <c r="F541" i="1" s="1"/>
  <c r="J541" i="1"/>
  <c r="I542" i="1"/>
  <c r="F542" i="1" s="1"/>
  <c r="J542" i="1"/>
  <c r="G542" i="1" s="1"/>
  <c r="I543" i="1"/>
  <c r="F543" i="1" s="1"/>
  <c r="J543" i="1"/>
  <c r="G543" i="1" s="1"/>
  <c r="J536" i="1"/>
  <c r="I536" i="1"/>
  <c r="P533" i="1"/>
  <c r="Q533" i="1"/>
  <c r="S533" i="1"/>
  <c r="F530" i="1"/>
  <c r="I524" i="1"/>
  <c r="F524" i="1" s="1"/>
  <c r="J524" i="1"/>
  <c r="G524" i="1" s="1"/>
  <c r="I525" i="1"/>
  <c r="F525" i="1" s="1"/>
  <c r="J525" i="1"/>
  <c r="G525" i="1" s="1"/>
  <c r="I526" i="1"/>
  <c r="F526" i="1" s="1"/>
  <c r="J526" i="1"/>
  <c r="G526" i="1" s="1"/>
  <c r="I527" i="1"/>
  <c r="F527" i="1" s="1"/>
  <c r="J527" i="1"/>
  <c r="G527" i="1" s="1"/>
  <c r="J523" i="1"/>
  <c r="G523" i="1" s="1"/>
  <c r="I523" i="1"/>
  <c r="F523" i="1" s="1"/>
  <c r="I518" i="1"/>
  <c r="F518" i="1" s="1"/>
  <c r="J518" i="1"/>
  <c r="G518" i="1" s="1"/>
  <c r="I519" i="1"/>
  <c r="F519" i="1" s="1"/>
  <c r="J519" i="1"/>
  <c r="G519" i="1" s="1"/>
  <c r="I520" i="1"/>
  <c r="F520" i="1" s="1"/>
  <c r="J520" i="1"/>
  <c r="G520" i="1" s="1"/>
  <c r="I521" i="1"/>
  <c r="F521" i="1" s="1"/>
  <c r="J521" i="1"/>
  <c r="G521" i="1" s="1"/>
  <c r="J517" i="1"/>
  <c r="G517" i="1" s="1"/>
  <c r="I517" i="1"/>
  <c r="F517" i="1" s="1"/>
  <c r="J515" i="1"/>
  <c r="G515" i="1" s="1"/>
  <c r="I515" i="1"/>
  <c r="F515" i="1" s="1"/>
  <c r="L513" i="1"/>
  <c r="J514" i="1"/>
  <c r="G514" i="1" s="1"/>
  <c r="G513" i="1" s="1"/>
  <c r="I514" i="1"/>
  <c r="F514" i="1" s="1"/>
  <c r="L507" i="1"/>
  <c r="I509" i="1"/>
  <c r="F509" i="1" s="1"/>
  <c r="J509" i="1"/>
  <c r="G509" i="1" s="1"/>
  <c r="I510" i="1"/>
  <c r="F510" i="1" s="1"/>
  <c r="J510" i="1"/>
  <c r="G510" i="1" s="1"/>
  <c r="I511" i="1"/>
  <c r="F511" i="1" s="1"/>
  <c r="J511" i="1"/>
  <c r="G511" i="1" s="1"/>
  <c r="I512" i="1"/>
  <c r="F512" i="1" s="1"/>
  <c r="J512" i="1"/>
  <c r="G512" i="1" s="1"/>
  <c r="J508" i="1"/>
  <c r="G508" i="1" s="1"/>
  <c r="I508" i="1"/>
  <c r="F508" i="1" s="1"/>
  <c r="I503" i="1"/>
  <c r="F503" i="1" s="1"/>
  <c r="J503" i="1"/>
  <c r="I504" i="1"/>
  <c r="F504" i="1" s="1"/>
  <c r="J504" i="1"/>
  <c r="G504" i="1" s="1"/>
  <c r="I505" i="1"/>
  <c r="F505" i="1" s="1"/>
  <c r="J505" i="1"/>
  <c r="G505" i="1" s="1"/>
  <c r="I506" i="1"/>
  <c r="F506" i="1" s="1"/>
  <c r="J506" i="1"/>
  <c r="G506" i="1" s="1"/>
  <c r="J502" i="1"/>
  <c r="I502" i="1"/>
  <c r="F502" i="1" s="1"/>
  <c r="G502" i="1"/>
  <c r="L501" i="1"/>
  <c r="L492" i="1"/>
  <c r="L488" i="1"/>
  <c r="E486" i="1"/>
  <c r="L486" i="1"/>
  <c r="J472" i="1"/>
  <c r="G472" i="1" s="1"/>
  <c r="J473" i="1"/>
  <c r="G473" i="1" s="1"/>
  <c r="J474" i="1"/>
  <c r="G474" i="1" s="1"/>
  <c r="J475" i="1"/>
  <c r="G475" i="1" s="1"/>
  <c r="J476" i="1"/>
  <c r="G476" i="1" s="1"/>
  <c r="J477" i="1"/>
  <c r="G477" i="1" s="1"/>
  <c r="J471" i="1"/>
  <c r="G471" i="1" s="1"/>
  <c r="I471" i="1"/>
  <c r="F471" i="1" s="1"/>
  <c r="I472" i="1"/>
  <c r="F472" i="1" s="1"/>
  <c r="I473" i="1"/>
  <c r="F473" i="1" s="1"/>
  <c r="I474" i="1"/>
  <c r="F474" i="1" s="1"/>
  <c r="I475" i="1"/>
  <c r="F475" i="1" s="1"/>
  <c r="I476" i="1"/>
  <c r="I477" i="1"/>
  <c r="F477" i="1" s="1"/>
  <c r="I500" i="1"/>
  <c r="F500" i="1" s="1"/>
  <c r="J500" i="1"/>
  <c r="G500" i="1" s="1"/>
  <c r="I499" i="1"/>
  <c r="F499" i="1" s="1"/>
  <c r="J499" i="1"/>
  <c r="G499" i="1" s="1"/>
  <c r="I494" i="1"/>
  <c r="F494" i="1" s="1"/>
  <c r="J494" i="1"/>
  <c r="G494" i="1" s="1"/>
  <c r="I495" i="1"/>
  <c r="F495" i="1" s="1"/>
  <c r="J495" i="1"/>
  <c r="G495" i="1" s="1"/>
  <c r="I496" i="1"/>
  <c r="F496" i="1" s="1"/>
  <c r="J496" i="1"/>
  <c r="G496" i="1" s="1"/>
  <c r="I497" i="1"/>
  <c r="F497" i="1" s="1"/>
  <c r="J497" i="1"/>
  <c r="G497" i="1" s="1"/>
  <c r="I498" i="1"/>
  <c r="F498" i="1" s="1"/>
  <c r="J498" i="1"/>
  <c r="G498" i="1" s="1"/>
  <c r="J493" i="1"/>
  <c r="G493" i="1" s="1"/>
  <c r="I493" i="1"/>
  <c r="F493" i="1" s="1"/>
  <c r="I490" i="1"/>
  <c r="F490" i="1" s="1"/>
  <c r="J490" i="1"/>
  <c r="G490" i="1" s="1"/>
  <c r="I491" i="1"/>
  <c r="F491" i="1" s="1"/>
  <c r="J491" i="1"/>
  <c r="G491" i="1" s="1"/>
  <c r="J489" i="1"/>
  <c r="G489" i="1" s="1"/>
  <c r="G488" i="1" s="1"/>
  <c r="I489" i="1"/>
  <c r="F489" i="1" s="1"/>
  <c r="J487" i="1"/>
  <c r="G487" i="1" s="1"/>
  <c r="G486" i="1" s="1"/>
  <c r="I487" i="1"/>
  <c r="F487" i="1" s="1"/>
  <c r="F486" i="1" s="1"/>
  <c r="J485" i="1"/>
  <c r="G485" i="1" s="1"/>
  <c r="I485" i="1"/>
  <c r="F485" i="1" s="1"/>
  <c r="J484" i="1"/>
  <c r="G484" i="1" s="1"/>
  <c r="I484" i="1"/>
  <c r="F484" i="1" s="1"/>
  <c r="J483" i="1"/>
  <c r="G483" i="1" s="1"/>
  <c r="I483" i="1"/>
  <c r="F483" i="1" s="1"/>
  <c r="L482" i="1"/>
  <c r="L478" i="1"/>
  <c r="I480" i="1"/>
  <c r="F480" i="1" s="1"/>
  <c r="J480" i="1"/>
  <c r="G480" i="1" s="1"/>
  <c r="J479" i="1"/>
  <c r="I479" i="1"/>
  <c r="F476" i="1"/>
  <c r="L470" i="1"/>
  <c r="I464" i="1"/>
  <c r="F464" i="1" s="1"/>
  <c r="J464" i="1"/>
  <c r="G464" i="1" s="1"/>
  <c r="I465" i="1"/>
  <c r="F465" i="1" s="1"/>
  <c r="J465" i="1"/>
  <c r="I466" i="1"/>
  <c r="F466" i="1" s="1"/>
  <c r="J466" i="1"/>
  <c r="G466" i="1" s="1"/>
  <c r="I467" i="1"/>
  <c r="F467" i="1" s="1"/>
  <c r="J467" i="1"/>
  <c r="G467" i="1" s="1"/>
  <c r="I468" i="1"/>
  <c r="F468" i="1" s="1"/>
  <c r="J468" i="1"/>
  <c r="G468" i="1" s="1"/>
  <c r="J463" i="1"/>
  <c r="G463" i="1" s="1"/>
  <c r="I463" i="1"/>
  <c r="F463" i="1" s="1"/>
  <c r="L462" i="1"/>
  <c r="L293" i="1"/>
  <c r="L290" i="1"/>
  <c r="L267" i="1"/>
  <c r="L265" i="1"/>
  <c r="L236" i="1"/>
  <c r="O477" i="4" l="1"/>
  <c r="N416" i="4"/>
  <c r="O273" i="4"/>
  <c r="O278" i="4"/>
  <c r="N652" i="4"/>
  <c r="O17" i="4"/>
  <c r="O685" i="4"/>
  <c r="O620" i="4"/>
  <c r="N564" i="4"/>
  <c r="M416" i="4"/>
  <c r="N323" i="4"/>
  <c r="O555" i="4"/>
  <c r="O679" i="4"/>
  <c r="H543" i="4"/>
  <c r="O543" i="4"/>
  <c r="N634" i="4"/>
  <c r="G278" i="4"/>
  <c r="O417" i="4"/>
  <c r="O506" i="4"/>
  <c r="H556" i="5"/>
  <c r="G635" i="5"/>
  <c r="H300" i="5"/>
  <c r="H366" i="5"/>
  <c r="H418" i="5"/>
  <c r="G533" i="5"/>
  <c r="H308" i="5"/>
  <c r="H424" i="5"/>
  <c r="H155" i="5"/>
  <c r="H290" i="5"/>
  <c r="H378" i="5"/>
  <c r="H427" i="5"/>
  <c r="H621" i="5"/>
  <c r="H482" i="5"/>
  <c r="F555" i="5"/>
  <c r="H413" i="5"/>
  <c r="G555" i="5"/>
  <c r="F635" i="5"/>
  <c r="H680" i="5"/>
  <c r="H6" i="5"/>
  <c r="H404" i="5"/>
  <c r="H660" i="5"/>
  <c r="H666" i="5"/>
  <c r="H501" i="5"/>
  <c r="H638" i="5"/>
  <c r="H559" i="5"/>
  <c r="H555" i="5" s="1"/>
  <c r="H488" i="5"/>
  <c r="H528" i="5"/>
  <c r="H312" i="5"/>
  <c r="G686" i="5"/>
  <c r="H279" i="5"/>
  <c r="H293" i="5"/>
  <c r="F686" i="5"/>
  <c r="H123" i="5"/>
  <c r="H676" i="5"/>
  <c r="H451" i="5"/>
  <c r="H421" i="5"/>
  <c r="G653" i="5"/>
  <c r="F469" i="5"/>
  <c r="H643" i="5"/>
  <c r="H513" i="5"/>
  <c r="H602" i="5"/>
  <c r="F533" i="5"/>
  <c r="H267" i="5"/>
  <c r="G417" i="5"/>
  <c r="H274" i="5"/>
  <c r="G565" i="5"/>
  <c r="H648" i="5"/>
  <c r="H285" i="5"/>
  <c r="H516" i="5"/>
  <c r="H231" i="5"/>
  <c r="H317" i="5"/>
  <c r="H357" i="5"/>
  <c r="H179" i="5"/>
  <c r="G238" i="5"/>
  <c r="H30" i="5"/>
  <c r="H247" i="5"/>
  <c r="H43" i="5"/>
  <c r="F653" i="5"/>
  <c r="F565" i="5"/>
  <c r="H65" i="5"/>
  <c r="H206" i="5"/>
  <c r="H544" i="5"/>
  <c r="F238" i="5"/>
  <c r="F417" i="5"/>
  <c r="G5" i="5"/>
  <c r="H535" i="5"/>
  <c r="H226" i="5"/>
  <c r="H80" i="5"/>
  <c r="G469" i="5"/>
  <c r="H388" i="5"/>
  <c r="F122" i="5"/>
  <c r="H158" i="5"/>
  <c r="G371" i="5"/>
  <c r="G615" i="5"/>
  <c r="H337" i="5"/>
  <c r="H566" i="5"/>
  <c r="H470" i="5"/>
  <c r="H146" i="5"/>
  <c r="H94" i="5"/>
  <c r="H431" i="5"/>
  <c r="H522" i="5"/>
  <c r="G324" i="5"/>
  <c r="H18" i="5"/>
  <c r="H609" i="5"/>
  <c r="H462" i="5"/>
  <c r="H690" i="5"/>
  <c r="F371" i="5"/>
  <c r="H626" i="5"/>
  <c r="H372" i="5"/>
  <c r="H344" i="5"/>
  <c r="H133" i="5"/>
  <c r="H687" i="5"/>
  <c r="F615" i="5"/>
  <c r="H215" i="5"/>
  <c r="H107" i="5"/>
  <c r="F324" i="5"/>
  <c r="H616" i="5"/>
  <c r="G675" i="5"/>
  <c r="H325" i="5"/>
  <c r="H584" i="5"/>
  <c r="H254" i="5"/>
  <c r="H383" i="5"/>
  <c r="H578" i="5"/>
  <c r="H56" i="5"/>
  <c r="G122" i="5"/>
  <c r="H304" i="5"/>
  <c r="H507" i="5"/>
  <c r="H654" i="5"/>
  <c r="F675" i="5"/>
  <c r="H397" i="5"/>
  <c r="H478" i="5"/>
  <c r="H492" i="5"/>
  <c r="F5" i="5"/>
  <c r="W577" i="4"/>
  <c r="W601" i="4"/>
  <c r="W299" i="4"/>
  <c r="W371" i="4"/>
  <c r="W370" i="4" s="1"/>
  <c r="V674" i="4"/>
  <c r="V532" i="4"/>
  <c r="W558" i="4"/>
  <c r="W403" i="4"/>
  <c r="W292" i="4"/>
  <c r="W225" i="4"/>
  <c r="W316" i="4"/>
  <c r="W307" i="4"/>
  <c r="W273" i="4"/>
  <c r="W145" i="4"/>
  <c r="W278" i="4"/>
  <c r="W417" i="4"/>
  <c r="W647" i="4"/>
  <c r="W420" i="4"/>
  <c r="W642" i="4"/>
  <c r="U554" i="4"/>
  <c r="U674" i="4"/>
  <c r="W461" i="4"/>
  <c r="W551" i="4"/>
  <c r="V685" i="4"/>
  <c r="W154" i="4"/>
  <c r="W343" i="4"/>
  <c r="W426" i="4"/>
  <c r="W79" i="4"/>
  <c r="W382" i="4"/>
  <c r="W555" i="4"/>
  <c r="W246" i="4"/>
  <c r="V416" i="4"/>
  <c r="W548" i="4"/>
  <c r="W615" i="4"/>
  <c r="H548" i="4"/>
  <c r="V237" i="4"/>
  <c r="O253" i="4"/>
  <c r="O634" i="4"/>
  <c r="W230" i="4"/>
  <c r="W132" i="4"/>
  <c r="O266" i="4"/>
  <c r="O324" i="4"/>
  <c r="O106" i="4"/>
  <c r="O469" i="4"/>
  <c r="O468" i="4" s="1"/>
  <c r="O343" i="4"/>
  <c r="O577" i="4"/>
  <c r="O178" i="4"/>
  <c r="O336" i="4"/>
  <c r="O323" i="4" s="1"/>
  <c r="W506" i="4"/>
  <c r="W675" i="4"/>
  <c r="W178" i="4"/>
  <c r="W356" i="4"/>
  <c r="M323" i="4"/>
  <c r="O93" i="4"/>
  <c r="N4" i="4"/>
  <c r="H402" i="4"/>
  <c r="H401" i="4" s="1"/>
  <c r="M532" i="4"/>
  <c r="V4" i="4"/>
  <c r="O64" i="4"/>
  <c r="N685" i="4"/>
  <c r="N673" i="4" s="1"/>
  <c r="V634" i="4"/>
  <c r="V370" i="4"/>
  <c r="N237" i="4"/>
  <c r="U237" i="4"/>
  <c r="W679" i="4"/>
  <c r="H527" i="4"/>
  <c r="H477" i="4"/>
  <c r="O491" i="4"/>
  <c r="O132" i="4"/>
  <c r="O246" i="4"/>
  <c r="O625" i="4"/>
  <c r="O614" i="4" s="1"/>
  <c r="W500" i="4"/>
  <c r="H307" i="4"/>
  <c r="N614" i="4"/>
  <c r="W266" i="4"/>
  <c r="U532" i="4"/>
  <c r="O532" i="4"/>
  <c r="W534" i="4"/>
  <c r="W665" i="4"/>
  <c r="W565" i="4"/>
  <c r="W686" i="4"/>
  <c r="V614" i="4"/>
  <c r="U685" i="4"/>
  <c r="W620" i="4"/>
  <c r="W377" i="4"/>
  <c r="O450" i="4"/>
  <c r="M674" i="4"/>
  <c r="M673" i="4" s="1"/>
  <c r="O5" i="4"/>
  <c r="O675" i="4"/>
  <c r="O674" i="4" s="1"/>
  <c r="O673" i="4" s="1"/>
  <c r="W659" i="4"/>
  <c r="O659" i="4"/>
  <c r="U652" i="4"/>
  <c r="V652" i="4"/>
  <c r="W303" i="4"/>
  <c r="W450" i="4"/>
  <c r="O292" i="4"/>
  <c r="W5" i="4"/>
  <c r="V554" i="4"/>
  <c r="M237" i="4"/>
  <c r="V323" i="4"/>
  <c r="V468" i="4"/>
  <c r="W214" i="4"/>
  <c r="V564" i="4"/>
  <c r="W608" i="4"/>
  <c r="O157" i="4"/>
  <c r="V121" i="4"/>
  <c r="M4" i="4"/>
  <c r="W515" i="4"/>
  <c r="M468" i="4"/>
  <c r="W64" i="4"/>
  <c r="W253" i="4"/>
  <c r="W29" i="4"/>
  <c r="W55" i="4"/>
  <c r="O145" i="4"/>
  <c r="W689" i="4"/>
  <c r="M614" i="4"/>
  <c r="O29" i="4"/>
  <c r="H316" i="4"/>
  <c r="U416" i="4"/>
  <c r="W491" i="4"/>
  <c r="U4" i="4"/>
  <c r="W336" i="4"/>
  <c r="M370" i="4"/>
  <c r="O55" i="4"/>
  <c r="O4" i="4" s="1"/>
  <c r="W625" i="4"/>
  <c r="W42" i="4"/>
  <c r="O601" i="4"/>
  <c r="W477" i="4"/>
  <c r="U121" i="4"/>
  <c r="W17" i="4"/>
  <c r="W157" i="4"/>
  <c r="W653" i="4"/>
  <c r="W93" i="4"/>
  <c r="M564" i="4"/>
  <c r="W122" i="4"/>
  <c r="U370" i="4"/>
  <c r="U634" i="4"/>
  <c r="U468" i="4"/>
  <c r="H382" i="4"/>
  <c r="O653" i="4"/>
  <c r="W543" i="4"/>
  <c r="W521" i="4"/>
  <c r="W469" i="4"/>
  <c r="U527" i="4"/>
  <c r="W106" i="4"/>
  <c r="M634" i="4"/>
  <c r="U614" i="4"/>
  <c r="U564" i="4"/>
  <c r="W430" i="4"/>
  <c r="W527" i="4"/>
  <c r="O430" i="4"/>
  <c r="O416" i="4" s="1"/>
  <c r="W324" i="4"/>
  <c r="W311" i="4"/>
  <c r="W205" i="4"/>
  <c r="W637" i="4"/>
  <c r="W284" i="4"/>
  <c r="W583" i="4"/>
  <c r="U323" i="4"/>
  <c r="O554" i="4"/>
  <c r="O370" i="4"/>
  <c r="N322" i="4"/>
  <c r="F513" i="1"/>
  <c r="F552" i="1"/>
  <c r="F635" i="1"/>
  <c r="G635" i="1"/>
  <c r="H497" i="1"/>
  <c r="H489" i="1"/>
  <c r="G516" i="1"/>
  <c r="K536" i="1"/>
  <c r="G556" i="1"/>
  <c r="K541" i="1"/>
  <c r="F549" i="1"/>
  <c r="H612" i="1"/>
  <c r="H476" i="1"/>
  <c r="G559" i="1"/>
  <c r="H638" i="1"/>
  <c r="H643" i="1"/>
  <c r="F615" i="1"/>
  <c r="H604" i="1"/>
  <c r="H635" i="1"/>
  <c r="F396" i="4"/>
  <c r="G230" i="4"/>
  <c r="H679" i="4"/>
  <c r="G554" i="4"/>
  <c r="F554" i="4"/>
  <c r="H675" i="4"/>
  <c r="H674" i="4" s="1"/>
  <c r="F246" i="4"/>
  <c r="H55" i="4"/>
  <c r="G685" i="4"/>
  <c r="H377" i="4"/>
  <c r="H417" i="4"/>
  <c r="H154" i="4"/>
  <c r="H234" i="4"/>
  <c r="H230" i="4" s="1"/>
  <c r="H659" i="4"/>
  <c r="F614" i="4"/>
  <c r="H311" i="4"/>
  <c r="G266" i="4"/>
  <c r="H246" i="4"/>
  <c r="H461" i="4"/>
  <c r="H637" i="4"/>
  <c r="H420" i="4"/>
  <c r="H558" i="4"/>
  <c r="H303" i="4"/>
  <c r="H426" i="4"/>
  <c r="H285" i="4"/>
  <c r="H284" i="4" s="1"/>
  <c r="H93" i="4"/>
  <c r="H42" i="4"/>
  <c r="H608" i="4"/>
  <c r="G246" i="4"/>
  <c r="H601" i="4"/>
  <c r="G674" i="4"/>
  <c r="H653" i="4"/>
  <c r="H450" i="4"/>
  <c r="H5" i="4"/>
  <c r="H423" i="4"/>
  <c r="H469" i="4"/>
  <c r="G412" i="4"/>
  <c r="H106" i="4"/>
  <c r="H555" i="4"/>
  <c r="H689" i="4"/>
  <c r="H647" i="4"/>
  <c r="H487" i="4"/>
  <c r="H387" i="4"/>
  <c r="H236" i="4"/>
  <c r="H235" i="4" s="1"/>
  <c r="H506" i="4"/>
  <c r="G634" i="4"/>
  <c r="H79" i="4"/>
  <c r="H430" i="4"/>
  <c r="G652" i="4"/>
  <c r="G289" i="4"/>
  <c r="H336" i="4"/>
  <c r="H214" i="4"/>
  <c r="H283" i="4"/>
  <c r="H278" i="4" s="1"/>
  <c r="H157" i="4"/>
  <c r="H512" i="4"/>
  <c r="H577" i="4"/>
  <c r="G534" i="4"/>
  <c r="F416" i="4"/>
  <c r="H289" i="4"/>
  <c r="H398" i="4"/>
  <c r="H396" i="4" s="1"/>
  <c r="H620" i="4"/>
  <c r="H686" i="4"/>
  <c r="H371" i="4"/>
  <c r="F685" i="4"/>
  <c r="H407" i="4"/>
  <c r="H406" i="4" s="1"/>
  <c r="H17" i="4"/>
  <c r="G564" i="4"/>
  <c r="H324" i="4"/>
  <c r="G225" i="4"/>
  <c r="H481" i="4"/>
  <c r="H205" i="4"/>
  <c r="H642" i="4"/>
  <c r="H343" i="4"/>
  <c r="H412" i="4"/>
  <c r="F371" i="4"/>
  <c r="F370" i="4" s="1"/>
  <c r="G323" i="4"/>
  <c r="F532" i="4"/>
  <c r="G416" i="4"/>
  <c r="H665" i="4"/>
  <c r="G273" i="4"/>
  <c r="G4" i="4"/>
  <c r="H405" i="4"/>
  <c r="H403" i="4" s="1"/>
  <c r="H365" i="4"/>
  <c r="G628" i="4"/>
  <c r="H628" i="4" s="1"/>
  <c r="G631" i="4"/>
  <c r="H631" i="4" s="1"/>
  <c r="G629" i="4"/>
  <c r="H629" i="4" s="1"/>
  <c r="G627" i="4"/>
  <c r="H627" i="4" s="1"/>
  <c r="G630" i="4"/>
  <c r="H630" i="4" s="1"/>
  <c r="G626" i="4"/>
  <c r="K533" i="4"/>
  <c r="G533" i="4"/>
  <c r="H356" i="4"/>
  <c r="G253" i="4"/>
  <c r="F674" i="4"/>
  <c r="G468" i="4"/>
  <c r="H269" i="4"/>
  <c r="H266" i="4" s="1"/>
  <c r="H299" i="4"/>
  <c r="F214" i="4"/>
  <c r="H565" i="4"/>
  <c r="F564" i="4"/>
  <c r="F323" i="4"/>
  <c r="H64" i="4"/>
  <c r="H534" i="4"/>
  <c r="H521" i="4"/>
  <c r="H515" i="4"/>
  <c r="H226" i="4"/>
  <c r="H225" i="4" s="1"/>
  <c r="F634" i="4"/>
  <c r="H500" i="4"/>
  <c r="F292" i="4"/>
  <c r="H293" i="4"/>
  <c r="H292" i="4" s="1"/>
  <c r="H393" i="4"/>
  <c r="H392" i="4" s="1"/>
  <c r="G392" i="4"/>
  <c r="H178" i="4"/>
  <c r="F230" i="4"/>
  <c r="H491" i="4"/>
  <c r="H29" i="4"/>
  <c r="F652" i="4"/>
  <c r="F468" i="4"/>
  <c r="G292" i="4"/>
  <c r="H145" i="4"/>
  <c r="H254" i="4"/>
  <c r="H253" i="4" s="1"/>
  <c r="F266" i="4"/>
  <c r="H275" i="4"/>
  <c r="H273" i="4" s="1"/>
  <c r="F273" i="4"/>
  <c r="H583" i="4"/>
  <c r="F284" i="4"/>
  <c r="F4" i="4"/>
  <c r="H530" i="1"/>
  <c r="H529" i="1" s="1"/>
  <c r="H528" i="1" s="1"/>
  <c r="F529" i="1"/>
  <c r="F528" i="1" s="1"/>
  <c r="G522" i="1"/>
  <c r="F522" i="1"/>
  <c r="F516" i="1"/>
  <c r="H551" i="1"/>
  <c r="H608" i="1"/>
  <c r="H606" i="1"/>
  <c r="F492" i="1"/>
  <c r="H690" i="1"/>
  <c r="H517" i="1"/>
  <c r="K543" i="1"/>
  <c r="K542" i="1"/>
  <c r="G541" i="1"/>
  <c r="H541" i="1" s="1"/>
  <c r="H605" i="1"/>
  <c r="H515" i="1"/>
  <c r="H502" i="1"/>
  <c r="H548" i="1"/>
  <c r="H611" i="1"/>
  <c r="H543" i="1"/>
  <c r="H687" i="1"/>
  <c r="H576" i="1"/>
  <c r="H666" i="1"/>
  <c r="H587" i="1"/>
  <c r="G544" i="1"/>
  <c r="H558" i="1"/>
  <c r="H572" i="1"/>
  <c r="G578" i="1"/>
  <c r="H586" i="1"/>
  <c r="H542" i="1"/>
  <c r="H464" i="1"/>
  <c r="H571" i="1"/>
  <c r="H553" i="1"/>
  <c r="H570" i="1"/>
  <c r="H569" i="1"/>
  <c r="H568" i="1"/>
  <c r="H520" i="1"/>
  <c r="H510" i="1"/>
  <c r="G507" i="1"/>
  <c r="G602" i="1"/>
  <c r="H594" i="1"/>
  <c r="F675" i="1"/>
  <c r="F674" i="1" s="1"/>
  <c r="G566" i="1"/>
  <c r="H582" i="1"/>
  <c r="H676" i="1"/>
  <c r="F536" i="1"/>
  <c r="F535" i="1" s="1"/>
  <c r="H519" i="1"/>
  <c r="H467" i="1"/>
  <c r="L533" i="1"/>
  <c r="H508" i="1"/>
  <c r="F507" i="1"/>
  <c r="H603" i="1"/>
  <c r="F602" i="1"/>
  <c r="H581" i="1"/>
  <c r="H580" i="1"/>
  <c r="F578" i="1"/>
  <c r="H504" i="1"/>
  <c r="H563" i="1"/>
  <c r="H562" i="1"/>
  <c r="H591" i="1"/>
  <c r="G584" i="1"/>
  <c r="H561" i="1"/>
  <c r="H589" i="1"/>
  <c r="H546" i="1"/>
  <c r="H575" i="1"/>
  <c r="G492" i="1"/>
  <c r="H506" i="1"/>
  <c r="H557" i="1"/>
  <c r="H556" i="1" s="1"/>
  <c r="F556" i="1"/>
  <c r="H574" i="1"/>
  <c r="H595" i="1"/>
  <c r="H539" i="1"/>
  <c r="H577" i="1"/>
  <c r="H583" i="1"/>
  <c r="F609" i="1"/>
  <c r="F584" i="1"/>
  <c r="G609" i="1"/>
  <c r="H567" i="1"/>
  <c r="H560" i="1"/>
  <c r="F566" i="1"/>
  <c r="H593" i="1"/>
  <c r="H526" i="1"/>
  <c r="K539" i="1"/>
  <c r="H547" i="1"/>
  <c r="H607" i="1"/>
  <c r="H585" i="1"/>
  <c r="H601" i="1"/>
  <c r="H600" i="1" s="1"/>
  <c r="H524" i="1"/>
  <c r="K538" i="1"/>
  <c r="H564" i="1"/>
  <c r="F600" i="1"/>
  <c r="H614" i="1"/>
  <c r="G537" i="1"/>
  <c r="H537" i="1" s="1"/>
  <c r="H550" i="1"/>
  <c r="H598" i="1"/>
  <c r="H590" i="1"/>
  <c r="F479" i="1"/>
  <c r="F478" i="1" s="1"/>
  <c r="H527" i="1"/>
  <c r="F488" i="1"/>
  <c r="H573" i="1"/>
  <c r="H579" i="1"/>
  <c r="H680" i="1"/>
  <c r="H554" i="1"/>
  <c r="F686" i="1"/>
  <c r="G675" i="1"/>
  <c r="G674" i="1" s="1"/>
  <c r="G503" i="1"/>
  <c r="H503" i="1" s="1"/>
  <c r="H622" i="1"/>
  <c r="H621" i="1" s="1"/>
  <c r="H610" i="1"/>
  <c r="H592" i="1"/>
  <c r="H597" i="1"/>
  <c r="H588" i="1"/>
  <c r="H599" i="1"/>
  <c r="H596" i="1"/>
  <c r="F559" i="1"/>
  <c r="K545" i="1"/>
  <c r="F545" i="1"/>
  <c r="F544" i="1" s="1"/>
  <c r="H540" i="1"/>
  <c r="H538" i="1"/>
  <c r="K540" i="1"/>
  <c r="G536" i="1"/>
  <c r="H525" i="1"/>
  <c r="H523" i="1"/>
  <c r="H521" i="1"/>
  <c r="H518" i="1"/>
  <c r="H514" i="1"/>
  <c r="H511" i="1"/>
  <c r="H512" i="1"/>
  <c r="H509" i="1"/>
  <c r="G501" i="1"/>
  <c r="H505" i="1"/>
  <c r="F501" i="1"/>
  <c r="H493" i="1"/>
  <c r="H495" i="1"/>
  <c r="H487" i="1"/>
  <c r="H486" i="1" s="1"/>
  <c r="H471" i="1"/>
  <c r="H477" i="1"/>
  <c r="H494" i="1"/>
  <c r="H468" i="1"/>
  <c r="H475" i="1"/>
  <c r="H483" i="1"/>
  <c r="H485" i="1"/>
  <c r="G479" i="1"/>
  <c r="G478" i="1" s="1"/>
  <c r="H500" i="1"/>
  <c r="H496" i="1"/>
  <c r="H499" i="1"/>
  <c r="H498" i="1"/>
  <c r="H491" i="1"/>
  <c r="H490" i="1"/>
  <c r="H488" i="1" s="1"/>
  <c r="F482" i="1"/>
  <c r="G482" i="1"/>
  <c r="H484" i="1"/>
  <c r="L469" i="1"/>
  <c r="H480" i="1"/>
  <c r="H474" i="1"/>
  <c r="H473" i="1"/>
  <c r="G470" i="1"/>
  <c r="H472" i="1"/>
  <c r="F470" i="1"/>
  <c r="H466" i="1"/>
  <c r="G465" i="1"/>
  <c r="H465" i="1" s="1"/>
  <c r="H463" i="1"/>
  <c r="F462" i="1"/>
  <c r="W554" i="4" l="1"/>
  <c r="V673" i="4"/>
  <c r="O237" i="4"/>
  <c r="U673" i="4"/>
  <c r="W685" i="4"/>
  <c r="G674" i="5"/>
  <c r="H533" i="5"/>
  <c r="H675" i="5"/>
  <c r="G4" i="5"/>
  <c r="H653" i="5"/>
  <c r="H635" i="5"/>
  <c r="F674" i="5"/>
  <c r="H5" i="5"/>
  <c r="H417" i="5"/>
  <c r="F4" i="5"/>
  <c r="H122" i="5"/>
  <c r="H238" i="5"/>
  <c r="H371" i="5"/>
  <c r="H324" i="5"/>
  <c r="H615" i="5"/>
  <c r="F323" i="5"/>
  <c r="G323" i="5"/>
  <c r="G699" i="5" s="1"/>
  <c r="H469" i="5"/>
  <c r="H565" i="5"/>
  <c r="H686" i="5"/>
  <c r="H674" i="5" s="1"/>
  <c r="W634" i="4"/>
  <c r="W564" i="4"/>
  <c r="W614" i="4"/>
  <c r="V3" i="4"/>
  <c r="W674" i="4"/>
  <c r="W673" i="4" s="1"/>
  <c r="W532" i="4"/>
  <c r="W237" i="4"/>
  <c r="W323" i="4"/>
  <c r="W652" i="4"/>
  <c r="M322" i="4"/>
  <c r="W416" i="4"/>
  <c r="O564" i="4"/>
  <c r="O652" i="4"/>
  <c r="O322" i="4"/>
  <c r="W468" i="4"/>
  <c r="W322" i="4" s="1"/>
  <c r="V322" i="4"/>
  <c r="U3" i="4"/>
  <c r="W4" i="4"/>
  <c r="U322" i="4"/>
  <c r="W121" i="4"/>
  <c r="G555" i="1"/>
  <c r="F555" i="1"/>
  <c r="H686" i="1"/>
  <c r="G565" i="1"/>
  <c r="H552" i="1"/>
  <c r="F565" i="1"/>
  <c r="F469" i="1"/>
  <c r="H513" i="1"/>
  <c r="H634" i="4"/>
  <c r="G370" i="4"/>
  <c r="G322" i="4" s="1"/>
  <c r="H416" i="4"/>
  <c r="G673" i="4"/>
  <c r="F673" i="4"/>
  <c r="H685" i="4"/>
  <c r="H673" i="4" s="1"/>
  <c r="H652" i="4"/>
  <c r="H554" i="4"/>
  <c r="H370" i="4"/>
  <c r="G237" i="4"/>
  <c r="F237" i="4"/>
  <c r="H323" i="4"/>
  <c r="H237" i="4"/>
  <c r="H468" i="4"/>
  <c r="H4" i="4"/>
  <c r="G625" i="4"/>
  <c r="G614" i="4" s="1"/>
  <c r="H626" i="4"/>
  <c r="H625" i="4" s="1"/>
  <c r="H614" i="4" s="1"/>
  <c r="F322" i="4"/>
  <c r="H564" i="4"/>
  <c r="G532" i="4"/>
  <c r="H533" i="4"/>
  <c r="H532" i="4" s="1"/>
  <c r="H559" i="1"/>
  <c r="H555" i="1" s="1"/>
  <c r="H549" i="1"/>
  <c r="H522" i="1"/>
  <c r="H516" i="1"/>
  <c r="H675" i="1"/>
  <c r="H674" i="1" s="1"/>
  <c r="H584" i="1"/>
  <c r="H578" i="1"/>
  <c r="H479" i="1"/>
  <c r="H478" i="1" s="1"/>
  <c r="H566" i="1"/>
  <c r="H609" i="1"/>
  <c r="H536" i="1"/>
  <c r="H535" i="1" s="1"/>
  <c r="G535" i="1"/>
  <c r="H501" i="1"/>
  <c r="H602" i="1"/>
  <c r="H492" i="1"/>
  <c r="H507" i="1"/>
  <c r="H545" i="1"/>
  <c r="H544" i="1" s="1"/>
  <c r="H482" i="1"/>
  <c r="H470" i="1"/>
  <c r="G469" i="1"/>
  <c r="H462" i="1"/>
  <c r="G462" i="1"/>
  <c r="F699" i="5" l="1"/>
  <c r="F700" i="5" s="1"/>
  <c r="F701" i="5" s="1"/>
  <c r="H4" i="5"/>
  <c r="G700" i="5"/>
  <c r="G701" i="5" s="1"/>
  <c r="H323" i="5"/>
  <c r="V698" i="4"/>
  <c r="V699" i="4" s="1"/>
  <c r="V700" i="4" s="1"/>
  <c r="U698" i="4"/>
  <c r="U699" i="4" s="1"/>
  <c r="U700" i="4" s="1"/>
  <c r="W3" i="4"/>
  <c r="W698" i="4" s="1"/>
  <c r="W699" i="4" s="1"/>
  <c r="W700" i="4" s="1"/>
  <c r="H565" i="1"/>
  <c r="H322" i="4"/>
  <c r="H469" i="1"/>
  <c r="H699" i="5" l="1"/>
  <c r="H700" i="5" s="1"/>
  <c r="H701" i="5" s="1"/>
  <c r="L431" i="1"/>
  <c r="L451" i="1"/>
  <c r="I452" i="1"/>
  <c r="J452" i="1"/>
  <c r="I453" i="1"/>
  <c r="F453" i="1" s="1"/>
  <c r="J453" i="1"/>
  <c r="G453" i="1" s="1"/>
  <c r="I454" i="1"/>
  <c r="F454" i="1" s="1"/>
  <c r="J454" i="1"/>
  <c r="G454" i="1" s="1"/>
  <c r="I455" i="1"/>
  <c r="F455" i="1" s="1"/>
  <c r="J455" i="1"/>
  <c r="G455" i="1" s="1"/>
  <c r="I456" i="1"/>
  <c r="F456" i="1" s="1"/>
  <c r="J456" i="1"/>
  <c r="G456" i="1" s="1"/>
  <c r="I457" i="1"/>
  <c r="F457" i="1" s="1"/>
  <c r="J457" i="1"/>
  <c r="G457" i="1" s="1"/>
  <c r="I458" i="1"/>
  <c r="F458" i="1" s="1"/>
  <c r="J458" i="1"/>
  <c r="G458" i="1" s="1"/>
  <c r="I459" i="1"/>
  <c r="F459" i="1" s="1"/>
  <c r="J459" i="1"/>
  <c r="G459" i="1" s="1"/>
  <c r="I460" i="1"/>
  <c r="F460" i="1" s="1"/>
  <c r="J460" i="1"/>
  <c r="G460" i="1" s="1"/>
  <c r="I461" i="1"/>
  <c r="F461" i="1" s="1"/>
  <c r="J461" i="1"/>
  <c r="G461" i="1" s="1"/>
  <c r="F437" i="1"/>
  <c r="G437" i="1"/>
  <c r="F438" i="1"/>
  <c r="G438" i="1"/>
  <c r="F439" i="1"/>
  <c r="G439" i="1"/>
  <c r="F440" i="1"/>
  <c r="G440" i="1"/>
  <c r="F441" i="1"/>
  <c r="G441" i="1"/>
  <c r="F442" i="1"/>
  <c r="G442" i="1"/>
  <c r="F443" i="1"/>
  <c r="G443" i="1"/>
  <c r="F444" i="1"/>
  <c r="G444" i="1"/>
  <c r="F445" i="1"/>
  <c r="G445" i="1"/>
  <c r="F446" i="1"/>
  <c r="G446" i="1"/>
  <c r="F447" i="1"/>
  <c r="G447" i="1"/>
  <c r="F448" i="1"/>
  <c r="G448" i="1"/>
  <c r="F449" i="1"/>
  <c r="G449" i="1"/>
  <c r="F450" i="1"/>
  <c r="G450" i="1"/>
  <c r="F433" i="1"/>
  <c r="G433" i="1"/>
  <c r="F434" i="1"/>
  <c r="G434" i="1"/>
  <c r="F435" i="1"/>
  <c r="G435" i="1"/>
  <c r="F436" i="1"/>
  <c r="G436" i="1"/>
  <c r="G432" i="1"/>
  <c r="F432" i="1"/>
  <c r="I429" i="1"/>
  <c r="F429" i="1" s="1"/>
  <c r="J429" i="1"/>
  <c r="I430" i="1"/>
  <c r="F430" i="1" s="1"/>
  <c r="J430" i="1"/>
  <c r="G430" i="1" s="1"/>
  <c r="J428" i="1"/>
  <c r="G428" i="1" s="1"/>
  <c r="I428" i="1"/>
  <c r="F428" i="1" s="1"/>
  <c r="I426" i="1"/>
  <c r="F426" i="1" s="1"/>
  <c r="J426" i="1"/>
  <c r="G426" i="1" s="1"/>
  <c r="J425" i="1"/>
  <c r="G425" i="1" s="1"/>
  <c r="I425" i="1"/>
  <c r="F425" i="1" s="1"/>
  <c r="H425" i="1" s="1"/>
  <c r="I423" i="1"/>
  <c r="F423" i="1" s="1"/>
  <c r="J423" i="1"/>
  <c r="G423" i="1" s="1"/>
  <c r="L427" i="1"/>
  <c r="L424" i="1"/>
  <c r="L421" i="1"/>
  <c r="J422" i="1"/>
  <c r="G422" i="1" s="1"/>
  <c r="I422" i="1"/>
  <c r="J420" i="1"/>
  <c r="G420" i="1" s="1"/>
  <c r="J419" i="1"/>
  <c r="G419" i="1" s="1"/>
  <c r="I420" i="1"/>
  <c r="F420" i="1" s="1"/>
  <c r="I419" i="1"/>
  <c r="F419" i="1" s="1"/>
  <c r="L418" i="1"/>
  <c r="J415" i="1"/>
  <c r="J416" i="1"/>
  <c r="J412" i="1"/>
  <c r="J414" i="1"/>
  <c r="G414" i="1" s="1"/>
  <c r="I416" i="1"/>
  <c r="F416" i="1" s="1"/>
  <c r="I415" i="1"/>
  <c r="I414" i="1"/>
  <c r="F414" i="1" s="1"/>
  <c r="L413" i="1"/>
  <c r="L411" i="1"/>
  <c r="J410" i="1"/>
  <c r="I412" i="1"/>
  <c r="I410" i="1"/>
  <c r="L409" i="1"/>
  <c r="J408" i="1"/>
  <c r="I408" i="1"/>
  <c r="L407" i="1"/>
  <c r="L404" i="1"/>
  <c r="I406" i="1"/>
  <c r="F406" i="1" s="1"/>
  <c r="J406" i="1"/>
  <c r="G406" i="1" s="1"/>
  <c r="J405" i="1"/>
  <c r="I405" i="1"/>
  <c r="F405" i="1" s="1"/>
  <c r="L402" i="1"/>
  <c r="J403" i="1"/>
  <c r="I403" i="1"/>
  <c r="L395" i="1"/>
  <c r="L397" i="1"/>
  <c r="I399" i="1"/>
  <c r="F399" i="1" s="1"/>
  <c r="J399" i="1"/>
  <c r="G399" i="1" s="1"/>
  <c r="I400" i="1"/>
  <c r="J400" i="1"/>
  <c r="G400" i="1" s="1"/>
  <c r="I401" i="1"/>
  <c r="J401" i="1"/>
  <c r="G401" i="1" s="1"/>
  <c r="J398" i="1"/>
  <c r="I398" i="1"/>
  <c r="J396" i="1"/>
  <c r="I396" i="1"/>
  <c r="F396" i="1" s="1"/>
  <c r="J394" i="1"/>
  <c r="I394" i="1"/>
  <c r="L393" i="1"/>
  <c r="I390" i="1"/>
  <c r="F390" i="1" s="1"/>
  <c r="J390" i="1"/>
  <c r="I391" i="1"/>
  <c r="F391" i="1" s="1"/>
  <c r="J391" i="1"/>
  <c r="G391" i="1" s="1"/>
  <c r="I392" i="1"/>
  <c r="F392" i="1" s="1"/>
  <c r="J392" i="1"/>
  <c r="G392" i="1" s="1"/>
  <c r="J389" i="1"/>
  <c r="G389" i="1" s="1"/>
  <c r="I389" i="1"/>
  <c r="F389" i="1" s="1"/>
  <c r="L388" i="1"/>
  <c r="I385" i="1"/>
  <c r="F385" i="1" s="1"/>
  <c r="J385" i="1"/>
  <c r="G385" i="1" s="1"/>
  <c r="I386" i="1"/>
  <c r="F386" i="1" s="1"/>
  <c r="J386" i="1"/>
  <c r="G386" i="1" s="1"/>
  <c r="I387" i="1"/>
  <c r="F387" i="1" s="1"/>
  <c r="J387" i="1"/>
  <c r="G387" i="1" s="1"/>
  <c r="J384" i="1"/>
  <c r="I384" i="1"/>
  <c r="F384" i="1" s="1"/>
  <c r="L383" i="1"/>
  <c r="I380" i="1"/>
  <c r="F380" i="1" s="1"/>
  <c r="J380" i="1"/>
  <c r="G380" i="1" s="1"/>
  <c r="I381" i="1"/>
  <c r="F381" i="1" s="1"/>
  <c r="J381" i="1"/>
  <c r="G381" i="1" s="1"/>
  <c r="I382" i="1"/>
  <c r="F382" i="1" s="1"/>
  <c r="J382" i="1"/>
  <c r="G382" i="1" s="1"/>
  <c r="J379" i="1"/>
  <c r="G379" i="1" s="1"/>
  <c r="I379" i="1"/>
  <c r="L378" i="1"/>
  <c r="L372" i="1"/>
  <c r="E371" i="1"/>
  <c r="I374" i="1"/>
  <c r="F374" i="1" s="1"/>
  <c r="J374" i="1"/>
  <c r="G374" i="1" s="1"/>
  <c r="I375" i="1"/>
  <c r="F375" i="1" s="1"/>
  <c r="J375" i="1"/>
  <c r="G375" i="1" s="1"/>
  <c r="I376" i="1"/>
  <c r="F376" i="1" s="1"/>
  <c r="J376" i="1"/>
  <c r="G376" i="1" s="1"/>
  <c r="I377" i="1"/>
  <c r="F377" i="1" s="1"/>
  <c r="J377" i="1"/>
  <c r="G377" i="1" s="1"/>
  <c r="J373" i="1"/>
  <c r="G373" i="1" s="1"/>
  <c r="I373" i="1"/>
  <c r="F373" i="1" s="1"/>
  <c r="L366" i="1"/>
  <c r="L312" i="1"/>
  <c r="I368" i="1"/>
  <c r="F368" i="1" s="1"/>
  <c r="J368" i="1"/>
  <c r="G368" i="1" s="1"/>
  <c r="I369" i="1"/>
  <c r="F369" i="1" s="1"/>
  <c r="J369" i="1"/>
  <c r="G369" i="1" s="1"/>
  <c r="I370" i="1"/>
  <c r="F370" i="1" s="1"/>
  <c r="J370" i="1"/>
  <c r="G370" i="1" s="1"/>
  <c r="J367" i="1"/>
  <c r="G367" i="1" s="1"/>
  <c r="I367" i="1"/>
  <c r="I359" i="1"/>
  <c r="F359" i="1" s="1"/>
  <c r="J359" i="1"/>
  <c r="G359" i="1" s="1"/>
  <c r="I360" i="1"/>
  <c r="F360" i="1" s="1"/>
  <c r="J360" i="1"/>
  <c r="G360" i="1" s="1"/>
  <c r="I361" i="1"/>
  <c r="F361" i="1" s="1"/>
  <c r="J361" i="1"/>
  <c r="G361" i="1" s="1"/>
  <c r="I362" i="1"/>
  <c r="F362" i="1" s="1"/>
  <c r="J362" i="1"/>
  <c r="G362" i="1" s="1"/>
  <c r="I363" i="1"/>
  <c r="F363" i="1" s="1"/>
  <c r="J363" i="1"/>
  <c r="G363" i="1" s="1"/>
  <c r="I364" i="1"/>
  <c r="F364" i="1" s="1"/>
  <c r="J364" i="1"/>
  <c r="G364" i="1" s="1"/>
  <c r="I365" i="1"/>
  <c r="F365" i="1" s="1"/>
  <c r="J365" i="1"/>
  <c r="G365" i="1" s="1"/>
  <c r="L357" i="1"/>
  <c r="J358" i="1"/>
  <c r="G358" i="1" s="1"/>
  <c r="I358" i="1"/>
  <c r="F358" i="1" s="1"/>
  <c r="I346" i="1"/>
  <c r="F346" i="1" s="1"/>
  <c r="J346" i="1"/>
  <c r="G346" i="1" s="1"/>
  <c r="I347" i="1"/>
  <c r="F347" i="1" s="1"/>
  <c r="J347" i="1"/>
  <c r="I348" i="1"/>
  <c r="F348" i="1" s="1"/>
  <c r="J348" i="1"/>
  <c r="G348" i="1" s="1"/>
  <c r="I349" i="1"/>
  <c r="F349" i="1" s="1"/>
  <c r="J349" i="1"/>
  <c r="G349" i="1" s="1"/>
  <c r="I350" i="1"/>
  <c r="F350" i="1" s="1"/>
  <c r="J350" i="1"/>
  <c r="G350" i="1" s="1"/>
  <c r="I351" i="1"/>
  <c r="F351" i="1" s="1"/>
  <c r="J351" i="1"/>
  <c r="G351" i="1" s="1"/>
  <c r="I352" i="1"/>
  <c r="F352" i="1" s="1"/>
  <c r="J352" i="1"/>
  <c r="G352" i="1" s="1"/>
  <c r="I353" i="1"/>
  <c r="F353" i="1" s="1"/>
  <c r="J353" i="1"/>
  <c r="G353" i="1" s="1"/>
  <c r="I354" i="1"/>
  <c r="F354" i="1" s="1"/>
  <c r="J354" i="1"/>
  <c r="G354" i="1" s="1"/>
  <c r="I355" i="1"/>
  <c r="F355" i="1" s="1"/>
  <c r="J355" i="1"/>
  <c r="G355" i="1" s="1"/>
  <c r="I356" i="1"/>
  <c r="F356" i="1" s="1"/>
  <c r="J356" i="1"/>
  <c r="G356" i="1" s="1"/>
  <c r="L344" i="1"/>
  <c r="J345" i="1"/>
  <c r="G345" i="1" s="1"/>
  <c r="I345" i="1"/>
  <c r="F345" i="1" s="1"/>
  <c r="H345" i="1" s="1"/>
  <c r="I339" i="1"/>
  <c r="F339" i="1" s="1"/>
  <c r="J339" i="1"/>
  <c r="G339" i="1" s="1"/>
  <c r="I340" i="1"/>
  <c r="F340" i="1" s="1"/>
  <c r="J340" i="1"/>
  <c r="G340" i="1" s="1"/>
  <c r="I341" i="1"/>
  <c r="F341" i="1" s="1"/>
  <c r="J341" i="1"/>
  <c r="G341" i="1" s="1"/>
  <c r="I342" i="1"/>
  <c r="F342" i="1" s="1"/>
  <c r="J342" i="1"/>
  <c r="G342" i="1" s="1"/>
  <c r="I343" i="1"/>
  <c r="F343" i="1" s="1"/>
  <c r="J343" i="1"/>
  <c r="G343" i="1" s="1"/>
  <c r="D325" i="1"/>
  <c r="E325" i="1"/>
  <c r="L325" i="1"/>
  <c r="D337" i="1"/>
  <c r="E337" i="1"/>
  <c r="L337" i="1"/>
  <c r="J338" i="1"/>
  <c r="I338" i="1"/>
  <c r="F338" i="1" s="1"/>
  <c r="G338" i="1"/>
  <c r="I327" i="1"/>
  <c r="F327" i="1" s="1"/>
  <c r="J327" i="1"/>
  <c r="G327" i="1" s="1"/>
  <c r="I328" i="1"/>
  <c r="F328" i="1" s="1"/>
  <c r="J328" i="1"/>
  <c r="G328" i="1" s="1"/>
  <c r="H328" i="1" s="1"/>
  <c r="I329" i="1"/>
  <c r="F329" i="1" s="1"/>
  <c r="J329" i="1"/>
  <c r="G329" i="1" s="1"/>
  <c r="I330" i="1"/>
  <c r="F330" i="1" s="1"/>
  <c r="J330" i="1"/>
  <c r="G330" i="1" s="1"/>
  <c r="I331" i="1"/>
  <c r="F331" i="1" s="1"/>
  <c r="J331" i="1"/>
  <c r="G331" i="1" s="1"/>
  <c r="I332" i="1"/>
  <c r="F332" i="1" s="1"/>
  <c r="J332" i="1"/>
  <c r="G332" i="1" s="1"/>
  <c r="I333" i="1"/>
  <c r="F333" i="1" s="1"/>
  <c r="J333" i="1"/>
  <c r="G333" i="1" s="1"/>
  <c r="I334" i="1"/>
  <c r="F334" i="1" s="1"/>
  <c r="J334" i="1"/>
  <c r="G334" i="1" s="1"/>
  <c r="I335" i="1"/>
  <c r="F335" i="1" s="1"/>
  <c r="J335" i="1"/>
  <c r="G335" i="1" s="1"/>
  <c r="I336" i="1"/>
  <c r="F336" i="1" s="1"/>
  <c r="J336" i="1"/>
  <c r="G336" i="1" s="1"/>
  <c r="J326" i="1"/>
  <c r="G326" i="1" s="1"/>
  <c r="I326" i="1"/>
  <c r="F326" i="1" s="1"/>
  <c r="I316" i="1"/>
  <c r="F316" i="1" s="1"/>
  <c r="J316" i="1"/>
  <c r="G316" i="1" s="1"/>
  <c r="J315" i="1"/>
  <c r="G315" i="1" s="1"/>
  <c r="I315" i="1"/>
  <c r="F315" i="1" s="1"/>
  <c r="I314" i="1"/>
  <c r="F314" i="1" s="1"/>
  <c r="I313" i="1"/>
  <c r="J314" i="1"/>
  <c r="J313" i="1"/>
  <c r="G313" i="1" s="1"/>
  <c r="J310" i="1"/>
  <c r="G310" i="1" s="1"/>
  <c r="J311" i="1"/>
  <c r="G311" i="1" s="1"/>
  <c r="I311" i="1"/>
  <c r="F311" i="1" s="1"/>
  <c r="I310" i="1"/>
  <c r="F310" i="1" s="1"/>
  <c r="J309" i="1"/>
  <c r="G309" i="1" s="1"/>
  <c r="I309" i="1"/>
  <c r="F309" i="1" s="1"/>
  <c r="L308" i="1"/>
  <c r="J306" i="1"/>
  <c r="G306" i="1" s="1"/>
  <c r="J307" i="1"/>
  <c r="G307" i="1" s="1"/>
  <c r="I307" i="1"/>
  <c r="F307" i="1" s="1"/>
  <c r="H307" i="1" s="1"/>
  <c r="I306" i="1"/>
  <c r="F306" i="1" s="1"/>
  <c r="J305" i="1"/>
  <c r="G305" i="1" s="1"/>
  <c r="I305" i="1"/>
  <c r="F305" i="1" s="1"/>
  <c r="L304" i="1"/>
  <c r="L300" i="1"/>
  <c r="J302" i="1"/>
  <c r="G302" i="1" s="1"/>
  <c r="J303" i="1"/>
  <c r="G303" i="1" s="1"/>
  <c r="J301" i="1"/>
  <c r="G301" i="1" s="1"/>
  <c r="I302" i="1"/>
  <c r="F302" i="1" s="1"/>
  <c r="I303" i="1"/>
  <c r="F303" i="1" s="1"/>
  <c r="I301" i="1"/>
  <c r="F301" i="1" s="1"/>
  <c r="I295" i="1"/>
  <c r="F295" i="1" s="1"/>
  <c r="J295" i="1"/>
  <c r="G295" i="1" s="1"/>
  <c r="I296" i="1"/>
  <c r="J296" i="1"/>
  <c r="G296" i="1" s="1"/>
  <c r="I297" i="1"/>
  <c r="F297" i="1" s="1"/>
  <c r="J297" i="1"/>
  <c r="I298" i="1"/>
  <c r="F298" i="1" s="1"/>
  <c r="J298" i="1"/>
  <c r="G298" i="1" s="1"/>
  <c r="I299" i="1"/>
  <c r="F299" i="1" s="1"/>
  <c r="J299" i="1"/>
  <c r="G299" i="1" s="1"/>
  <c r="J294" i="1"/>
  <c r="G294" i="1" s="1"/>
  <c r="I294" i="1"/>
  <c r="F294" i="1" s="1"/>
  <c r="I292" i="1"/>
  <c r="F292" i="1" s="1"/>
  <c r="J292" i="1"/>
  <c r="G292" i="1" s="1"/>
  <c r="J291" i="1"/>
  <c r="I291" i="1"/>
  <c r="F291" i="1" s="1"/>
  <c r="I287" i="1"/>
  <c r="F287" i="1" s="1"/>
  <c r="J287" i="1"/>
  <c r="G287" i="1" s="1"/>
  <c r="I288" i="1"/>
  <c r="J288" i="1"/>
  <c r="G288" i="1" s="1"/>
  <c r="I289" i="1"/>
  <c r="F289" i="1" s="1"/>
  <c r="J289" i="1"/>
  <c r="K289" i="1" s="1"/>
  <c r="J286" i="1"/>
  <c r="G286" i="1" s="1"/>
  <c r="I286" i="1"/>
  <c r="I281" i="1"/>
  <c r="F281" i="1" s="1"/>
  <c r="J281" i="1"/>
  <c r="G281" i="1" s="1"/>
  <c r="I282" i="1"/>
  <c r="F282" i="1" s="1"/>
  <c r="J282" i="1"/>
  <c r="G282" i="1" s="1"/>
  <c r="I283" i="1"/>
  <c r="F283" i="1" s="1"/>
  <c r="J283" i="1"/>
  <c r="I284" i="1"/>
  <c r="F284" i="1" s="1"/>
  <c r="J284" i="1"/>
  <c r="G284" i="1" s="1"/>
  <c r="J280" i="1"/>
  <c r="I280" i="1"/>
  <c r="F280" i="1" s="1"/>
  <c r="I276" i="1"/>
  <c r="F276" i="1" s="1"/>
  <c r="J276" i="1"/>
  <c r="I277" i="1"/>
  <c r="J277" i="1"/>
  <c r="G277" i="1" s="1"/>
  <c r="I278" i="1"/>
  <c r="J278" i="1"/>
  <c r="G278" i="1" s="1"/>
  <c r="J275" i="1"/>
  <c r="G275" i="1" s="1"/>
  <c r="I275" i="1"/>
  <c r="F275" i="1" s="1"/>
  <c r="L274" i="1"/>
  <c r="I269" i="1"/>
  <c r="F269" i="1" s="1"/>
  <c r="J269" i="1"/>
  <c r="G269" i="1" s="1"/>
  <c r="I270" i="1"/>
  <c r="F270" i="1" s="1"/>
  <c r="J270" i="1"/>
  <c r="G270" i="1" s="1"/>
  <c r="I271" i="1"/>
  <c r="F271" i="1" s="1"/>
  <c r="J271" i="1"/>
  <c r="G271" i="1" s="1"/>
  <c r="I272" i="1"/>
  <c r="F272" i="1" s="1"/>
  <c r="J272" i="1"/>
  <c r="G272" i="1" s="1"/>
  <c r="I273" i="1"/>
  <c r="F273" i="1" s="1"/>
  <c r="J273" i="1"/>
  <c r="G273" i="1" s="1"/>
  <c r="J268" i="1"/>
  <c r="G268" i="1" s="1"/>
  <c r="I268" i="1"/>
  <c r="J266" i="1"/>
  <c r="G266" i="1" s="1"/>
  <c r="G265" i="1" s="1"/>
  <c r="I266" i="1"/>
  <c r="I264" i="1"/>
  <c r="J264" i="1"/>
  <c r="G264" i="1" s="1"/>
  <c r="I261" i="1"/>
  <c r="F261" i="1" s="1"/>
  <c r="J261" i="1"/>
  <c r="G261" i="1" s="1"/>
  <c r="I262" i="1"/>
  <c r="J262" i="1"/>
  <c r="G262" i="1" s="1"/>
  <c r="I263" i="1"/>
  <c r="J263" i="1"/>
  <c r="G263" i="1" s="1"/>
  <c r="I256" i="1"/>
  <c r="J256" i="1"/>
  <c r="G256" i="1" s="1"/>
  <c r="I257" i="1"/>
  <c r="J257" i="1"/>
  <c r="G257" i="1" s="1"/>
  <c r="I258" i="1"/>
  <c r="J258" i="1"/>
  <c r="G258" i="1" s="1"/>
  <c r="I259" i="1"/>
  <c r="F259" i="1" s="1"/>
  <c r="J259" i="1"/>
  <c r="G259" i="1" s="1"/>
  <c r="I260" i="1"/>
  <c r="J260" i="1"/>
  <c r="G260" i="1" s="1"/>
  <c r="J255" i="1"/>
  <c r="G255" i="1" s="1"/>
  <c r="I255" i="1"/>
  <c r="F255" i="1" s="1"/>
  <c r="I249" i="1"/>
  <c r="F249" i="1" s="1"/>
  <c r="J249" i="1"/>
  <c r="G249" i="1" s="1"/>
  <c r="I250" i="1"/>
  <c r="J250" i="1"/>
  <c r="G250" i="1" s="1"/>
  <c r="I251" i="1"/>
  <c r="F251" i="1" s="1"/>
  <c r="J251" i="1"/>
  <c r="G251" i="1" s="1"/>
  <c r="J248" i="1"/>
  <c r="I248" i="1"/>
  <c r="F248" i="1" s="1"/>
  <c r="L247" i="1"/>
  <c r="I245" i="1"/>
  <c r="F245" i="1" s="1"/>
  <c r="I246" i="1"/>
  <c r="F246" i="1" s="1"/>
  <c r="I240" i="1"/>
  <c r="F240" i="1" s="1"/>
  <c r="I241" i="1"/>
  <c r="F241" i="1" s="1"/>
  <c r="I242" i="1"/>
  <c r="F242" i="1" s="1"/>
  <c r="I243" i="1"/>
  <c r="F243" i="1" s="1"/>
  <c r="I244" i="1"/>
  <c r="F244" i="1" s="1"/>
  <c r="J241" i="1"/>
  <c r="G241" i="1" s="1"/>
  <c r="J242" i="1"/>
  <c r="G242" i="1" s="1"/>
  <c r="J243" i="1"/>
  <c r="G243" i="1" s="1"/>
  <c r="J244" i="1"/>
  <c r="G244" i="1" s="1"/>
  <c r="J245" i="1"/>
  <c r="G245" i="1" s="1"/>
  <c r="J246" i="1"/>
  <c r="G246" i="1" s="1"/>
  <c r="J240" i="1"/>
  <c r="G240" i="1" s="1"/>
  <c r="J239" i="1"/>
  <c r="I239" i="1"/>
  <c r="F239" i="1" s="1"/>
  <c r="J237" i="1"/>
  <c r="G237" i="1" s="1"/>
  <c r="G236" i="1" s="1"/>
  <c r="I237" i="1"/>
  <c r="P223" i="1"/>
  <c r="P222" i="1"/>
  <c r="I233" i="1"/>
  <c r="F233" i="1" s="1"/>
  <c r="J233" i="1"/>
  <c r="I234" i="1"/>
  <c r="J234" i="1"/>
  <c r="G234" i="1" s="1"/>
  <c r="I235" i="1"/>
  <c r="J235" i="1"/>
  <c r="G235" i="1" s="1"/>
  <c r="J232" i="1"/>
  <c r="I232" i="1"/>
  <c r="F232" i="1" s="1"/>
  <c r="I228" i="1"/>
  <c r="F228" i="1" s="1"/>
  <c r="J228" i="1"/>
  <c r="I229" i="1"/>
  <c r="F229" i="1" s="1"/>
  <c r="J229" i="1"/>
  <c r="G229" i="1" s="1"/>
  <c r="I230" i="1"/>
  <c r="F230" i="1" s="1"/>
  <c r="J230" i="1"/>
  <c r="G230" i="1" s="1"/>
  <c r="J227" i="1"/>
  <c r="I227" i="1"/>
  <c r="F227" i="1" s="1"/>
  <c r="L226" i="1"/>
  <c r="I225" i="1"/>
  <c r="F225" i="1" s="1"/>
  <c r="J225" i="1"/>
  <c r="G225" i="1" s="1"/>
  <c r="I221" i="1"/>
  <c r="F221" i="1" s="1"/>
  <c r="J221" i="1"/>
  <c r="G221" i="1" s="1"/>
  <c r="I222" i="1"/>
  <c r="F222" i="1" s="1"/>
  <c r="J222" i="1"/>
  <c r="G222" i="1" s="1"/>
  <c r="I223" i="1"/>
  <c r="F223" i="1" s="1"/>
  <c r="J223" i="1"/>
  <c r="G223" i="1" s="1"/>
  <c r="I224" i="1"/>
  <c r="F224" i="1" s="1"/>
  <c r="J224" i="1"/>
  <c r="G224" i="1" s="1"/>
  <c r="I217" i="1"/>
  <c r="F217" i="1" s="1"/>
  <c r="J217" i="1"/>
  <c r="G217" i="1" s="1"/>
  <c r="I218" i="1"/>
  <c r="F218" i="1" s="1"/>
  <c r="J218" i="1"/>
  <c r="I219" i="1"/>
  <c r="F219" i="1" s="1"/>
  <c r="J219" i="1"/>
  <c r="G219" i="1" s="1"/>
  <c r="I220" i="1"/>
  <c r="F220" i="1" s="1"/>
  <c r="J220" i="1"/>
  <c r="G220" i="1" s="1"/>
  <c r="J216" i="1"/>
  <c r="G216" i="1" s="1"/>
  <c r="I216" i="1"/>
  <c r="F216" i="1" s="1"/>
  <c r="I208" i="1"/>
  <c r="F208" i="1" s="1"/>
  <c r="J208" i="1"/>
  <c r="I209" i="1"/>
  <c r="F209" i="1" s="1"/>
  <c r="J209" i="1"/>
  <c r="G209" i="1" s="1"/>
  <c r="I210" i="1"/>
  <c r="F210" i="1" s="1"/>
  <c r="J210" i="1"/>
  <c r="G210" i="1" s="1"/>
  <c r="I211" i="1"/>
  <c r="F211" i="1" s="1"/>
  <c r="J211" i="1"/>
  <c r="G211" i="1" s="1"/>
  <c r="I212" i="1"/>
  <c r="F212" i="1" s="1"/>
  <c r="J212" i="1"/>
  <c r="G212" i="1" s="1"/>
  <c r="I213" i="1"/>
  <c r="F213" i="1" s="1"/>
  <c r="J213" i="1"/>
  <c r="G213" i="1" s="1"/>
  <c r="I214" i="1"/>
  <c r="F214" i="1" s="1"/>
  <c r="J214" i="1"/>
  <c r="G214" i="1" s="1"/>
  <c r="J207" i="1"/>
  <c r="G207" i="1" s="1"/>
  <c r="I207" i="1"/>
  <c r="I181" i="1"/>
  <c r="F181" i="1" s="1"/>
  <c r="J181" i="1"/>
  <c r="G181" i="1" s="1"/>
  <c r="I182" i="1"/>
  <c r="F182" i="1" s="1"/>
  <c r="J182" i="1"/>
  <c r="G182" i="1" s="1"/>
  <c r="I183" i="1"/>
  <c r="F183" i="1" s="1"/>
  <c r="J183" i="1"/>
  <c r="G183" i="1" s="1"/>
  <c r="I184" i="1"/>
  <c r="F184" i="1" s="1"/>
  <c r="J184" i="1"/>
  <c r="G184" i="1" s="1"/>
  <c r="I185" i="1"/>
  <c r="F185" i="1" s="1"/>
  <c r="J185" i="1"/>
  <c r="G185" i="1" s="1"/>
  <c r="I186" i="1"/>
  <c r="F186" i="1" s="1"/>
  <c r="J186" i="1"/>
  <c r="G186" i="1" s="1"/>
  <c r="I187" i="1"/>
  <c r="F187" i="1" s="1"/>
  <c r="J187" i="1"/>
  <c r="G187" i="1" s="1"/>
  <c r="I188" i="1"/>
  <c r="F188" i="1" s="1"/>
  <c r="J188" i="1"/>
  <c r="G188" i="1" s="1"/>
  <c r="I189" i="1"/>
  <c r="F189" i="1" s="1"/>
  <c r="J189" i="1"/>
  <c r="G189" i="1" s="1"/>
  <c r="I190" i="1"/>
  <c r="F190" i="1" s="1"/>
  <c r="J190" i="1"/>
  <c r="G190" i="1" s="1"/>
  <c r="I191" i="1"/>
  <c r="F191" i="1" s="1"/>
  <c r="J191" i="1"/>
  <c r="G191" i="1" s="1"/>
  <c r="I192" i="1"/>
  <c r="F192" i="1" s="1"/>
  <c r="J192" i="1"/>
  <c r="G192" i="1" s="1"/>
  <c r="I193" i="1"/>
  <c r="F193" i="1" s="1"/>
  <c r="J193" i="1"/>
  <c r="G193" i="1" s="1"/>
  <c r="I194" i="1"/>
  <c r="F194" i="1" s="1"/>
  <c r="H194" i="1" s="1"/>
  <c r="J194" i="1"/>
  <c r="G194" i="1" s="1"/>
  <c r="I195" i="1"/>
  <c r="F195" i="1" s="1"/>
  <c r="J195" i="1"/>
  <c r="G195" i="1" s="1"/>
  <c r="I196" i="1"/>
  <c r="F196" i="1" s="1"/>
  <c r="J196" i="1"/>
  <c r="G196" i="1" s="1"/>
  <c r="I197" i="1"/>
  <c r="F197" i="1" s="1"/>
  <c r="J197" i="1"/>
  <c r="G197" i="1" s="1"/>
  <c r="I198" i="1"/>
  <c r="F198" i="1" s="1"/>
  <c r="J198" i="1"/>
  <c r="G198" i="1" s="1"/>
  <c r="I199" i="1"/>
  <c r="F199" i="1" s="1"/>
  <c r="J199" i="1"/>
  <c r="G199" i="1" s="1"/>
  <c r="I200" i="1"/>
  <c r="F200" i="1" s="1"/>
  <c r="J200" i="1"/>
  <c r="G200" i="1" s="1"/>
  <c r="I201" i="1"/>
  <c r="F201" i="1" s="1"/>
  <c r="J201" i="1"/>
  <c r="G201" i="1" s="1"/>
  <c r="I202" i="1"/>
  <c r="F202" i="1" s="1"/>
  <c r="J202" i="1"/>
  <c r="G202" i="1" s="1"/>
  <c r="I203" i="1"/>
  <c r="F203" i="1" s="1"/>
  <c r="J203" i="1"/>
  <c r="G203" i="1" s="1"/>
  <c r="I204" i="1"/>
  <c r="F204" i="1" s="1"/>
  <c r="J204" i="1"/>
  <c r="G204" i="1" s="1"/>
  <c r="I205" i="1"/>
  <c r="F205" i="1" s="1"/>
  <c r="J205" i="1"/>
  <c r="G205" i="1" s="1"/>
  <c r="J180" i="1"/>
  <c r="G180" i="1" s="1"/>
  <c r="I180" i="1"/>
  <c r="F180" i="1" s="1"/>
  <c r="L215" i="1"/>
  <c r="L206" i="1"/>
  <c r="L179" i="1"/>
  <c r="I160" i="1"/>
  <c r="F160" i="1" s="1"/>
  <c r="J160" i="1"/>
  <c r="G160" i="1" s="1"/>
  <c r="I161" i="1"/>
  <c r="F161" i="1" s="1"/>
  <c r="J161" i="1"/>
  <c r="I162" i="1"/>
  <c r="F162" i="1" s="1"/>
  <c r="J162" i="1"/>
  <c r="G162" i="1" s="1"/>
  <c r="I163" i="1"/>
  <c r="F163" i="1" s="1"/>
  <c r="J163" i="1"/>
  <c r="G163" i="1" s="1"/>
  <c r="I164" i="1"/>
  <c r="F164" i="1" s="1"/>
  <c r="J164" i="1"/>
  <c r="G164" i="1" s="1"/>
  <c r="I165" i="1"/>
  <c r="F165" i="1" s="1"/>
  <c r="H165" i="1" s="1"/>
  <c r="J165" i="1"/>
  <c r="G165" i="1" s="1"/>
  <c r="I166" i="1"/>
  <c r="F166" i="1" s="1"/>
  <c r="J166" i="1"/>
  <c r="G166" i="1" s="1"/>
  <c r="I167" i="1"/>
  <c r="F167" i="1" s="1"/>
  <c r="J167" i="1"/>
  <c r="G167" i="1" s="1"/>
  <c r="I168" i="1"/>
  <c r="F168" i="1" s="1"/>
  <c r="J168" i="1"/>
  <c r="G168" i="1" s="1"/>
  <c r="I169" i="1"/>
  <c r="F169" i="1" s="1"/>
  <c r="J169" i="1"/>
  <c r="G169" i="1" s="1"/>
  <c r="I170" i="1"/>
  <c r="F170" i="1" s="1"/>
  <c r="J170" i="1"/>
  <c r="G170" i="1" s="1"/>
  <c r="I171" i="1"/>
  <c r="F171" i="1" s="1"/>
  <c r="J171" i="1"/>
  <c r="G171" i="1" s="1"/>
  <c r="I172" i="1"/>
  <c r="F172" i="1" s="1"/>
  <c r="J172" i="1"/>
  <c r="G172" i="1" s="1"/>
  <c r="I173" i="1"/>
  <c r="F173" i="1" s="1"/>
  <c r="J173" i="1"/>
  <c r="G173" i="1" s="1"/>
  <c r="I174" i="1"/>
  <c r="F174" i="1" s="1"/>
  <c r="J174" i="1"/>
  <c r="G174" i="1" s="1"/>
  <c r="I175" i="1"/>
  <c r="F175" i="1" s="1"/>
  <c r="J175" i="1"/>
  <c r="G175" i="1" s="1"/>
  <c r="I176" i="1"/>
  <c r="F176" i="1" s="1"/>
  <c r="J176" i="1"/>
  <c r="G176" i="1" s="1"/>
  <c r="I177" i="1"/>
  <c r="F177" i="1" s="1"/>
  <c r="J177" i="1"/>
  <c r="G177" i="1" s="1"/>
  <c r="I178" i="1"/>
  <c r="F178" i="1" s="1"/>
  <c r="J178" i="1"/>
  <c r="G178" i="1" s="1"/>
  <c r="L158" i="1"/>
  <c r="J159" i="1"/>
  <c r="G159" i="1" s="1"/>
  <c r="I159" i="1"/>
  <c r="F159" i="1" s="1"/>
  <c r="I148" i="1"/>
  <c r="F148" i="1" s="1"/>
  <c r="J148" i="1"/>
  <c r="G148" i="1" s="1"/>
  <c r="I149" i="1"/>
  <c r="F149" i="1" s="1"/>
  <c r="J149" i="1"/>
  <c r="G149" i="1" s="1"/>
  <c r="I150" i="1"/>
  <c r="F150" i="1" s="1"/>
  <c r="J150" i="1"/>
  <c r="G150" i="1" s="1"/>
  <c r="I151" i="1"/>
  <c r="F151" i="1" s="1"/>
  <c r="H151" i="1" s="1"/>
  <c r="J151" i="1"/>
  <c r="G151" i="1" s="1"/>
  <c r="I152" i="1"/>
  <c r="F152" i="1" s="1"/>
  <c r="J152" i="1"/>
  <c r="G152" i="1" s="1"/>
  <c r="I153" i="1"/>
  <c r="F153" i="1" s="1"/>
  <c r="J153" i="1"/>
  <c r="G153" i="1" s="1"/>
  <c r="I154" i="1"/>
  <c r="J154" i="1"/>
  <c r="G154" i="1" s="1"/>
  <c r="I156" i="1"/>
  <c r="J156" i="1"/>
  <c r="I157" i="1"/>
  <c r="F157" i="1" s="1"/>
  <c r="J157" i="1"/>
  <c r="G157" i="1" s="1"/>
  <c r="J147" i="1"/>
  <c r="G147" i="1" s="1"/>
  <c r="L146" i="1"/>
  <c r="I147" i="1"/>
  <c r="F147" i="1" s="1"/>
  <c r="I135" i="1"/>
  <c r="F135" i="1" s="1"/>
  <c r="H135" i="1" s="1"/>
  <c r="I136" i="1"/>
  <c r="F136" i="1" s="1"/>
  <c r="I137" i="1"/>
  <c r="F137" i="1" s="1"/>
  <c r="H137" i="1" s="1"/>
  <c r="I138" i="1"/>
  <c r="F138" i="1" s="1"/>
  <c r="H138" i="1" s="1"/>
  <c r="I139" i="1"/>
  <c r="F139" i="1" s="1"/>
  <c r="H139" i="1" s="1"/>
  <c r="I140" i="1"/>
  <c r="F140" i="1" s="1"/>
  <c r="H140" i="1" s="1"/>
  <c r="I141" i="1"/>
  <c r="F141" i="1" s="1"/>
  <c r="H141" i="1" s="1"/>
  <c r="I142" i="1"/>
  <c r="I143" i="1"/>
  <c r="F143" i="1" s="1"/>
  <c r="H143" i="1" s="1"/>
  <c r="I144" i="1"/>
  <c r="F144" i="1" s="1"/>
  <c r="H144" i="1" s="1"/>
  <c r="L133" i="1"/>
  <c r="I134" i="1"/>
  <c r="F134" i="1" s="1"/>
  <c r="I125" i="1"/>
  <c r="F125" i="1" s="1"/>
  <c r="J125" i="1"/>
  <c r="G125" i="1" s="1"/>
  <c r="I126" i="1"/>
  <c r="F126" i="1" s="1"/>
  <c r="J126" i="1"/>
  <c r="G126" i="1" s="1"/>
  <c r="I127" i="1"/>
  <c r="F127" i="1" s="1"/>
  <c r="J127" i="1"/>
  <c r="G127" i="1" s="1"/>
  <c r="F128" i="1"/>
  <c r="G128" i="1"/>
  <c r="I129" i="1"/>
  <c r="F129" i="1" s="1"/>
  <c r="J129" i="1"/>
  <c r="G129" i="1" s="1"/>
  <c r="I130" i="1"/>
  <c r="F130" i="1" s="1"/>
  <c r="J130" i="1"/>
  <c r="G130" i="1" s="1"/>
  <c r="I131" i="1"/>
  <c r="F131" i="1" s="1"/>
  <c r="J131" i="1"/>
  <c r="G131" i="1" s="1"/>
  <c r="I132" i="1"/>
  <c r="F132" i="1" s="1"/>
  <c r="J132" i="1"/>
  <c r="G132" i="1" s="1"/>
  <c r="J124" i="1"/>
  <c r="G124" i="1" s="1"/>
  <c r="I124" i="1"/>
  <c r="E123" i="1"/>
  <c r="E122" i="1" s="1"/>
  <c r="L123" i="1"/>
  <c r="G109" i="1"/>
  <c r="I109" i="1"/>
  <c r="F109" i="1" s="1"/>
  <c r="G110" i="1"/>
  <c r="I110" i="1"/>
  <c r="F110" i="1" s="1"/>
  <c r="G111" i="1"/>
  <c r="I111" i="1"/>
  <c r="F111" i="1" s="1"/>
  <c r="G112" i="1"/>
  <c r="I112" i="1"/>
  <c r="F112" i="1" s="1"/>
  <c r="G113" i="1"/>
  <c r="I113" i="1"/>
  <c r="F113" i="1" s="1"/>
  <c r="G114" i="1"/>
  <c r="I114" i="1"/>
  <c r="F114" i="1" s="1"/>
  <c r="G115" i="1"/>
  <c r="I115" i="1"/>
  <c r="F115" i="1" s="1"/>
  <c r="G116" i="1"/>
  <c r="I116" i="1"/>
  <c r="F116" i="1" s="1"/>
  <c r="G117" i="1"/>
  <c r="I117" i="1"/>
  <c r="F117" i="1" s="1"/>
  <c r="G118" i="1"/>
  <c r="I118" i="1"/>
  <c r="F118" i="1" s="1"/>
  <c r="G119" i="1"/>
  <c r="I119" i="1"/>
  <c r="F119" i="1" s="1"/>
  <c r="G120" i="1"/>
  <c r="I120" i="1"/>
  <c r="F120" i="1" s="1"/>
  <c r="G121" i="1"/>
  <c r="I121" i="1"/>
  <c r="F121" i="1" s="1"/>
  <c r="I108" i="1"/>
  <c r="F108" i="1" s="1"/>
  <c r="H108" i="1" s="1"/>
  <c r="G108" i="1"/>
  <c r="G96" i="1"/>
  <c r="I96" i="1"/>
  <c r="F96" i="1" s="1"/>
  <c r="H96" i="1" s="1"/>
  <c r="G97" i="1"/>
  <c r="I97" i="1"/>
  <c r="F97" i="1" s="1"/>
  <c r="G98" i="1"/>
  <c r="I98" i="1"/>
  <c r="F98" i="1" s="1"/>
  <c r="G99" i="1"/>
  <c r="I99" i="1"/>
  <c r="F99" i="1" s="1"/>
  <c r="G100" i="1"/>
  <c r="I100" i="1"/>
  <c r="F100" i="1" s="1"/>
  <c r="H100" i="1" s="1"/>
  <c r="G101" i="1"/>
  <c r="I101" i="1"/>
  <c r="F101" i="1" s="1"/>
  <c r="H101" i="1" s="1"/>
  <c r="G102" i="1"/>
  <c r="I102" i="1"/>
  <c r="F102" i="1" s="1"/>
  <c r="G103" i="1"/>
  <c r="I103" i="1"/>
  <c r="F103" i="1" s="1"/>
  <c r="G104" i="1"/>
  <c r="I104" i="1"/>
  <c r="F104" i="1" s="1"/>
  <c r="G105" i="1"/>
  <c r="I105" i="1"/>
  <c r="F105" i="1" s="1"/>
  <c r="H105" i="1" s="1"/>
  <c r="G106" i="1"/>
  <c r="I106" i="1"/>
  <c r="F106" i="1" s="1"/>
  <c r="I95" i="1"/>
  <c r="F95" i="1" s="1"/>
  <c r="H95" i="1" s="1"/>
  <c r="G95" i="1"/>
  <c r="G82" i="1"/>
  <c r="I82" i="1"/>
  <c r="F82" i="1" s="1"/>
  <c r="H82" i="1" s="1"/>
  <c r="G83" i="1"/>
  <c r="I83" i="1"/>
  <c r="F83" i="1" s="1"/>
  <c r="H83" i="1" s="1"/>
  <c r="G84" i="1"/>
  <c r="I84" i="1"/>
  <c r="F84" i="1" s="1"/>
  <c r="H84" i="1" s="1"/>
  <c r="G85" i="1"/>
  <c r="I85" i="1"/>
  <c r="F85" i="1" s="1"/>
  <c r="H85" i="1" s="1"/>
  <c r="G86" i="1"/>
  <c r="I86" i="1"/>
  <c r="F86" i="1" s="1"/>
  <c r="G87" i="1"/>
  <c r="I87" i="1"/>
  <c r="F87" i="1" s="1"/>
  <c r="G88" i="1"/>
  <c r="I88" i="1"/>
  <c r="F88" i="1" s="1"/>
  <c r="G89" i="1"/>
  <c r="I89" i="1"/>
  <c r="F89" i="1" s="1"/>
  <c r="G90" i="1"/>
  <c r="I90" i="1"/>
  <c r="F90" i="1" s="1"/>
  <c r="H90" i="1" s="1"/>
  <c r="G91" i="1"/>
  <c r="I91" i="1"/>
  <c r="F91" i="1" s="1"/>
  <c r="G92" i="1"/>
  <c r="I92" i="1"/>
  <c r="F92" i="1" s="1"/>
  <c r="G93" i="1"/>
  <c r="I93" i="1"/>
  <c r="F93" i="1" s="1"/>
  <c r="I81" i="1"/>
  <c r="F81" i="1" s="1"/>
  <c r="G81" i="1"/>
  <c r="G67" i="1"/>
  <c r="I67" i="1"/>
  <c r="F67" i="1" s="1"/>
  <c r="H67" i="1" s="1"/>
  <c r="G68" i="1"/>
  <c r="I68" i="1"/>
  <c r="F68" i="1" s="1"/>
  <c r="G69" i="1"/>
  <c r="I69" i="1"/>
  <c r="F69" i="1" s="1"/>
  <c r="G70" i="1"/>
  <c r="I70" i="1"/>
  <c r="F70" i="1" s="1"/>
  <c r="G71" i="1"/>
  <c r="I71" i="1"/>
  <c r="F71" i="1" s="1"/>
  <c r="H71" i="1" s="1"/>
  <c r="G72" i="1"/>
  <c r="I72" i="1"/>
  <c r="F72" i="1" s="1"/>
  <c r="H72" i="1" s="1"/>
  <c r="G73" i="1"/>
  <c r="I73" i="1"/>
  <c r="F73" i="1" s="1"/>
  <c r="G74" i="1"/>
  <c r="I74" i="1"/>
  <c r="F74" i="1" s="1"/>
  <c r="G75" i="1"/>
  <c r="I75" i="1"/>
  <c r="F75" i="1" s="1"/>
  <c r="G76" i="1"/>
  <c r="I76" i="1"/>
  <c r="F76" i="1" s="1"/>
  <c r="G77" i="1"/>
  <c r="I77" i="1"/>
  <c r="F77" i="1" s="1"/>
  <c r="G78" i="1"/>
  <c r="I78" i="1"/>
  <c r="F78" i="1" s="1"/>
  <c r="G79" i="1"/>
  <c r="I79" i="1"/>
  <c r="F79" i="1" s="1"/>
  <c r="H79" i="1" s="1"/>
  <c r="I66" i="1"/>
  <c r="F66" i="1" s="1"/>
  <c r="G66" i="1"/>
  <c r="L107" i="1"/>
  <c r="L94" i="1"/>
  <c r="L80" i="1"/>
  <c r="G58" i="1"/>
  <c r="I58" i="1"/>
  <c r="F58" i="1" s="1"/>
  <c r="H58" i="1" s="1"/>
  <c r="G59" i="1"/>
  <c r="I59" i="1"/>
  <c r="F59" i="1" s="1"/>
  <c r="G60" i="1"/>
  <c r="I60" i="1"/>
  <c r="F60" i="1" s="1"/>
  <c r="G61" i="1"/>
  <c r="I61" i="1"/>
  <c r="F61" i="1" s="1"/>
  <c r="H61" i="1" s="1"/>
  <c r="G62" i="1"/>
  <c r="I62" i="1"/>
  <c r="F62" i="1" s="1"/>
  <c r="G63" i="1"/>
  <c r="I63" i="1"/>
  <c r="F63" i="1" s="1"/>
  <c r="G64" i="1"/>
  <c r="I64" i="1"/>
  <c r="F64" i="1" s="1"/>
  <c r="H64" i="1" s="1"/>
  <c r="I57" i="1"/>
  <c r="G57" i="1"/>
  <c r="G45" i="1"/>
  <c r="I45" i="1"/>
  <c r="F45" i="1" s="1"/>
  <c r="G46" i="1"/>
  <c r="I46" i="1"/>
  <c r="F46" i="1" s="1"/>
  <c r="G47" i="1"/>
  <c r="I47" i="1"/>
  <c r="F47" i="1" s="1"/>
  <c r="H47" i="1" s="1"/>
  <c r="G48" i="1"/>
  <c r="I48" i="1"/>
  <c r="F48" i="1" s="1"/>
  <c r="H48" i="1" s="1"/>
  <c r="G49" i="1"/>
  <c r="I49" i="1"/>
  <c r="F49" i="1" s="1"/>
  <c r="G50" i="1"/>
  <c r="I50" i="1"/>
  <c r="F50" i="1" s="1"/>
  <c r="G51" i="1"/>
  <c r="I51" i="1"/>
  <c r="F51" i="1" s="1"/>
  <c r="H51" i="1" s="1"/>
  <c r="G52" i="1"/>
  <c r="I52" i="1"/>
  <c r="F52" i="1" s="1"/>
  <c r="H52" i="1" s="1"/>
  <c r="G53" i="1"/>
  <c r="I53" i="1"/>
  <c r="F53" i="1" s="1"/>
  <c r="G54" i="1"/>
  <c r="I54" i="1"/>
  <c r="F54" i="1" s="1"/>
  <c r="G55" i="1"/>
  <c r="I55" i="1"/>
  <c r="F55" i="1" s="1"/>
  <c r="I44" i="1"/>
  <c r="F44" i="1" s="1"/>
  <c r="H44" i="1" s="1"/>
  <c r="G44" i="1"/>
  <c r="E30" i="1"/>
  <c r="G32" i="1"/>
  <c r="I32" i="1"/>
  <c r="F32" i="1" s="1"/>
  <c r="H32" i="1" s="1"/>
  <c r="G33" i="1"/>
  <c r="I33" i="1"/>
  <c r="F33" i="1" s="1"/>
  <c r="G34" i="1"/>
  <c r="I34" i="1"/>
  <c r="F34" i="1" s="1"/>
  <c r="G35" i="1"/>
  <c r="I35" i="1"/>
  <c r="F35" i="1" s="1"/>
  <c r="G36" i="1"/>
  <c r="I36" i="1"/>
  <c r="F36" i="1" s="1"/>
  <c r="H36" i="1" s="1"/>
  <c r="G37" i="1"/>
  <c r="I37" i="1"/>
  <c r="F37" i="1" s="1"/>
  <c r="G38" i="1"/>
  <c r="I38" i="1"/>
  <c r="F38" i="1" s="1"/>
  <c r="G39" i="1"/>
  <c r="I39" i="1"/>
  <c r="F39" i="1" s="1"/>
  <c r="G40" i="1"/>
  <c r="I40" i="1"/>
  <c r="F40" i="1" s="1"/>
  <c r="H40" i="1" s="1"/>
  <c r="G41" i="1"/>
  <c r="I41" i="1"/>
  <c r="F41" i="1" s="1"/>
  <c r="G42" i="1"/>
  <c r="I42" i="1"/>
  <c r="F42" i="1" s="1"/>
  <c r="H42" i="1" s="1"/>
  <c r="I31" i="1"/>
  <c r="G31" i="1"/>
  <c r="G20" i="1"/>
  <c r="I20" i="1"/>
  <c r="F20" i="1" s="1"/>
  <c r="G21" i="1"/>
  <c r="I21" i="1"/>
  <c r="G22" i="1"/>
  <c r="I22" i="1"/>
  <c r="F22" i="1" s="1"/>
  <c r="G23" i="1"/>
  <c r="I23" i="1"/>
  <c r="F23" i="1" s="1"/>
  <c r="H23" i="1" s="1"/>
  <c r="G24" i="1"/>
  <c r="I24" i="1"/>
  <c r="F24" i="1" s="1"/>
  <c r="H24" i="1" s="1"/>
  <c r="G25" i="1"/>
  <c r="I25" i="1"/>
  <c r="F25" i="1" s="1"/>
  <c r="G26" i="1"/>
  <c r="I26" i="1"/>
  <c r="F26" i="1" s="1"/>
  <c r="G27" i="1"/>
  <c r="I27" i="1"/>
  <c r="F27" i="1" s="1"/>
  <c r="G28" i="1"/>
  <c r="I28" i="1"/>
  <c r="F28" i="1" s="1"/>
  <c r="G29" i="1"/>
  <c r="I29" i="1"/>
  <c r="F29" i="1" s="1"/>
  <c r="H29" i="1" s="1"/>
  <c r="I19" i="1"/>
  <c r="F19" i="1" s="1"/>
  <c r="G19" i="1"/>
  <c r="G8" i="1"/>
  <c r="G9" i="1"/>
  <c r="G10" i="1"/>
  <c r="G11" i="1"/>
  <c r="G12" i="1"/>
  <c r="G13" i="1"/>
  <c r="G14" i="1"/>
  <c r="G15" i="1"/>
  <c r="G16" i="1"/>
  <c r="G17" i="1"/>
  <c r="I8" i="1"/>
  <c r="F8" i="1" s="1"/>
  <c r="H8" i="1" s="1"/>
  <c r="I9" i="1"/>
  <c r="F9" i="1" s="1"/>
  <c r="I10" i="1"/>
  <c r="F10" i="1" s="1"/>
  <c r="I11" i="1"/>
  <c r="F11" i="1" s="1"/>
  <c r="I12" i="1"/>
  <c r="F12" i="1" s="1"/>
  <c r="I13" i="1"/>
  <c r="F13" i="1" s="1"/>
  <c r="I14" i="1"/>
  <c r="F14" i="1" s="1"/>
  <c r="H14" i="1" s="1"/>
  <c r="I15" i="1"/>
  <c r="F15" i="1" s="1"/>
  <c r="H15" i="1" s="1"/>
  <c r="I16" i="1"/>
  <c r="F16" i="1" s="1"/>
  <c r="I17" i="1"/>
  <c r="F17" i="1" s="1"/>
  <c r="I7" i="1"/>
  <c r="F7" i="1" s="1"/>
  <c r="M223" i="1"/>
  <c r="G7" i="1"/>
  <c r="BU696" i="1"/>
  <c r="BR696" i="1" s="1"/>
  <c r="BU697" i="1"/>
  <c r="BR697" i="1" s="1"/>
  <c r="BU695" i="1"/>
  <c r="BR695" i="1" s="1"/>
  <c r="BS697" i="1"/>
  <c r="BS696" i="1"/>
  <c r="BS695" i="1"/>
  <c r="BR668" i="1"/>
  <c r="BS668" i="1"/>
  <c r="BR669" i="1"/>
  <c r="BS669" i="1"/>
  <c r="BR670" i="1"/>
  <c r="BS670" i="1"/>
  <c r="BR671" i="1"/>
  <c r="BS671" i="1"/>
  <c r="BR672" i="1"/>
  <c r="BS672" i="1"/>
  <c r="BR673" i="1"/>
  <c r="BS673" i="1"/>
  <c r="BS667" i="1"/>
  <c r="BR667" i="1"/>
  <c r="BR662" i="1"/>
  <c r="BS662" i="1"/>
  <c r="BR663" i="1"/>
  <c r="BS663" i="1"/>
  <c r="BR664" i="1"/>
  <c r="BS664" i="1"/>
  <c r="BR665" i="1"/>
  <c r="BS665" i="1"/>
  <c r="BS661" i="1"/>
  <c r="BR661" i="1"/>
  <c r="BR656" i="1"/>
  <c r="BS656" i="1"/>
  <c r="BR657" i="1"/>
  <c r="BS657" i="1"/>
  <c r="BR658" i="1"/>
  <c r="BS658" i="1"/>
  <c r="BR659" i="1"/>
  <c r="BS659" i="1"/>
  <c r="BS655" i="1"/>
  <c r="BR655" i="1"/>
  <c r="K260" i="1" l="1"/>
  <c r="H315" i="1"/>
  <c r="K401" i="1"/>
  <c r="H11" i="1"/>
  <c r="H389" i="1"/>
  <c r="H282" i="1"/>
  <c r="H89" i="1"/>
  <c r="K228" i="1"/>
  <c r="H182" i="1"/>
  <c r="H377" i="1"/>
  <c r="G146" i="1"/>
  <c r="G372" i="1"/>
  <c r="H351" i="1"/>
  <c r="H249" i="1"/>
  <c r="H54" i="1"/>
  <c r="H106" i="1"/>
  <c r="H436" i="1"/>
  <c r="H432" i="1"/>
  <c r="G156" i="1"/>
  <c r="G155" i="1" s="1"/>
  <c r="F156" i="1"/>
  <c r="F155" i="1" s="1"/>
  <c r="H134" i="1"/>
  <c r="H125" i="1"/>
  <c r="H75" i="1"/>
  <c r="H121" i="1"/>
  <c r="H191" i="1"/>
  <c r="K232" i="1"/>
  <c r="K234" i="1"/>
  <c r="L238" i="1"/>
  <c r="F290" i="1"/>
  <c r="K248" i="1"/>
  <c r="K261" i="1"/>
  <c r="H316" i="1"/>
  <c r="H391" i="1"/>
  <c r="H28" i="1"/>
  <c r="K280" i="1"/>
  <c r="K394" i="1"/>
  <c r="H10" i="1"/>
  <c r="H159" i="1"/>
  <c r="H9" i="1"/>
  <c r="H214" i="1"/>
  <c r="H78" i="1"/>
  <c r="H60" i="1"/>
  <c r="H22" i="1"/>
  <c r="H34" i="1"/>
  <c r="H76" i="1"/>
  <c r="H92" i="1"/>
  <c r="H460" i="1"/>
  <c r="H352" i="1"/>
  <c r="H364" i="1"/>
  <c r="K277" i="1"/>
  <c r="H104" i="1"/>
  <c r="K299" i="1"/>
  <c r="H329" i="1"/>
  <c r="H203" i="1"/>
  <c r="H181" i="1"/>
  <c r="H359" i="1"/>
  <c r="H454" i="1"/>
  <c r="H186" i="1"/>
  <c r="H17" i="1"/>
  <c r="H374" i="1"/>
  <c r="G366" i="1"/>
  <c r="G228" i="1"/>
  <c r="H228" i="1" s="1"/>
  <c r="G56" i="1"/>
  <c r="K295" i="1"/>
  <c r="K263" i="1"/>
  <c r="F403" i="1"/>
  <c r="F402" i="1" s="1"/>
  <c r="H68" i="1"/>
  <c r="F404" i="1"/>
  <c r="H221" i="1"/>
  <c r="H25" i="1"/>
  <c r="H38" i="1"/>
  <c r="H102" i="1"/>
  <c r="K270" i="1"/>
  <c r="G396" i="1"/>
  <c r="G395" i="1" s="1"/>
  <c r="H458" i="1"/>
  <c r="H333" i="1"/>
  <c r="H190" i="1"/>
  <c r="E324" i="1"/>
  <c r="K396" i="1"/>
  <c r="G431" i="1"/>
  <c r="H269" i="1"/>
  <c r="H385" i="1"/>
  <c r="F398" i="1"/>
  <c r="K415" i="1"/>
  <c r="H270" i="1"/>
  <c r="K281" i="1"/>
  <c r="H332" i="1"/>
  <c r="H343" i="1"/>
  <c r="H131" i="1"/>
  <c r="H168" i="1"/>
  <c r="H368" i="1"/>
  <c r="F408" i="1"/>
  <c r="F407" i="1" s="1"/>
  <c r="H450" i="1"/>
  <c r="H275" i="1"/>
  <c r="H167" i="1"/>
  <c r="H281" i="1"/>
  <c r="H455" i="1"/>
  <c r="K229" i="1"/>
  <c r="H306" i="1"/>
  <c r="K400" i="1"/>
  <c r="H342" i="1"/>
  <c r="H448" i="1"/>
  <c r="H187" i="1"/>
  <c r="H16" i="1"/>
  <c r="H166" i="1"/>
  <c r="H217" i="1"/>
  <c r="F412" i="1"/>
  <c r="F411" i="1" s="1"/>
  <c r="G267" i="1"/>
  <c r="H447" i="1"/>
  <c r="H174" i="1"/>
  <c r="F277" i="1"/>
  <c r="H277" i="1" s="1"/>
  <c r="K288" i="1"/>
  <c r="H211" i="1"/>
  <c r="H224" i="1"/>
  <c r="H273" i="1"/>
  <c r="F308" i="1"/>
  <c r="H362" i="1"/>
  <c r="H225" i="1"/>
  <c r="H339" i="1"/>
  <c r="H126" i="1"/>
  <c r="H336" i="1"/>
  <c r="G452" i="1"/>
  <c r="G451" i="1" s="1"/>
  <c r="H361" i="1"/>
  <c r="H172" i="1"/>
  <c r="H204" i="1"/>
  <c r="H209" i="1"/>
  <c r="H240" i="1"/>
  <c r="K271" i="1"/>
  <c r="H163" i="1"/>
  <c r="H246" i="1"/>
  <c r="H302" i="1"/>
  <c r="G394" i="1"/>
  <c r="G393" i="1" s="1"/>
  <c r="H88" i="1"/>
  <c r="G308" i="1"/>
  <c r="H375" i="1"/>
  <c r="F415" i="1"/>
  <c r="H243" i="1"/>
  <c r="H242" i="1"/>
  <c r="H241" i="1"/>
  <c r="K257" i="1"/>
  <c r="F260" i="1"/>
  <c r="H260" i="1" s="1"/>
  <c r="H255" i="1"/>
  <c r="H261" i="1"/>
  <c r="H59" i="1"/>
  <c r="F286" i="1"/>
  <c r="G297" i="1"/>
  <c r="G293" i="1" s="1"/>
  <c r="K297" i="1"/>
  <c r="H301" i="1"/>
  <c r="F300" i="1"/>
  <c r="H380" i="1"/>
  <c r="G421" i="1"/>
  <c r="G276" i="1"/>
  <c r="G274" i="1" s="1"/>
  <c r="K276" i="1"/>
  <c r="H62" i="1"/>
  <c r="H103" i="1"/>
  <c r="H128" i="1"/>
  <c r="H160" i="1"/>
  <c r="G208" i="1"/>
  <c r="G206" i="1" s="1"/>
  <c r="G227" i="1"/>
  <c r="K227" i="1"/>
  <c r="K256" i="1"/>
  <c r="F256" i="1"/>
  <c r="H256" i="1" s="1"/>
  <c r="H309" i="1"/>
  <c r="G325" i="1"/>
  <c r="H340" i="1"/>
  <c r="H440" i="1"/>
  <c r="F372" i="1"/>
  <c r="F31" i="1"/>
  <c r="H198" i="1"/>
  <c r="G233" i="1"/>
  <c r="H233" i="1" s="1"/>
  <c r="K233" i="1"/>
  <c r="H244" i="1"/>
  <c r="H245" i="1"/>
  <c r="F268" i="1"/>
  <c r="K291" i="1"/>
  <c r="H303" i="1"/>
  <c r="G314" i="1"/>
  <c r="G312" i="1" s="1"/>
  <c r="F367" i="1"/>
  <c r="H399" i="1"/>
  <c r="H13" i="1"/>
  <c r="G18" i="1"/>
  <c r="H20" i="1"/>
  <c r="H50" i="1"/>
  <c r="H311" i="1"/>
  <c r="F410" i="1"/>
  <c r="F409" i="1" s="1"/>
  <c r="H26" i="1"/>
  <c r="G30" i="1"/>
  <c r="H55" i="1"/>
  <c r="G43" i="1"/>
  <c r="H86" i="1"/>
  <c r="H156" i="1"/>
  <c r="G283" i="1"/>
  <c r="H283" i="1" s="1"/>
  <c r="K283" i="1"/>
  <c r="G300" i="1"/>
  <c r="H349" i="1"/>
  <c r="F422" i="1"/>
  <c r="H430" i="1"/>
  <c r="H445" i="1"/>
  <c r="H457" i="1"/>
  <c r="G80" i="1"/>
  <c r="G107" i="1"/>
  <c r="F237" i="1"/>
  <c r="K250" i="1"/>
  <c r="F250" i="1"/>
  <c r="H250" i="1" s="1"/>
  <c r="K264" i="1"/>
  <c r="F264" i="1"/>
  <c r="H264" i="1" s="1"/>
  <c r="H305" i="1"/>
  <c r="F304" i="1"/>
  <c r="H117" i="1"/>
  <c r="H113" i="1"/>
  <c r="F124" i="1"/>
  <c r="H124" i="1" s="1"/>
  <c r="H149" i="1"/>
  <c r="H177" i="1"/>
  <c r="H170" i="1"/>
  <c r="H189" i="1"/>
  <c r="G248" i="1"/>
  <c r="H248" i="1" s="1"/>
  <c r="K262" i="1"/>
  <c r="K275" i="1"/>
  <c r="K294" i="1"/>
  <c r="H331" i="1"/>
  <c r="K403" i="1"/>
  <c r="F452" i="1"/>
  <c r="H12" i="1"/>
  <c r="H39" i="1"/>
  <c r="H35" i="1"/>
  <c r="H49" i="1"/>
  <c r="H46" i="1"/>
  <c r="H99" i="1"/>
  <c r="G94" i="1"/>
  <c r="H120" i="1"/>
  <c r="H116" i="1"/>
  <c r="H112" i="1"/>
  <c r="H169" i="1"/>
  <c r="H201" i="1"/>
  <c r="H220" i="1"/>
  <c r="K237" i="1"/>
  <c r="K286" i="1"/>
  <c r="H295" i="1"/>
  <c r="H326" i="1"/>
  <c r="H386" i="1"/>
  <c r="K405" i="1"/>
  <c r="H423" i="1"/>
  <c r="H426" i="1"/>
  <c r="H449" i="1"/>
  <c r="H444" i="1"/>
  <c r="H437" i="1"/>
  <c r="H230" i="1"/>
  <c r="K235" i="1"/>
  <c r="K268" i="1"/>
  <c r="H292" i="1"/>
  <c r="H363" i="1"/>
  <c r="H360" i="1"/>
  <c r="H381" i="1"/>
  <c r="K399" i="1"/>
  <c r="K408" i="1"/>
  <c r="K412" i="1"/>
  <c r="H446" i="1"/>
  <c r="H439" i="1"/>
  <c r="H459" i="1"/>
  <c r="H456" i="1"/>
  <c r="H453" i="1"/>
  <c r="H45" i="1"/>
  <c r="H91" i="1"/>
  <c r="H119" i="1"/>
  <c r="H115" i="1"/>
  <c r="H111" i="1"/>
  <c r="H132" i="1"/>
  <c r="H185" i="1"/>
  <c r="H229" i="1"/>
  <c r="K230" i="1"/>
  <c r="K251" i="1"/>
  <c r="K296" i="1"/>
  <c r="F313" i="1"/>
  <c r="H335" i="1"/>
  <c r="F325" i="1"/>
  <c r="G390" i="1"/>
  <c r="H390" i="1" s="1"/>
  <c r="H388" i="1" s="1"/>
  <c r="K398" i="1"/>
  <c r="K410" i="1"/>
  <c r="K416" i="1"/>
  <c r="G429" i="1"/>
  <c r="H429" i="1" s="1"/>
  <c r="H441" i="1"/>
  <c r="H438" i="1"/>
  <c r="H216" i="1"/>
  <c r="H74" i="1"/>
  <c r="H70" i="1"/>
  <c r="H153" i="1"/>
  <c r="H212" i="1"/>
  <c r="K239" i="1"/>
  <c r="F266" i="1"/>
  <c r="H294" i="1"/>
  <c r="H299" i="1"/>
  <c r="H354" i="1"/>
  <c r="H346" i="1"/>
  <c r="H369" i="1"/>
  <c r="F395" i="1"/>
  <c r="F413" i="1"/>
  <c r="H433" i="1"/>
  <c r="H164" i="1"/>
  <c r="H193" i="1"/>
  <c r="H27" i="1"/>
  <c r="H41" i="1"/>
  <c r="H37" i="1"/>
  <c r="H33" i="1"/>
  <c r="H53" i="1"/>
  <c r="H63" i="1"/>
  <c r="G65" i="1"/>
  <c r="H87" i="1"/>
  <c r="H98" i="1"/>
  <c r="H118" i="1"/>
  <c r="H114" i="1"/>
  <c r="H110" i="1"/>
  <c r="H147" i="1"/>
  <c r="H148" i="1"/>
  <c r="H178" i="1"/>
  <c r="H176" i="1"/>
  <c r="H171" i="1"/>
  <c r="H205" i="1"/>
  <c r="H195" i="1"/>
  <c r="H227" i="1"/>
  <c r="K259" i="1"/>
  <c r="K266" i="1"/>
  <c r="F279" i="1"/>
  <c r="H365" i="1"/>
  <c r="H443" i="1"/>
  <c r="F431" i="1"/>
  <c r="H77" i="1"/>
  <c r="H73" i="1"/>
  <c r="H69" i="1"/>
  <c r="H93" i="1"/>
  <c r="H157" i="1"/>
  <c r="H152" i="1"/>
  <c r="H175" i="1"/>
  <c r="H197" i="1"/>
  <c r="K282" i="1"/>
  <c r="H310" i="1"/>
  <c r="H308" i="1" s="1"/>
  <c r="H338" i="1"/>
  <c r="H355" i="1"/>
  <c r="H353" i="1"/>
  <c r="H350" i="1"/>
  <c r="H434" i="1"/>
  <c r="H461" i="1"/>
  <c r="H442" i="1"/>
  <c r="H435" i="1"/>
  <c r="H428" i="1"/>
  <c r="G424" i="1"/>
  <c r="L417" i="1"/>
  <c r="H420" i="1"/>
  <c r="G418" i="1"/>
  <c r="H419" i="1"/>
  <c r="H418" i="1" s="1"/>
  <c r="F418" i="1"/>
  <c r="K414" i="1"/>
  <c r="H414" i="1"/>
  <c r="G416" i="1"/>
  <c r="H416" i="1" s="1"/>
  <c r="G415" i="1"/>
  <c r="H415" i="1" s="1"/>
  <c r="G410" i="1"/>
  <c r="G409" i="1" s="1"/>
  <c r="G412" i="1"/>
  <c r="G408" i="1"/>
  <c r="G407" i="1" s="1"/>
  <c r="H406" i="1"/>
  <c r="K406" i="1"/>
  <c r="G405" i="1"/>
  <c r="G403" i="1"/>
  <c r="F400" i="1"/>
  <c r="H400" i="1" s="1"/>
  <c r="F401" i="1"/>
  <c r="H401" i="1" s="1"/>
  <c r="G398" i="1"/>
  <c r="F394" i="1"/>
  <c r="H392" i="1"/>
  <c r="F388" i="1"/>
  <c r="L371" i="1"/>
  <c r="H387" i="1"/>
  <c r="F383" i="1"/>
  <c r="G384" i="1"/>
  <c r="G383" i="1" s="1"/>
  <c r="H382" i="1"/>
  <c r="G378" i="1"/>
  <c r="F379" i="1"/>
  <c r="H376" i="1"/>
  <c r="H373" i="1"/>
  <c r="L324" i="1"/>
  <c r="H370" i="1"/>
  <c r="G357" i="1"/>
  <c r="F357" i="1"/>
  <c r="H358" i="1"/>
  <c r="H356" i="1"/>
  <c r="F344" i="1"/>
  <c r="H348" i="1"/>
  <c r="G347" i="1"/>
  <c r="H347" i="1" s="1"/>
  <c r="H341" i="1"/>
  <c r="F337" i="1"/>
  <c r="G337" i="1"/>
  <c r="H334" i="1"/>
  <c r="H330" i="1"/>
  <c r="H327" i="1"/>
  <c r="G304" i="1"/>
  <c r="H298" i="1"/>
  <c r="K298" i="1"/>
  <c r="F296" i="1"/>
  <c r="H296" i="1" s="1"/>
  <c r="K292" i="1"/>
  <c r="G291" i="1"/>
  <c r="H287" i="1"/>
  <c r="F288" i="1"/>
  <c r="H288" i="1" s="1"/>
  <c r="G289" i="1"/>
  <c r="G285" i="1" s="1"/>
  <c r="K287" i="1"/>
  <c r="H284" i="1"/>
  <c r="K284" i="1"/>
  <c r="G280" i="1"/>
  <c r="F278" i="1"/>
  <c r="H278" i="1" s="1"/>
  <c r="K278" i="1"/>
  <c r="H271" i="1"/>
  <c r="H272" i="1"/>
  <c r="K272" i="1"/>
  <c r="K273" i="1"/>
  <c r="K269" i="1"/>
  <c r="G254" i="1"/>
  <c r="F262" i="1"/>
  <c r="H262" i="1" s="1"/>
  <c r="F263" i="1"/>
  <c r="H263" i="1" s="1"/>
  <c r="H259" i="1"/>
  <c r="F257" i="1"/>
  <c r="H257" i="1" s="1"/>
  <c r="F258" i="1"/>
  <c r="H258" i="1" s="1"/>
  <c r="K258" i="1"/>
  <c r="K255" i="1"/>
  <c r="H251" i="1"/>
  <c r="K249" i="1"/>
  <c r="G239" i="1"/>
  <c r="F234" i="1"/>
  <c r="F235" i="1"/>
  <c r="H235" i="1" s="1"/>
  <c r="G232" i="1"/>
  <c r="G226" i="1"/>
  <c r="F226" i="1"/>
  <c r="H223" i="1"/>
  <c r="H222" i="1"/>
  <c r="F215" i="1"/>
  <c r="H219" i="1"/>
  <c r="G218" i="1"/>
  <c r="H218" i="1" s="1"/>
  <c r="H213" i="1"/>
  <c r="H210" i="1"/>
  <c r="F207" i="1"/>
  <c r="H196" i="1"/>
  <c r="H183" i="1"/>
  <c r="H188" i="1"/>
  <c r="H192" i="1"/>
  <c r="H200" i="1"/>
  <c r="H202" i="1"/>
  <c r="H199" i="1"/>
  <c r="H184" i="1"/>
  <c r="G179" i="1"/>
  <c r="H180" i="1"/>
  <c r="F179" i="1"/>
  <c r="L122" i="1"/>
  <c r="H173" i="1"/>
  <c r="H162" i="1"/>
  <c r="F158" i="1"/>
  <c r="G161" i="1"/>
  <c r="H161" i="1" s="1"/>
  <c r="H150" i="1"/>
  <c r="F154" i="1"/>
  <c r="H154" i="1" s="1"/>
  <c r="H136" i="1"/>
  <c r="F142" i="1"/>
  <c r="H142" i="1" s="1"/>
  <c r="H130" i="1"/>
  <c r="H127" i="1"/>
  <c r="H129" i="1"/>
  <c r="G123" i="1"/>
  <c r="H109" i="1"/>
  <c r="F107" i="1"/>
  <c r="F94" i="1"/>
  <c r="H97" i="1"/>
  <c r="H81" i="1"/>
  <c r="F80" i="1"/>
  <c r="F65" i="1"/>
  <c r="H66" i="1"/>
  <c r="F57" i="1"/>
  <c r="F43" i="1"/>
  <c r="F21" i="1"/>
  <c r="H21" i="1" s="1"/>
  <c r="H19" i="1"/>
  <c r="G6" i="1"/>
  <c r="G5" i="1" s="1"/>
  <c r="F6" i="1"/>
  <c r="H7" i="1"/>
  <c r="BR660" i="1"/>
  <c r="BR515" i="1"/>
  <c r="BS515" i="1"/>
  <c r="BT515" i="1" s="1"/>
  <c r="BS514" i="1"/>
  <c r="BR514" i="1"/>
  <c r="BR509" i="1"/>
  <c r="BS509" i="1"/>
  <c r="BR510" i="1"/>
  <c r="BS510" i="1"/>
  <c r="BR511" i="1"/>
  <c r="BS511" i="1"/>
  <c r="BR512" i="1"/>
  <c r="BS512" i="1"/>
  <c r="BS508" i="1"/>
  <c r="BR508" i="1"/>
  <c r="BR503" i="1"/>
  <c r="BS503" i="1"/>
  <c r="BR504" i="1"/>
  <c r="BS504" i="1"/>
  <c r="BR505" i="1"/>
  <c r="BS505" i="1"/>
  <c r="BR506" i="1"/>
  <c r="BS506" i="1"/>
  <c r="BS502" i="1"/>
  <c r="BR502" i="1"/>
  <c r="BR480" i="1"/>
  <c r="BS480" i="1"/>
  <c r="BT480" i="1" s="1"/>
  <c r="BS479" i="1"/>
  <c r="BR479" i="1"/>
  <c r="BR472" i="1"/>
  <c r="BS472" i="1"/>
  <c r="BR473" i="1"/>
  <c r="BS473" i="1"/>
  <c r="BR474" i="1"/>
  <c r="BS474" i="1"/>
  <c r="BR475" i="1"/>
  <c r="BS475" i="1"/>
  <c r="BR476" i="1"/>
  <c r="BS476" i="1"/>
  <c r="BR477" i="1"/>
  <c r="BS477" i="1"/>
  <c r="BS471" i="1"/>
  <c r="BR471" i="1"/>
  <c r="BR464" i="1"/>
  <c r="BS464" i="1"/>
  <c r="BR465" i="1"/>
  <c r="BS465" i="1"/>
  <c r="BR466" i="1"/>
  <c r="BS466" i="1"/>
  <c r="BR467" i="1"/>
  <c r="BS467" i="1"/>
  <c r="BR468" i="1"/>
  <c r="BS468" i="1"/>
  <c r="BS463" i="1"/>
  <c r="BR463" i="1"/>
  <c r="BR453" i="1"/>
  <c r="BS453" i="1"/>
  <c r="BR454" i="1"/>
  <c r="BS454" i="1"/>
  <c r="BR455" i="1"/>
  <c r="BS455" i="1"/>
  <c r="BR456" i="1"/>
  <c r="BS456" i="1"/>
  <c r="BR457" i="1"/>
  <c r="BS457" i="1"/>
  <c r="BR458" i="1"/>
  <c r="BS458" i="1"/>
  <c r="BR459" i="1"/>
  <c r="BS459" i="1"/>
  <c r="BR460" i="1"/>
  <c r="BS460" i="1"/>
  <c r="BR461" i="1"/>
  <c r="BS461" i="1"/>
  <c r="BS452" i="1"/>
  <c r="BR452" i="1"/>
  <c r="BS450" i="1"/>
  <c r="BR450" i="1"/>
  <c r="BR433" i="1"/>
  <c r="BS433" i="1"/>
  <c r="BR434" i="1"/>
  <c r="BS434" i="1"/>
  <c r="BR435" i="1"/>
  <c r="BS435" i="1"/>
  <c r="BR436" i="1"/>
  <c r="BS436" i="1"/>
  <c r="BR437" i="1"/>
  <c r="BS437" i="1"/>
  <c r="BR438" i="1"/>
  <c r="BS438" i="1"/>
  <c r="BR439" i="1"/>
  <c r="BS439" i="1"/>
  <c r="BR440" i="1"/>
  <c r="BS440" i="1"/>
  <c r="BR441" i="1"/>
  <c r="BS441" i="1"/>
  <c r="BR442" i="1"/>
  <c r="BS442" i="1"/>
  <c r="BR443" i="1"/>
  <c r="BS443" i="1"/>
  <c r="BR444" i="1"/>
  <c r="BS444" i="1"/>
  <c r="BR445" i="1"/>
  <c r="BS445" i="1"/>
  <c r="BR446" i="1"/>
  <c r="BS446" i="1"/>
  <c r="BR447" i="1"/>
  <c r="BS447" i="1"/>
  <c r="BR448" i="1"/>
  <c r="BS448" i="1"/>
  <c r="BR449" i="1"/>
  <c r="BS449" i="1"/>
  <c r="BS432" i="1"/>
  <c r="BR432" i="1"/>
  <c r="BR429" i="1"/>
  <c r="BS429" i="1"/>
  <c r="BR430" i="1"/>
  <c r="BS430" i="1"/>
  <c r="BS428" i="1"/>
  <c r="BR428" i="1"/>
  <c r="BR426" i="1"/>
  <c r="BS426" i="1"/>
  <c r="BS425" i="1"/>
  <c r="BR425" i="1"/>
  <c r="BR423" i="1"/>
  <c r="BS423" i="1"/>
  <c r="BS422" i="1"/>
  <c r="BR422" i="1"/>
  <c r="BR420" i="1"/>
  <c r="BS420" i="1"/>
  <c r="BS419" i="1"/>
  <c r="BR419" i="1"/>
  <c r="BS396" i="1"/>
  <c r="BS395" i="1" s="1"/>
  <c r="BR396" i="1"/>
  <c r="BR395" i="1" s="1"/>
  <c r="BS394" i="1"/>
  <c r="BS393" i="1" s="1"/>
  <c r="BR394" i="1"/>
  <c r="BR384" i="1"/>
  <c r="BR385" i="1"/>
  <c r="BS385" i="1"/>
  <c r="BR386" i="1"/>
  <c r="BS386" i="1"/>
  <c r="BR387" i="1"/>
  <c r="BS387" i="1"/>
  <c r="BS384" i="1"/>
  <c r="BR374" i="1"/>
  <c r="BS374" i="1"/>
  <c r="BR375" i="1"/>
  <c r="BS375" i="1"/>
  <c r="BR376" i="1"/>
  <c r="BS376" i="1"/>
  <c r="BR377" i="1"/>
  <c r="BS377" i="1"/>
  <c r="BS373" i="1"/>
  <c r="BR373" i="1"/>
  <c r="BR310" i="1"/>
  <c r="BS310" i="1"/>
  <c r="BR311" i="1"/>
  <c r="BS311" i="1"/>
  <c r="BS309" i="1"/>
  <c r="BR309" i="1"/>
  <c r="BR306" i="1"/>
  <c r="BS306" i="1"/>
  <c r="BR307" i="1"/>
  <c r="BS307" i="1"/>
  <c r="BR305" i="1"/>
  <c r="BS305" i="1"/>
  <c r="BS295" i="1"/>
  <c r="BS296" i="1"/>
  <c r="BS297" i="1"/>
  <c r="BS298" i="1"/>
  <c r="BS299" i="1"/>
  <c r="BS294" i="1"/>
  <c r="BR295" i="1"/>
  <c r="BR296" i="1"/>
  <c r="BR297" i="1"/>
  <c r="BR298" i="1"/>
  <c r="BR299" i="1"/>
  <c r="BR294" i="1"/>
  <c r="BS240" i="1"/>
  <c r="BS241" i="1"/>
  <c r="BS242" i="1"/>
  <c r="BS243" i="1"/>
  <c r="BS244" i="1"/>
  <c r="BS245" i="1"/>
  <c r="BS246" i="1"/>
  <c r="BS239" i="1"/>
  <c r="BR240" i="1"/>
  <c r="BR241" i="1"/>
  <c r="BR242" i="1"/>
  <c r="BR243" i="1"/>
  <c r="BR244" i="1"/>
  <c r="BR245" i="1"/>
  <c r="BR246" i="1"/>
  <c r="BR239" i="1"/>
  <c r="BR233" i="1"/>
  <c r="BS233" i="1"/>
  <c r="BR234" i="1"/>
  <c r="BS234" i="1"/>
  <c r="BR235" i="1"/>
  <c r="BS235" i="1"/>
  <c r="BS232" i="1"/>
  <c r="BR232" i="1"/>
  <c r="BS217" i="1"/>
  <c r="BS218" i="1"/>
  <c r="BS219" i="1"/>
  <c r="BS220" i="1"/>
  <c r="BS221" i="1"/>
  <c r="BS222" i="1"/>
  <c r="BS223" i="1"/>
  <c r="BS224" i="1"/>
  <c r="BS225" i="1"/>
  <c r="BS216" i="1"/>
  <c r="BR217" i="1"/>
  <c r="BR218" i="1"/>
  <c r="BR219" i="1"/>
  <c r="BR220" i="1"/>
  <c r="BR221" i="1"/>
  <c r="BR222" i="1"/>
  <c r="BR223" i="1"/>
  <c r="BR224" i="1"/>
  <c r="BR225" i="1"/>
  <c r="BR216" i="1"/>
  <c r="BS181" i="1"/>
  <c r="BS182" i="1"/>
  <c r="BS183" i="1"/>
  <c r="BS184" i="1"/>
  <c r="BS185" i="1"/>
  <c r="BS186" i="1"/>
  <c r="BS187" i="1"/>
  <c r="BS188" i="1"/>
  <c r="BS189" i="1"/>
  <c r="BS190" i="1"/>
  <c r="BS191" i="1"/>
  <c r="BS192" i="1"/>
  <c r="BS193" i="1"/>
  <c r="BS194" i="1"/>
  <c r="BS195" i="1"/>
  <c r="BS196" i="1"/>
  <c r="BS197" i="1"/>
  <c r="BS198" i="1"/>
  <c r="BS199" i="1"/>
  <c r="BS200" i="1"/>
  <c r="BS201" i="1"/>
  <c r="BS202" i="1"/>
  <c r="BS203" i="1"/>
  <c r="BS204" i="1"/>
  <c r="BS205" i="1"/>
  <c r="BS180" i="1"/>
  <c r="BR181" i="1"/>
  <c r="BR182" i="1"/>
  <c r="BR183" i="1"/>
  <c r="BR184" i="1"/>
  <c r="BR185" i="1"/>
  <c r="BR186" i="1"/>
  <c r="BR187" i="1"/>
  <c r="BR188" i="1"/>
  <c r="BR189" i="1"/>
  <c r="BR190" i="1"/>
  <c r="BR191" i="1"/>
  <c r="BR192" i="1"/>
  <c r="BR193" i="1"/>
  <c r="BR194" i="1"/>
  <c r="BR195" i="1"/>
  <c r="BR196" i="1"/>
  <c r="BR197" i="1"/>
  <c r="BR198" i="1"/>
  <c r="BR199" i="1"/>
  <c r="BR200" i="1"/>
  <c r="BR201" i="1"/>
  <c r="BR202" i="1"/>
  <c r="BR203" i="1"/>
  <c r="BR204" i="1"/>
  <c r="BR205" i="1"/>
  <c r="BR180" i="1"/>
  <c r="BS148" i="1"/>
  <c r="BS149" i="1"/>
  <c r="BS150" i="1"/>
  <c r="BS151" i="1"/>
  <c r="BS152" i="1"/>
  <c r="BS153" i="1"/>
  <c r="BS154" i="1"/>
  <c r="BS155" i="1"/>
  <c r="BS156" i="1"/>
  <c r="BS157" i="1"/>
  <c r="BS147" i="1"/>
  <c r="BR148" i="1"/>
  <c r="BR149" i="1"/>
  <c r="BR150" i="1"/>
  <c r="BR151" i="1"/>
  <c r="BR152" i="1"/>
  <c r="BR153" i="1"/>
  <c r="BR154" i="1"/>
  <c r="BR155" i="1"/>
  <c r="BR156" i="1"/>
  <c r="BR157" i="1"/>
  <c r="BR147" i="1"/>
  <c r="BS125" i="1"/>
  <c r="BS126" i="1"/>
  <c r="BS124" i="1"/>
  <c r="BS128" i="1"/>
  <c r="BS129" i="1"/>
  <c r="BS130" i="1"/>
  <c r="BS131" i="1"/>
  <c r="BS132" i="1"/>
  <c r="BS127" i="1"/>
  <c r="BR131" i="1"/>
  <c r="BR132" i="1"/>
  <c r="BR128" i="1"/>
  <c r="BR129" i="1"/>
  <c r="BR130" i="1"/>
  <c r="BR125" i="1"/>
  <c r="BR126" i="1"/>
  <c r="BR127" i="1"/>
  <c r="BR124" i="1"/>
  <c r="BW701" i="1"/>
  <c r="BW700" i="1"/>
  <c r="BW699" i="1"/>
  <c r="BW698" i="1"/>
  <c r="BR698" i="1"/>
  <c r="BW697" i="1"/>
  <c r="BW696" i="1"/>
  <c r="BW695" i="1"/>
  <c r="BW694" i="1"/>
  <c r="BR694" i="1"/>
  <c r="BW693" i="1"/>
  <c r="BR693" i="1"/>
  <c r="BW692" i="1"/>
  <c r="BR692" i="1"/>
  <c r="BW691" i="1"/>
  <c r="BR691" i="1"/>
  <c r="BW690" i="1"/>
  <c r="BW689" i="1"/>
  <c r="BR689" i="1"/>
  <c r="BW688" i="1"/>
  <c r="BR688" i="1"/>
  <c r="BW687" i="1"/>
  <c r="BV686" i="1"/>
  <c r="BU686" i="1"/>
  <c r="BW685" i="1"/>
  <c r="BR685" i="1"/>
  <c r="BW684" i="1"/>
  <c r="BR684" i="1"/>
  <c r="BW683" i="1"/>
  <c r="BR683" i="1"/>
  <c r="BW682" i="1"/>
  <c r="BR682" i="1"/>
  <c r="BW681" i="1"/>
  <c r="BR681" i="1"/>
  <c r="BW680" i="1"/>
  <c r="BW679" i="1"/>
  <c r="BR679" i="1"/>
  <c r="BW678" i="1"/>
  <c r="BR678" i="1"/>
  <c r="BW677" i="1"/>
  <c r="BR677" i="1"/>
  <c r="BW676" i="1"/>
  <c r="BV675" i="1"/>
  <c r="BU675" i="1"/>
  <c r="BW674" i="1"/>
  <c r="BW673" i="1"/>
  <c r="BR666" i="1"/>
  <c r="BW672" i="1"/>
  <c r="BT672" i="1"/>
  <c r="BW671" i="1"/>
  <c r="BT671" i="1"/>
  <c r="BW670" i="1"/>
  <c r="BW669" i="1"/>
  <c r="BT669" i="1"/>
  <c r="BW668" i="1"/>
  <c r="BW667" i="1"/>
  <c r="BT667" i="1"/>
  <c r="BW666" i="1"/>
  <c r="BW665" i="1"/>
  <c r="BT665" i="1"/>
  <c r="BW664" i="1"/>
  <c r="I664" i="1" s="1"/>
  <c r="F664" i="1" s="1"/>
  <c r="H664" i="1" s="1"/>
  <c r="BW663" i="1"/>
  <c r="I663" i="1" s="1"/>
  <c r="F663" i="1" s="1"/>
  <c r="H663" i="1" s="1"/>
  <c r="BT663" i="1"/>
  <c r="BW662" i="1"/>
  <c r="I662" i="1" s="1"/>
  <c r="BW661" i="1"/>
  <c r="BW660" i="1"/>
  <c r="BW659" i="1"/>
  <c r="BT659" i="1"/>
  <c r="BW658" i="1"/>
  <c r="I658" i="1" s="1"/>
  <c r="F658" i="1" s="1"/>
  <c r="H658" i="1" s="1"/>
  <c r="BW657" i="1"/>
  <c r="I657" i="1" s="1"/>
  <c r="F657" i="1" s="1"/>
  <c r="H657" i="1" s="1"/>
  <c r="BW656" i="1"/>
  <c r="I656" i="1" s="1"/>
  <c r="F656" i="1" s="1"/>
  <c r="BT656" i="1"/>
  <c r="BW655" i="1"/>
  <c r="BT655" i="1"/>
  <c r="BW654" i="1"/>
  <c r="BW653" i="1"/>
  <c r="BW652" i="1"/>
  <c r="BW651" i="1"/>
  <c r="BW650" i="1"/>
  <c r="BW649" i="1"/>
  <c r="BW648" i="1"/>
  <c r="BW647" i="1"/>
  <c r="BW646" i="1"/>
  <c r="BW645" i="1"/>
  <c r="BW644" i="1"/>
  <c r="BW643" i="1"/>
  <c r="BW642" i="1"/>
  <c r="BW641" i="1"/>
  <c r="BW640" i="1"/>
  <c r="BW639" i="1"/>
  <c r="BW638" i="1"/>
  <c r="BW637" i="1"/>
  <c r="BW636" i="1"/>
  <c r="BV635" i="1"/>
  <c r="BU635" i="1"/>
  <c r="BW634" i="1"/>
  <c r="BR634" i="1"/>
  <c r="BR633" i="1" s="1"/>
  <c r="BW633" i="1"/>
  <c r="BW632" i="1"/>
  <c r="BR632" i="1"/>
  <c r="BW631" i="1"/>
  <c r="BR631" i="1"/>
  <c r="BW630" i="1"/>
  <c r="BR630" i="1"/>
  <c r="BW629" i="1"/>
  <c r="BR629" i="1"/>
  <c r="BW628" i="1"/>
  <c r="BR628" i="1"/>
  <c r="BW627" i="1"/>
  <c r="BR627" i="1"/>
  <c r="BW626" i="1"/>
  <c r="BW625" i="1"/>
  <c r="BR625" i="1"/>
  <c r="BW624" i="1"/>
  <c r="BR624" i="1"/>
  <c r="BW623" i="1"/>
  <c r="BR623" i="1"/>
  <c r="BW622" i="1"/>
  <c r="BR622" i="1"/>
  <c r="BW621" i="1"/>
  <c r="BW620" i="1"/>
  <c r="BR620" i="1"/>
  <c r="BW619" i="1"/>
  <c r="BR619" i="1"/>
  <c r="BW618" i="1"/>
  <c r="BR618" i="1"/>
  <c r="BW617" i="1"/>
  <c r="BR617" i="1"/>
  <c r="BW616" i="1"/>
  <c r="BV615" i="1"/>
  <c r="BU615" i="1"/>
  <c r="BW614" i="1"/>
  <c r="BS614" i="1"/>
  <c r="BR614" i="1"/>
  <c r="BW613" i="1"/>
  <c r="BS613" i="1"/>
  <c r="BR613" i="1"/>
  <c r="BW612" i="1"/>
  <c r="BS612" i="1"/>
  <c r="BR612" i="1"/>
  <c r="BW611" i="1"/>
  <c r="BS611" i="1"/>
  <c r="BR611" i="1"/>
  <c r="BW610" i="1"/>
  <c r="BS610" i="1"/>
  <c r="BR610" i="1"/>
  <c r="BW609" i="1"/>
  <c r="BW608" i="1"/>
  <c r="BS608" i="1"/>
  <c r="BR608" i="1"/>
  <c r="BW607" i="1"/>
  <c r="BS607" i="1"/>
  <c r="BR607" i="1"/>
  <c r="BW606" i="1"/>
  <c r="BS606" i="1"/>
  <c r="BR606" i="1"/>
  <c r="BW605" i="1"/>
  <c r="BS605" i="1"/>
  <c r="BR605" i="1"/>
  <c r="BW604" i="1"/>
  <c r="BS604" i="1"/>
  <c r="BR604" i="1"/>
  <c r="BW603" i="1"/>
  <c r="BS603" i="1"/>
  <c r="BR603" i="1"/>
  <c r="BW602" i="1"/>
  <c r="BW601" i="1"/>
  <c r="BW600" i="1"/>
  <c r="BW599" i="1"/>
  <c r="BW598" i="1"/>
  <c r="BW597" i="1"/>
  <c r="BW596" i="1"/>
  <c r="BW595" i="1"/>
  <c r="BW594" i="1"/>
  <c r="BW593" i="1"/>
  <c r="BW592" i="1"/>
  <c r="BW591" i="1"/>
  <c r="BW590" i="1"/>
  <c r="BW589" i="1"/>
  <c r="BW588" i="1"/>
  <c r="BW587" i="1"/>
  <c r="BW586" i="1"/>
  <c r="BW585" i="1"/>
  <c r="BW584" i="1"/>
  <c r="BW583" i="1"/>
  <c r="BW582" i="1"/>
  <c r="BW581" i="1"/>
  <c r="BW580" i="1"/>
  <c r="BW579" i="1"/>
  <c r="BW578" i="1"/>
  <c r="BW577" i="1"/>
  <c r="BW576" i="1"/>
  <c r="BW575" i="1"/>
  <c r="BW574" i="1"/>
  <c r="BW573" i="1"/>
  <c r="BW572" i="1"/>
  <c r="BW571" i="1"/>
  <c r="BW570" i="1"/>
  <c r="BW569" i="1"/>
  <c r="BW568" i="1"/>
  <c r="BW567" i="1"/>
  <c r="BW566" i="1"/>
  <c r="BW565" i="1"/>
  <c r="BW564" i="1"/>
  <c r="BS564" i="1"/>
  <c r="BR564" i="1"/>
  <c r="BW563" i="1"/>
  <c r="BS563" i="1"/>
  <c r="BR563" i="1"/>
  <c r="BW562" i="1"/>
  <c r="BS562" i="1"/>
  <c r="BR562" i="1"/>
  <c r="BW561" i="1"/>
  <c r="BS561" i="1"/>
  <c r="BR561" i="1"/>
  <c r="BW560" i="1"/>
  <c r="BS560" i="1"/>
  <c r="BR560" i="1"/>
  <c r="BW559" i="1"/>
  <c r="BW558" i="1"/>
  <c r="BW557" i="1"/>
  <c r="BW556" i="1"/>
  <c r="BW555" i="1"/>
  <c r="BW554" i="1"/>
  <c r="BW553" i="1"/>
  <c r="BW552" i="1"/>
  <c r="BW551" i="1"/>
  <c r="BW550" i="1"/>
  <c r="BW549" i="1"/>
  <c r="BW548" i="1"/>
  <c r="BW547" i="1"/>
  <c r="BW546" i="1"/>
  <c r="BW545" i="1"/>
  <c r="BW544" i="1"/>
  <c r="BW543" i="1"/>
  <c r="BW542" i="1"/>
  <c r="BW541" i="1"/>
  <c r="BW540" i="1"/>
  <c r="BW539" i="1"/>
  <c r="BW538" i="1"/>
  <c r="BW537" i="1"/>
  <c r="BW536" i="1"/>
  <c r="BW535" i="1"/>
  <c r="BW534" i="1"/>
  <c r="BT533" i="1"/>
  <c r="BW532" i="1"/>
  <c r="BS532" i="1"/>
  <c r="BS531" i="1" s="1"/>
  <c r="BW531" i="1"/>
  <c r="BW530" i="1"/>
  <c r="BW529" i="1"/>
  <c r="BW528" i="1"/>
  <c r="BW527" i="1"/>
  <c r="BW526" i="1"/>
  <c r="BW525" i="1"/>
  <c r="BW524" i="1"/>
  <c r="BW523" i="1"/>
  <c r="BW522" i="1"/>
  <c r="BW521" i="1"/>
  <c r="BW520" i="1"/>
  <c r="BW519" i="1"/>
  <c r="BW518" i="1"/>
  <c r="BW517" i="1"/>
  <c r="BW516" i="1"/>
  <c r="BW515" i="1"/>
  <c r="BW514" i="1"/>
  <c r="BW513" i="1"/>
  <c r="BW512" i="1"/>
  <c r="BW511" i="1"/>
  <c r="BW510" i="1"/>
  <c r="BW509" i="1"/>
  <c r="BW508" i="1"/>
  <c r="BW507" i="1"/>
  <c r="BW506" i="1"/>
  <c r="BW505" i="1"/>
  <c r="BW504" i="1"/>
  <c r="BW503" i="1"/>
  <c r="BW502" i="1"/>
  <c r="BW501" i="1"/>
  <c r="BW500" i="1"/>
  <c r="BW499" i="1"/>
  <c r="BW498" i="1"/>
  <c r="BW497" i="1"/>
  <c r="BW496" i="1"/>
  <c r="BW495" i="1"/>
  <c r="BW494" i="1"/>
  <c r="BW493" i="1"/>
  <c r="BW492" i="1"/>
  <c r="BW491" i="1"/>
  <c r="BW490" i="1"/>
  <c r="BW489" i="1"/>
  <c r="BW488" i="1"/>
  <c r="BW487" i="1"/>
  <c r="BW486" i="1"/>
  <c r="BW485" i="1"/>
  <c r="BW484" i="1"/>
  <c r="BW483" i="1"/>
  <c r="BW482" i="1"/>
  <c r="BW481" i="1"/>
  <c r="BW480" i="1"/>
  <c r="BW479" i="1"/>
  <c r="BW478" i="1"/>
  <c r="BW477" i="1"/>
  <c r="BW476" i="1"/>
  <c r="BW475" i="1"/>
  <c r="BW474" i="1"/>
  <c r="BW473" i="1"/>
  <c r="BW472" i="1"/>
  <c r="BW471" i="1"/>
  <c r="BW470" i="1"/>
  <c r="BW469" i="1"/>
  <c r="BW468" i="1"/>
  <c r="BW467" i="1"/>
  <c r="BT467" i="1"/>
  <c r="BW466" i="1"/>
  <c r="BW465" i="1"/>
  <c r="BW464" i="1"/>
  <c r="BW463" i="1"/>
  <c r="BW462" i="1"/>
  <c r="BW461" i="1"/>
  <c r="BW460" i="1"/>
  <c r="BW459" i="1"/>
  <c r="BW458" i="1"/>
  <c r="BW457" i="1"/>
  <c r="BW456" i="1"/>
  <c r="BW455" i="1"/>
  <c r="BW454" i="1"/>
  <c r="BW453" i="1"/>
  <c r="BW452" i="1"/>
  <c r="BW451" i="1"/>
  <c r="BW450" i="1"/>
  <c r="BW449" i="1"/>
  <c r="BW448" i="1"/>
  <c r="BW447" i="1"/>
  <c r="BW446" i="1"/>
  <c r="BW445" i="1"/>
  <c r="BW444" i="1"/>
  <c r="BW443" i="1"/>
  <c r="BW442" i="1"/>
  <c r="BW441" i="1"/>
  <c r="BW440" i="1"/>
  <c r="BW439" i="1"/>
  <c r="BW438" i="1"/>
  <c r="BW437" i="1"/>
  <c r="BW436" i="1"/>
  <c r="BW435" i="1"/>
  <c r="BW434" i="1"/>
  <c r="BW433" i="1"/>
  <c r="BW432" i="1"/>
  <c r="BW431" i="1"/>
  <c r="BW430" i="1"/>
  <c r="BW429" i="1"/>
  <c r="BW428" i="1"/>
  <c r="BW427" i="1"/>
  <c r="BW426" i="1"/>
  <c r="BW425" i="1"/>
  <c r="BW424" i="1"/>
  <c r="BW423" i="1"/>
  <c r="BW422" i="1"/>
  <c r="BW421" i="1"/>
  <c r="BW420" i="1"/>
  <c r="BW419" i="1"/>
  <c r="BS418" i="1"/>
  <c r="BW418" i="1"/>
  <c r="BW417" i="1"/>
  <c r="BW416" i="1"/>
  <c r="BW415" i="1"/>
  <c r="BW414" i="1"/>
  <c r="BW413" i="1"/>
  <c r="BW412" i="1"/>
  <c r="BW411" i="1"/>
  <c r="BW410" i="1"/>
  <c r="BW409" i="1"/>
  <c r="BW408" i="1"/>
  <c r="BW407" i="1"/>
  <c r="BW406" i="1"/>
  <c r="BW405" i="1"/>
  <c r="BW404" i="1"/>
  <c r="BW403" i="1"/>
  <c r="BW402" i="1"/>
  <c r="BW401" i="1"/>
  <c r="BW400" i="1"/>
  <c r="BW399" i="1"/>
  <c r="BW398" i="1"/>
  <c r="BW397" i="1"/>
  <c r="BW396" i="1"/>
  <c r="BW395" i="1"/>
  <c r="BW394" i="1"/>
  <c r="BW393" i="1"/>
  <c r="BW392" i="1"/>
  <c r="BW391" i="1"/>
  <c r="BW390" i="1"/>
  <c r="BW389" i="1"/>
  <c r="BW388" i="1"/>
  <c r="BW387" i="1"/>
  <c r="BW386" i="1"/>
  <c r="BW385" i="1"/>
  <c r="BW384" i="1"/>
  <c r="BW383" i="1"/>
  <c r="BW382" i="1"/>
  <c r="BW381" i="1"/>
  <c r="BW380" i="1"/>
  <c r="BW379" i="1"/>
  <c r="BW378" i="1"/>
  <c r="BW377" i="1"/>
  <c r="BW376" i="1"/>
  <c r="BW375" i="1"/>
  <c r="BW374" i="1"/>
  <c r="BW373" i="1"/>
  <c r="BW372" i="1"/>
  <c r="BW371" i="1"/>
  <c r="BW370" i="1"/>
  <c r="BW369" i="1"/>
  <c r="BW368" i="1"/>
  <c r="BW367" i="1"/>
  <c r="BW366" i="1"/>
  <c r="BW365" i="1"/>
  <c r="BW364" i="1"/>
  <c r="BW363" i="1"/>
  <c r="BW362" i="1"/>
  <c r="BW361" i="1"/>
  <c r="BW360" i="1"/>
  <c r="BW359" i="1"/>
  <c r="BW358" i="1"/>
  <c r="BW357" i="1"/>
  <c r="BW356" i="1"/>
  <c r="BW355" i="1"/>
  <c r="BW354" i="1"/>
  <c r="BW353" i="1"/>
  <c r="BW352" i="1"/>
  <c r="BW351" i="1"/>
  <c r="BW350" i="1"/>
  <c r="BW349" i="1"/>
  <c r="BW348" i="1"/>
  <c r="BW347" i="1"/>
  <c r="BW346" i="1"/>
  <c r="BW345" i="1"/>
  <c r="BW344" i="1"/>
  <c r="BW343" i="1"/>
  <c r="BW342" i="1"/>
  <c r="BW341" i="1"/>
  <c r="BW340" i="1"/>
  <c r="BW339" i="1"/>
  <c r="BW338" i="1"/>
  <c r="BW337" i="1"/>
  <c r="BW336" i="1"/>
  <c r="BW335" i="1"/>
  <c r="BW334" i="1"/>
  <c r="BW333" i="1"/>
  <c r="BW332" i="1"/>
  <c r="BW331" i="1"/>
  <c r="BW330" i="1"/>
  <c r="BW329" i="1"/>
  <c r="BW328" i="1"/>
  <c r="BW327" i="1"/>
  <c r="BW326" i="1"/>
  <c r="BW325" i="1"/>
  <c r="BW324" i="1"/>
  <c r="BW323" i="1"/>
  <c r="BW322" i="1"/>
  <c r="BW321" i="1"/>
  <c r="BW320" i="1"/>
  <c r="BW319" i="1"/>
  <c r="BW318" i="1"/>
  <c r="BW317" i="1"/>
  <c r="BR317" i="1"/>
  <c r="BW316" i="1"/>
  <c r="BW315" i="1"/>
  <c r="BW314" i="1"/>
  <c r="BW313" i="1"/>
  <c r="BW312" i="1"/>
  <c r="BR312" i="1"/>
  <c r="BW311" i="1"/>
  <c r="BW310" i="1"/>
  <c r="BW309" i="1"/>
  <c r="BW308" i="1"/>
  <c r="BW307" i="1"/>
  <c r="BW306" i="1"/>
  <c r="BW305" i="1"/>
  <c r="BW304" i="1"/>
  <c r="BW303" i="1"/>
  <c r="BW302" i="1"/>
  <c r="BW301" i="1"/>
  <c r="BW300" i="1"/>
  <c r="BR300" i="1"/>
  <c r="BW299" i="1"/>
  <c r="BW298" i="1"/>
  <c r="BW297" i="1"/>
  <c r="BW296" i="1"/>
  <c r="BW295" i="1"/>
  <c r="BW294" i="1"/>
  <c r="BW293" i="1"/>
  <c r="BW292" i="1"/>
  <c r="BW291" i="1"/>
  <c r="BW290" i="1"/>
  <c r="BW289" i="1"/>
  <c r="BW288" i="1"/>
  <c r="BW287" i="1"/>
  <c r="BW286" i="1"/>
  <c r="BW285" i="1"/>
  <c r="BR285" i="1"/>
  <c r="BW284" i="1"/>
  <c r="BW283" i="1"/>
  <c r="BW282" i="1"/>
  <c r="BW281" i="1"/>
  <c r="BW280" i="1"/>
  <c r="BW279" i="1"/>
  <c r="BW278" i="1"/>
  <c r="BW277" i="1"/>
  <c r="BW276" i="1"/>
  <c r="BW275" i="1"/>
  <c r="BW274" i="1"/>
  <c r="BW273" i="1"/>
  <c r="BW272" i="1"/>
  <c r="BW271" i="1"/>
  <c r="BW270" i="1"/>
  <c r="BW269" i="1"/>
  <c r="BW268" i="1"/>
  <c r="BW267" i="1"/>
  <c r="BW266" i="1"/>
  <c r="BW265" i="1"/>
  <c r="BW264" i="1"/>
  <c r="BW263" i="1"/>
  <c r="BW262" i="1"/>
  <c r="BW261" i="1"/>
  <c r="BW260" i="1"/>
  <c r="BW259" i="1"/>
  <c r="BW258" i="1"/>
  <c r="BW257" i="1"/>
  <c r="BW256" i="1"/>
  <c r="BW255" i="1"/>
  <c r="BW254" i="1"/>
  <c r="BW253" i="1"/>
  <c r="BS253" i="1"/>
  <c r="BR253" i="1"/>
  <c r="BW251" i="1"/>
  <c r="BS251" i="1"/>
  <c r="BW250" i="1"/>
  <c r="BW249" i="1"/>
  <c r="BW248" i="1"/>
  <c r="BW247" i="1"/>
  <c r="BW246" i="1"/>
  <c r="BW245" i="1"/>
  <c r="BW244" i="1"/>
  <c r="BW243" i="1"/>
  <c r="BW242" i="1"/>
  <c r="BW241" i="1"/>
  <c r="BW240" i="1"/>
  <c r="BW239" i="1"/>
  <c r="BW238" i="1"/>
  <c r="BW237" i="1"/>
  <c r="BW236" i="1"/>
  <c r="BW235" i="1"/>
  <c r="BW234" i="1"/>
  <c r="BW233" i="1"/>
  <c r="BW232" i="1"/>
  <c r="BW231" i="1"/>
  <c r="BW230" i="1"/>
  <c r="BW229" i="1"/>
  <c r="BW228" i="1"/>
  <c r="BW227" i="1"/>
  <c r="BW226" i="1"/>
  <c r="BW225" i="1"/>
  <c r="BW224" i="1"/>
  <c r="BW223" i="1"/>
  <c r="BW222" i="1"/>
  <c r="BW221" i="1"/>
  <c r="BW220" i="1"/>
  <c r="BW219" i="1"/>
  <c r="BW218" i="1"/>
  <c r="BW217" i="1"/>
  <c r="BW216" i="1"/>
  <c r="BW215" i="1"/>
  <c r="BW214" i="1"/>
  <c r="BW213" i="1"/>
  <c r="BW212" i="1"/>
  <c r="BW211" i="1"/>
  <c r="BW210" i="1"/>
  <c r="BW209" i="1"/>
  <c r="BW208" i="1"/>
  <c r="BW207" i="1"/>
  <c r="BW206" i="1"/>
  <c r="BW205" i="1"/>
  <c r="BW204" i="1"/>
  <c r="BW203" i="1"/>
  <c r="BW202" i="1"/>
  <c r="BW201" i="1"/>
  <c r="BW200" i="1"/>
  <c r="BW199" i="1"/>
  <c r="BW198" i="1"/>
  <c r="BW197" i="1"/>
  <c r="BW196" i="1"/>
  <c r="BW195" i="1"/>
  <c r="BW194" i="1"/>
  <c r="BW193" i="1"/>
  <c r="BW192" i="1"/>
  <c r="BW191" i="1"/>
  <c r="BW190" i="1"/>
  <c r="BW189" i="1"/>
  <c r="BW188" i="1"/>
  <c r="BW187" i="1"/>
  <c r="BW186" i="1"/>
  <c r="BW185" i="1"/>
  <c r="BW184" i="1"/>
  <c r="BW183" i="1"/>
  <c r="BW182" i="1"/>
  <c r="BW181" i="1"/>
  <c r="BW180" i="1"/>
  <c r="BW179" i="1"/>
  <c r="BW178" i="1"/>
  <c r="BW177" i="1"/>
  <c r="BW176" i="1"/>
  <c r="BW175" i="1"/>
  <c r="BW174" i="1"/>
  <c r="BW173" i="1"/>
  <c r="BW172" i="1"/>
  <c r="BW171" i="1"/>
  <c r="BW170" i="1"/>
  <c r="BW169" i="1"/>
  <c r="BW168" i="1"/>
  <c r="BW167" i="1"/>
  <c r="BW166" i="1"/>
  <c r="BW165" i="1"/>
  <c r="BW164" i="1"/>
  <c r="BW163" i="1"/>
  <c r="BW162" i="1"/>
  <c r="BW161" i="1"/>
  <c r="BW160" i="1"/>
  <c r="BW159" i="1"/>
  <c r="BW158" i="1"/>
  <c r="BW157" i="1"/>
  <c r="BW156" i="1"/>
  <c r="BW155" i="1"/>
  <c r="BW154" i="1"/>
  <c r="BW153" i="1"/>
  <c r="BW152" i="1"/>
  <c r="BW151" i="1"/>
  <c r="BW150" i="1"/>
  <c r="BW149" i="1"/>
  <c r="BW148" i="1"/>
  <c r="BW147" i="1"/>
  <c r="BW146" i="1"/>
  <c r="BW145" i="1"/>
  <c r="BS145" i="1"/>
  <c r="BR145" i="1"/>
  <c r="BW144" i="1"/>
  <c r="BW143" i="1"/>
  <c r="BW142" i="1"/>
  <c r="BW141" i="1"/>
  <c r="BW140" i="1"/>
  <c r="BW139" i="1"/>
  <c r="BW138" i="1"/>
  <c r="BW137" i="1"/>
  <c r="BW136" i="1"/>
  <c r="BW135" i="1"/>
  <c r="BW134" i="1"/>
  <c r="BW133" i="1"/>
  <c r="BW132" i="1"/>
  <c r="BW131" i="1"/>
  <c r="BW130" i="1"/>
  <c r="BW129" i="1"/>
  <c r="BT129" i="1"/>
  <c r="BW128" i="1"/>
  <c r="BW127" i="1"/>
  <c r="BW126" i="1"/>
  <c r="BW125" i="1"/>
  <c r="BW124" i="1"/>
  <c r="BW123" i="1"/>
  <c r="BW122" i="1"/>
  <c r="BW121" i="1"/>
  <c r="BW120" i="1"/>
  <c r="BW119" i="1"/>
  <c r="BW118" i="1"/>
  <c r="BW117" i="1"/>
  <c r="BW116" i="1"/>
  <c r="BW115" i="1"/>
  <c r="BW114" i="1"/>
  <c r="BW113" i="1"/>
  <c r="BW112" i="1"/>
  <c r="BW111" i="1"/>
  <c r="BW110" i="1"/>
  <c r="BW109" i="1"/>
  <c r="BW108" i="1"/>
  <c r="BW107" i="1"/>
  <c r="BS107" i="1"/>
  <c r="BW106" i="1"/>
  <c r="BW105" i="1"/>
  <c r="BW104" i="1"/>
  <c r="BW103" i="1"/>
  <c r="BW102" i="1"/>
  <c r="BW101" i="1"/>
  <c r="BW100" i="1"/>
  <c r="BW99" i="1"/>
  <c r="BW98" i="1"/>
  <c r="BW97" i="1"/>
  <c r="BW96" i="1"/>
  <c r="BW95" i="1"/>
  <c r="BW94" i="1"/>
  <c r="BS94" i="1"/>
  <c r="BW93" i="1"/>
  <c r="BW92" i="1"/>
  <c r="BW91" i="1"/>
  <c r="BW90" i="1"/>
  <c r="BW89" i="1"/>
  <c r="BW88" i="1"/>
  <c r="BW87" i="1"/>
  <c r="BW86" i="1"/>
  <c r="BW85" i="1"/>
  <c r="BW84" i="1"/>
  <c r="BW83" i="1"/>
  <c r="BW82" i="1"/>
  <c r="BW81" i="1"/>
  <c r="BW80" i="1"/>
  <c r="BS80" i="1"/>
  <c r="BW79" i="1"/>
  <c r="BW78" i="1"/>
  <c r="BW77" i="1"/>
  <c r="BW76" i="1"/>
  <c r="BW75" i="1"/>
  <c r="BW74" i="1"/>
  <c r="BW73" i="1"/>
  <c r="BW72" i="1"/>
  <c r="BW71" i="1"/>
  <c r="BW70" i="1"/>
  <c r="BW69" i="1"/>
  <c r="BW68" i="1"/>
  <c r="BW67" i="1"/>
  <c r="BW66" i="1"/>
  <c r="BW65" i="1"/>
  <c r="BS65" i="1"/>
  <c r="BW64" i="1"/>
  <c r="BR64" i="1"/>
  <c r="BW63" i="1"/>
  <c r="BR63" i="1"/>
  <c r="BW62" i="1"/>
  <c r="BR62" i="1"/>
  <c r="BW61" i="1"/>
  <c r="BR61" i="1"/>
  <c r="BW60" i="1"/>
  <c r="BR60" i="1"/>
  <c r="BW59" i="1"/>
  <c r="BR59" i="1"/>
  <c r="BW58" i="1"/>
  <c r="BR58" i="1"/>
  <c r="BW57" i="1"/>
  <c r="BR57" i="1"/>
  <c r="BW56" i="1"/>
  <c r="BS56" i="1"/>
  <c r="BW55" i="1"/>
  <c r="BR55" i="1"/>
  <c r="BW54" i="1"/>
  <c r="BR54" i="1"/>
  <c r="BW53" i="1"/>
  <c r="BR53" i="1"/>
  <c r="BW52" i="1"/>
  <c r="BR52" i="1"/>
  <c r="BW51" i="1"/>
  <c r="BR51" i="1"/>
  <c r="BW50" i="1"/>
  <c r="BR50" i="1"/>
  <c r="BW49" i="1"/>
  <c r="BR49" i="1"/>
  <c r="BW48" i="1"/>
  <c r="BR48" i="1"/>
  <c r="BW47" i="1"/>
  <c r="BR47" i="1"/>
  <c r="BW46" i="1"/>
  <c r="BR46" i="1"/>
  <c r="BW45" i="1"/>
  <c r="BR45" i="1"/>
  <c r="BW44" i="1"/>
  <c r="BR44" i="1"/>
  <c r="BW43" i="1"/>
  <c r="BS43" i="1"/>
  <c r="BW42" i="1"/>
  <c r="BR42" i="1"/>
  <c r="BW41" i="1"/>
  <c r="BR41" i="1"/>
  <c r="BW40" i="1"/>
  <c r="BR40" i="1"/>
  <c r="BW39" i="1"/>
  <c r="BR39" i="1"/>
  <c r="BW38" i="1"/>
  <c r="BR38" i="1"/>
  <c r="BW37" i="1"/>
  <c r="BR37" i="1"/>
  <c r="BW36" i="1"/>
  <c r="BR36" i="1"/>
  <c r="BW35" i="1"/>
  <c r="BR35" i="1"/>
  <c r="BW34" i="1"/>
  <c r="BR34" i="1"/>
  <c r="BW33" i="1"/>
  <c r="BR33" i="1"/>
  <c r="BW32" i="1"/>
  <c r="BR32" i="1"/>
  <c r="BW31" i="1"/>
  <c r="BR31" i="1"/>
  <c r="BW30" i="1"/>
  <c r="BS30" i="1"/>
  <c r="BW29" i="1"/>
  <c r="BR29" i="1"/>
  <c r="BW28" i="1"/>
  <c r="BR28" i="1"/>
  <c r="BW27" i="1"/>
  <c r="BR27" i="1"/>
  <c r="BW26" i="1"/>
  <c r="BR26" i="1"/>
  <c r="BW25" i="1"/>
  <c r="BR25" i="1"/>
  <c r="BW24" i="1"/>
  <c r="BR24" i="1"/>
  <c r="BW23" i="1"/>
  <c r="BR23" i="1"/>
  <c r="BW22" i="1"/>
  <c r="BR22" i="1"/>
  <c r="BW21" i="1"/>
  <c r="BR21" i="1"/>
  <c r="BW20" i="1"/>
  <c r="BR20" i="1"/>
  <c r="BW19" i="1"/>
  <c r="BR19" i="1"/>
  <c r="BW18" i="1"/>
  <c r="BW17" i="1"/>
  <c r="BR17" i="1"/>
  <c r="BW16" i="1"/>
  <c r="BR16" i="1"/>
  <c r="BW15" i="1"/>
  <c r="BR15" i="1"/>
  <c r="BW14" i="1"/>
  <c r="BR14" i="1"/>
  <c r="BW13" i="1"/>
  <c r="BR13" i="1"/>
  <c r="BW12" i="1"/>
  <c r="BR12" i="1"/>
  <c r="BW11" i="1"/>
  <c r="BR11" i="1"/>
  <c r="BW10" i="1"/>
  <c r="BR10" i="1"/>
  <c r="BW9" i="1"/>
  <c r="BR9" i="1"/>
  <c r="BW8" i="1"/>
  <c r="BR8" i="1"/>
  <c r="BW7" i="1"/>
  <c r="BR7" i="1"/>
  <c r="BW6" i="1"/>
  <c r="BW5" i="1"/>
  <c r="G279" i="1" l="1"/>
  <c r="H208" i="1"/>
  <c r="BR478" i="1"/>
  <c r="H357" i="1"/>
  <c r="H396" i="1"/>
  <c r="H395" i="1" s="1"/>
  <c r="H297" i="1"/>
  <c r="H289" i="1"/>
  <c r="H304" i="1"/>
  <c r="H43" i="1"/>
  <c r="BT240" i="1"/>
  <c r="BT242" i="1"/>
  <c r="BT439" i="1"/>
  <c r="H146" i="1"/>
  <c r="F146" i="1"/>
  <c r="F133" i="1"/>
  <c r="H133" i="1"/>
  <c r="F123" i="1"/>
  <c r="H155" i="1"/>
  <c r="BT504" i="1"/>
  <c r="H372" i="1"/>
  <c r="BT474" i="1"/>
  <c r="H226" i="1"/>
  <c r="H300" i="1"/>
  <c r="H158" i="1"/>
  <c r="H94" i="1"/>
  <c r="H276" i="1"/>
  <c r="H274" i="1" s="1"/>
  <c r="H107" i="1"/>
  <c r="H6" i="1"/>
  <c r="G427" i="1"/>
  <c r="G231" i="1"/>
  <c r="H656" i="1"/>
  <c r="H654" i="1" s="1"/>
  <c r="F654" i="1"/>
  <c r="F653" i="1" s="1"/>
  <c r="H123" i="1"/>
  <c r="F662" i="1"/>
  <c r="H662" i="1" s="1"/>
  <c r="H660" i="1" s="1"/>
  <c r="F247" i="1"/>
  <c r="H344" i="1"/>
  <c r="H431" i="1"/>
  <c r="H80" i="1"/>
  <c r="G247" i="1"/>
  <c r="H247" i="1"/>
  <c r="H280" i="1"/>
  <c r="H279" i="1" s="1"/>
  <c r="H291" i="1"/>
  <c r="H290" i="1" s="1"/>
  <c r="G290" i="1"/>
  <c r="G238" i="1" s="1"/>
  <c r="BT298" i="1"/>
  <c r="H337" i="1"/>
  <c r="H410" i="1"/>
  <c r="H409" i="1" s="1"/>
  <c r="H314" i="1"/>
  <c r="H367" i="1"/>
  <c r="H366" i="1" s="1"/>
  <c r="F366" i="1"/>
  <c r="F324" i="1" s="1"/>
  <c r="G158" i="1"/>
  <c r="G215" i="1"/>
  <c r="H403" i="1"/>
  <c r="H402" i="1" s="1"/>
  <c r="G402" i="1"/>
  <c r="H405" i="1"/>
  <c r="H404" i="1" s="1"/>
  <c r="G404" i="1"/>
  <c r="F293" i="1"/>
  <c r="H65" i="1"/>
  <c r="H254" i="1"/>
  <c r="G388" i="1"/>
  <c r="H293" i="1"/>
  <c r="H313" i="1"/>
  <c r="F312" i="1"/>
  <c r="H325" i="1"/>
  <c r="F451" i="1"/>
  <c r="H452" i="1"/>
  <c r="H451" i="1" s="1"/>
  <c r="BT307" i="1"/>
  <c r="BT310" i="1"/>
  <c r="BT429" i="1"/>
  <c r="BT447" i="1"/>
  <c r="BT443" i="1"/>
  <c r="BT471" i="1"/>
  <c r="H239" i="1"/>
  <c r="F397" i="1"/>
  <c r="BT385" i="1"/>
  <c r="H266" i="1"/>
  <c r="H265" i="1" s="1"/>
  <c r="F265" i="1"/>
  <c r="H237" i="1"/>
  <c r="H236" i="1" s="1"/>
  <c r="F236" i="1"/>
  <c r="H422" i="1"/>
  <c r="H421" i="1" s="1"/>
  <c r="F421" i="1"/>
  <c r="H286" i="1"/>
  <c r="H285" i="1" s="1"/>
  <c r="F285" i="1"/>
  <c r="H398" i="1"/>
  <c r="H397" i="1" s="1"/>
  <c r="G397" i="1"/>
  <c r="H268" i="1"/>
  <c r="H267" i="1" s="1"/>
  <c r="F267" i="1"/>
  <c r="H31" i="1"/>
  <c r="H30" i="1" s="1"/>
  <c r="F30" i="1"/>
  <c r="G417" i="1"/>
  <c r="H427" i="1"/>
  <c r="F427" i="1"/>
  <c r="H424" i="1"/>
  <c r="F424" i="1"/>
  <c r="H412" i="1"/>
  <c r="H411" i="1" s="1"/>
  <c r="G411" i="1"/>
  <c r="H413" i="1"/>
  <c r="G413" i="1"/>
  <c r="H408" i="1"/>
  <c r="H407" i="1" s="1"/>
  <c r="H394" i="1"/>
  <c r="H393" i="1" s="1"/>
  <c r="F393" i="1"/>
  <c r="L323" i="1"/>
  <c r="H384" i="1"/>
  <c r="H383" i="1" s="1"/>
  <c r="H379" i="1"/>
  <c r="H378" i="1" s="1"/>
  <c r="F378" i="1"/>
  <c r="G344" i="1"/>
  <c r="G324" i="1" s="1"/>
  <c r="F274" i="1"/>
  <c r="F254" i="1"/>
  <c r="H215" i="1"/>
  <c r="H234" i="1"/>
  <c r="F231" i="1"/>
  <c r="H232" i="1"/>
  <c r="H207" i="1"/>
  <c r="H206" i="1" s="1"/>
  <c r="F206" i="1"/>
  <c r="H179" i="1"/>
  <c r="BT126" i="1"/>
  <c r="H57" i="1"/>
  <c r="H56" i="1" s="1"/>
  <c r="F56" i="1"/>
  <c r="F18" i="1"/>
  <c r="F5" i="1" s="1"/>
  <c r="H18" i="1"/>
  <c r="BT200" i="1"/>
  <c r="BT373" i="1"/>
  <c r="BT442" i="1"/>
  <c r="BT419" i="1"/>
  <c r="BW675" i="1"/>
  <c r="BT423" i="1"/>
  <c r="BT154" i="1"/>
  <c r="BT199" i="1"/>
  <c r="BT191" i="1"/>
  <c r="BT374" i="1"/>
  <c r="BT420" i="1"/>
  <c r="BT446" i="1"/>
  <c r="BT434" i="1"/>
  <c r="BT461" i="1"/>
  <c r="BT457" i="1"/>
  <c r="BT453" i="1"/>
  <c r="BT510" i="1"/>
  <c r="BT614" i="1"/>
  <c r="BS383" i="1"/>
  <c r="BT463" i="1"/>
  <c r="BT612" i="1"/>
  <c r="BT468" i="1"/>
  <c r="BT563" i="1"/>
  <c r="BT561" i="1"/>
  <c r="BT181" i="1"/>
  <c r="BR293" i="1"/>
  <c r="BR291" i="1" s="1"/>
  <c r="BR290" i="1" s="1"/>
  <c r="BT503" i="1"/>
  <c r="BT194" i="1"/>
  <c r="BT186" i="1"/>
  <c r="BT216" i="1"/>
  <c r="BT218" i="1"/>
  <c r="BS513" i="1"/>
  <c r="BT611" i="1"/>
  <c r="BT564" i="1"/>
  <c r="BT603" i="1"/>
  <c r="BT505" i="1"/>
  <c r="BT604" i="1"/>
  <c r="BT192" i="1"/>
  <c r="BT435" i="1"/>
  <c r="BT180" i="1"/>
  <c r="BT198" i="1"/>
  <c r="BT190" i="1"/>
  <c r="BT182" i="1"/>
  <c r="BR308" i="1"/>
  <c r="BT156" i="1"/>
  <c r="BT148" i="1"/>
  <c r="BT253" i="1"/>
  <c r="BT606" i="1"/>
  <c r="BT152" i="1"/>
  <c r="BT295" i="1"/>
  <c r="BS421" i="1"/>
  <c r="BT465" i="1"/>
  <c r="BT234" i="1"/>
  <c r="BT305" i="1"/>
  <c r="BT311" i="1"/>
  <c r="BT607" i="1"/>
  <c r="BT375" i="1"/>
  <c r="BT476" i="1"/>
  <c r="BT562" i="1"/>
  <c r="BT613" i="1"/>
  <c r="BT458" i="1"/>
  <c r="BT244" i="1"/>
  <c r="BT387" i="1"/>
  <c r="BW615" i="1"/>
  <c r="BW686" i="1"/>
  <c r="BS231" i="1"/>
  <c r="BT232" i="1"/>
  <c r="BR215" i="1"/>
  <c r="BT125" i="1"/>
  <c r="BT235" i="1"/>
  <c r="BT445" i="1"/>
  <c r="BT433" i="1"/>
  <c r="BT456" i="1"/>
  <c r="BT509" i="1"/>
  <c r="BS308" i="1"/>
  <c r="BR56" i="1"/>
  <c r="BT56" i="1" s="1"/>
  <c r="BT449" i="1"/>
  <c r="BT441" i="1"/>
  <c r="BT460" i="1"/>
  <c r="BT296" i="1"/>
  <c r="BS602" i="1"/>
  <c r="BT376" i="1"/>
  <c r="BT377" i="1"/>
  <c r="BT506" i="1"/>
  <c r="BR6" i="1"/>
  <c r="BT196" i="1"/>
  <c r="BT448" i="1"/>
  <c r="BT436" i="1"/>
  <c r="BT459" i="1"/>
  <c r="BT145" i="1"/>
  <c r="BS146" i="1"/>
  <c r="BR304" i="1"/>
  <c r="BT440" i="1"/>
  <c r="BT475" i="1"/>
  <c r="BT512" i="1"/>
  <c r="BS559" i="1"/>
  <c r="BT444" i="1"/>
  <c r="BR18" i="1"/>
  <c r="BR30" i="1"/>
  <c r="BT30" i="1" s="1"/>
  <c r="BR609" i="1"/>
  <c r="BT610" i="1"/>
  <c r="BS609" i="1"/>
  <c r="BT202" i="1"/>
  <c r="BT386" i="1"/>
  <c r="BS427" i="1"/>
  <c r="BS470" i="1"/>
  <c r="BT605" i="1"/>
  <c r="BT299" i="1"/>
  <c r="BT454" i="1"/>
  <c r="BT608" i="1"/>
  <c r="BR687" i="1"/>
  <c r="BR690" i="1"/>
  <c r="BT222" i="1"/>
  <c r="BT224" i="1"/>
  <c r="BT466" i="1"/>
  <c r="BT477" i="1"/>
  <c r="BT473" i="1"/>
  <c r="BT673" i="1"/>
  <c r="BT668" i="1"/>
  <c r="BT670" i="1"/>
  <c r="BT662" i="1"/>
  <c r="BT657" i="1"/>
  <c r="BT658" i="1"/>
  <c r="BS293" i="1"/>
  <c r="BT297" i="1"/>
  <c r="BT243" i="1"/>
  <c r="BT246" i="1"/>
  <c r="BT223" i="1"/>
  <c r="BT204" i="1"/>
  <c r="BT153" i="1"/>
  <c r="BS507" i="1"/>
  <c r="BS431" i="1"/>
  <c r="BT450" i="1"/>
  <c r="BT437" i="1"/>
  <c r="BT438" i="1"/>
  <c r="BT430" i="1"/>
  <c r="BS424" i="1"/>
  <c r="BR383" i="1"/>
  <c r="BR372" i="1"/>
  <c r="BS372" i="1"/>
  <c r="BT309" i="1"/>
  <c r="BT294" i="1"/>
  <c r="BR231" i="1"/>
  <c r="BT220" i="1"/>
  <c r="BT195" i="1"/>
  <c r="BT188" i="1"/>
  <c r="BS179" i="1"/>
  <c r="BT184" i="1"/>
  <c r="BT183" i="1"/>
  <c r="BS123" i="1"/>
  <c r="BT127" i="1"/>
  <c r="BT124" i="1"/>
  <c r="BT132" i="1"/>
  <c r="BT151" i="1"/>
  <c r="BT201" i="1"/>
  <c r="BT130" i="1"/>
  <c r="BT149" i="1"/>
  <c r="BT157" i="1"/>
  <c r="BT217" i="1"/>
  <c r="BR179" i="1"/>
  <c r="BT464" i="1"/>
  <c r="BR462" i="1"/>
  <c r="BR43" i="1"/>
  <c r="BT43" i="1" s="1"/>
  <c r="BT128" i="1"/>
  <c r="BR146" i="1"/>
  <c r="BT147" i="1"/>
  <c r="BT155" i="1"/>
  <c r="BS478" i="1"/>
  <c r="BT479" i="1"/>
  <c r="BT478" i="1" s="1"/>
  <c r="BR626" i="1"/>
  <c r="BR123" i="1"/>
  <c r="BT131" i="1"/>
  <c r="BT150" i="1"/>
  <c r="BT185" i="1"/>
  <c r="BS501" i="1"/>
  <c r="BT197" i="1"/>
  <c r="BS215" i="1"/>
  <c r="BR393" i="1"/>
  <c r="BT394" i="1"/>
  <c r="BT393" i="1" s="1"/>
  <c r="BT426" i="1"/>
  <c r="BR424" i="1"/>
  <c r="BT472" i="1"/>
  <c r="BR470" i="1"/>
  <c r="BT193" i="1"/>
  <c r="BT225" i="1"/>
  <c r="BT245" i="1"/>
  <c r="BR431" i="1"/>
  <c r="BT432" i="1"/>
  <c r="BR451" i="1"/>
  <c r="BT452" i="1"/>
  <c r="BT306" i="1"/>
  <c r="BS304" i="1"/>
  <c r="BR559" i="1"/>
  <c r="BT560" i="1"/>
  <c r="BT189" i="1"/>
  <c r="BT205" i="1"/>
  <c r="BT221" i="1"/>
  <c r="BT233" i="1"/>
  <c r="BT241" i="1"/>
  <c r="BT187" i="1"/>
  <c r="BT203" i="1"/>
  <c r="BT219" i="1"/>
  <c r="BR421" i="1"/>
  <c r="BT422" i="1"/>
  <c r="BS451" i="1"/>
  <c r="BT455" i="1"/>
  <c r="BR507" i="1"/>
  <c r="BT508" i="1"/>
  <c r="BR621" i="1"/>
  <c r="BS654" i="1"/>
  <c r="BR676" i="1"/>
  <c r="BT239" i="1"/>
  <c r="BT396" i="1"/>
  <c r="BT395" i="1" s="1"/>
  <c r="BW635" i="1"/>
  <c r="BR680" i="1"/>
  <c r="BT425" i="1"/>
  <c r="BR427" i="1"/>
  <c r="BT428" i="1"/>
  <c r="BS462" i="1"/>
  <c r="BR501" i="1"/>
  <c r="BT502" i="1"/>
  <c r="BT511" i="1"/>
  <c r="BR513" i="1"/>
  <c r="BT514" i="1"/>
  <c r="BT513" i="1" s="1"/>
  <c r="BR602" i="1"/>
  <c r="BS660" i="1"/>
  <c r="BT384" i="1"/>
  <c r="BR418" i="1"/>
  <c r="BR616" i="1"/>
  <c r="BR654" i="1"/>
  <c r="BR653" i="1" s="1"/>
  <c r="BT664" i="1"/>
  <c r="BS666" i="1"/>
  <c r="F122" i="1" l="1"/>
  <c r="G122" i="1"/>
  <c r="H653" i="1"/>
  <c r="G4" i="1"/>
  <c r="H5" i="1"/>
  <c r="H324" i="1"/>
  <c r="H312" i="1"/>
  <c r="BT602" i="1"/>
  <c r="F238" i="1"/>
  <c r="BT418" i="1"/>
  <c r="G371" i="1"/>
  <c r="F371" i="1"/>
  <c r="H417" i="1"/>
  <c r="H238" i="1"/>
  <c r="F417" i="1"/>
  <c r="F323" i="1" s="1"/>
  <c r="G323" i="1"/>
  <c r="H371" i="1"/>
  <c r="H323" i="1" s="1"/>
  <c r="H231" i="1"/>
  <c r="H122" i="1" s="1"/>
  <c r="BT421" i="1"/>
  <c r="BT501" i="1"/>
  <c r="BT559" i="1"/>
  <c r="BT660" i="1"/>
  <c r="BT231" i="1"/>
  <c r="BT308" i="1"/>
  <c r="BT304" i="1"/>
  <c r="BT470" i="1"/>
  <c r="BT666" i="1"/>
  <c r="BT383" i="1"/>
  <c r="BT372" i="1"/>
  <c r="BR686" i="1"/>
  <c r="BT609" i="1"/>
  <c r="BT424" i="1"/>
  <c r="BT215" i="1"/>
  <c r="BT431" i="1"/>
  <c r="BT462" i="1"/>
  <c r="BT293" i="1"/>
  <c r="BS653" i="1"/>
  <c r="BT146" i="1"/>
  <c r="BT654" i="1"/>
  <c r="BT427" i="1"/>
  <c r="BS417" i="1"/>
  <c r="BT179" i="1"/>
  <c r="BR417" i="1"/>
  <c r="BT507" i="1"/>
  <c r="BR675" i="1"/>
  <c r="BT451" i="1"/>
  <c r="BT123" i="1"/>
  <c r="F4" i="1" l="1"/>
  <c r="H4" i="1"/>
  <c r="BT653" i="1"/>
  <c r="BT417" i="1"/>
  <c r="Q517" i="1" l="1"/>
  <c r="P517" i="1"/>
  <c r="Q422" i="1"/>
  <c r="P422" i="1"/>
  <c r="Q406" i="1"/>
  <c r="P406" i="1"/>
  <c r="Q387" i="1"/>
  <c r="P387" i="1"/>
  <c r="Q385" i="1"/>
  <c r="P385" i="1"/>
  <c r="Q377" i="1"/>
  <c r="P377" i="1"/>
  <c r="T245" i="1" l="1"/>
  <c r="T244" i="1"/>
  <c r="BK615" i="1" l="1"/>
  <c r="BK533" i="1"/>
  <c r="BM533" i="1" s="1"/>
  <c r="BK635" i="1"/>
  <c r="BP701" i="1"/>
  <c r="BP700" i="1"/>
  <c r="BP699" i="1"/>
  <c r="BP698" i="1"/>
  <c r="BK698" i="1"/>
  <c r="BP697" i="1"/>
  <c r="BK697" i="1"/>
  <c r="BP696" i="1"/>
  <c r="BK696" i="1"/>
  <c r="BP695" i="1"/>
  <c r="BK695" i="1"/>
  <c r="BP694" i="1"/>
  <c r="BK694" i="1"/>
  <c r="BP693" i="1"/>
  <c r="BK693" i="1"/>
  <c r="BP692" i="1"/>
  <c r="BK692" i="1"/>
  <c r="BP691" i="1"/>
  <c r="BK691" i="1"/>
  <c r="BP690" i="1"/>
  <c r="BP689" i="1"/>
  <c r="BK689" i="1"/>
  <c r="BP688" i="1"/>
  <c r="BK688" i="1"/>
  <c r="BP687" i="1"/>
  <c r="BO686" i="1"/>
  <c r="BN686" i="1"/>
  <c r="BP685" i="1"/>
  <c r="BK685" i="1"/>
  <c r="BP684" i="1"/>
  <c r="BK684" i="1"/>
  <c r="BP683" i="1"/>
  <c r="BK683" i="1"/>
  <c r="BP682" i="1"/>
  <c r="BK682" i="1"/>
  <c r="BP681" i="1"/>
  <c r="BK681" i="1"/>
  <c r="BP680" i="1"/>
  <c r="BP679" i="1"/>
  <c r="BK679" i="1"/>
  <c r="BP678" i="1"/>
  <c r="BK678" i="1"/>
  <c r="BP677" i="1"/>
  <c r="BK677" i="1"/>
  <c r="BP676" i="1"/>
  <c r="BO675" i="1"/>
  <c r="BN675" i="1"/>
  <c r="BP674" i="1"/>
  <c r="BP673" i="1"/>
  <c r="BP672" i="1"/>
  <c r="BP671" i="1"/>
  <c r="BP670" i="1"/>
  <c r="BP669" i="1"/>
  <c r="BP668" i="1"/>
  <c r="BP667" i="1"/>
  <c r="BP666" i="1"/>
  <c r="BP665" i="1"/>
  <c r="BP664" i="1"/>
  <c r="BP663" i="1"/>
  <c r="BP662" i="1"/>
  <c r="BP661" i="1"/>
  <c r="BP660" i="1"/>
  <c r="BP659" i="1"/>
  <c r="BP658" i="1"/>
  <c r="BP657" i="1"/>
  <c r="BP656" i="1"/>
  <c r="BP655" i="1"/>
  <c r="BP654" i="1"/>
  <c r="BP653" i="1"/>
  <c r="BP652" i="1"/>
  <c r="BP651" i="1"/>
  <c r="BP650" i="1"/>
  <c r="BP649" i="1"/>
  <c r="BP648" i="1"/>
  <c r="BP647" i="1"/>
  <c r="BP646" i="1"/>
  <c r="BP645" i="1"/>
  <c r="BP644" i="1"/>
  <c r="BP643" i="1"/>
  <c r="BP642" i="1"/>
  <c r="BP641" i="1"/>
  <c r="BP640" i="1"/>
  <c r="BP639" i="1"/>
  <c r="BP638" i="1"/>
  <c r="BP637" i="1"/>
  <c r="BP636" i="1"/>
  <c r="BO635" i="1"/>
  <c r="BN635" i="1"/>
  <c r="BP634" i="1"/>
  <c r="BK634" i="1"/>
  <c r="BK633" i="1" s="1"/>
  <c r="BP633" i="1"/>
  <c r="BP632" i="1"/>
  <c r="BK632" i="1"/>
  <c r="BP631" i="1"/>
  <c r="BK631" i="1"/>
  <c r="BP630" i="1"/>
  <c r="BK630" i="1"/>
  <c r="BP629" i="1"/>
  <c r="BK629" i="1"/>
  <c r="BP628" i="1"/>
  <c r="BK628" i="1"/>
  <c r="BP627" i="1"/>
  <c r="BK627" i="1"/>
  <c r="BP626" i="1"/>
  <c r="BP625" i="1"/>
  <c r="BK625" i="1"/>
  <c r="BP624" i="1"/>
  <c r="BK624" i="1"/>
  <c r="BP623" i="1"/>
  <c r="BK623" i="1"/>
  <c r="BP622" i="1"/>
  <c r="BK622" i="1"/>
  <c r="BP621" i="1"/>
  <c r="BP620" i="1"/>
  <c r="BK620" i="1"/>
  <c r="BP619" i="1"/>
  <c r="BK619" i="1"/>
  <c r="BP618" i="1"/>
  <c r="BK618" i="1"/>
  <c r="BP617" i="1"/>
  <c r="BK617" i="1"/>
  <c r="BP616" i="1"/>
  <c r="BO615" i="1"/>
  <c r="BN615" i="1"/>
  <c r="BP614" i="1"/>
  <c r="BL614" i="1"/>
  <c r="BK614" i="1"/>
  <c r="BP613" i="1"/>
  <c r="BL613" i="1"/>
  <c r="BK613" i="1"/>
  <c r="BP612" i="1"/>
  <c r="BL612" i="1"/>
  <c r="BK612" i="1"/>
  <c r="BP611" i="1"/>
  <c r="BL611" i="1"/>
  <c r="BK611" i="1"/>
  <c r="BP610" i="1"/>
  <c r="BL610" i="1"/>
  <c r="BK610" i="1"/>
  <c r="BP609" i="1"/>
  <c r="BP608" i="1"/>
  <c r="BL608" i="1"/>
  <c r="BK608" i="1"/>
  <c r="BP607" i="1"/>
  <c r="BL607" i="1"/>
  <c r="BK607" i="1"/>
  <c r="BP606" i="1"/>
  <c r="BL606" i="1"/>
  <c r="BK606" i="1"/>
  <c r="BP605" i="1"/>
  <c r="BL605" i="1"/>
  <c r="BK605" i="1"/>
  <c r="BP604" i="1"/>
  <c r="BL604" i="1"/>
  <c r="BK604" i="1"/>
  <c r="BP603" i="1"/>
  <c r="BL603" i="1"/>
  <c r="BK603" i="1"/>
  <c r="BP602" i="1"/>
  <c r="BP601" i="1"/>
  <c r="BP600" i="1"/>
  <c r="BP599" i="1"/>
  <c r="BP598" i="1"/>
  <c r="BP597" i="1"/>
  <c r="BP596" i="1"/>
  <c r="BP595" i="1"/>
  <c r="BP594" i="1"/>
  <c r="BP593" i="1"/>
  <c r="BP592" i="1"/>
  <c r="BP591" i="1"/>
  <c r="BP590" i="1"/>
  <c r="BP589" i="1"/>
  <c r="BP588" i="1"/>
  <c r="BP587" i="1"/>
  <c r="BP586" i="1"/>
  <c r="BP585" i="1"/>
  <c r="BP584" i="1"/>
  <c r="BP583" i="1"/>
  <c r="BP582" i="1"/>
  <c r="BP581" i="1"/>
  <c r="BP580" i="1"/>
  <c r="BP579" i="1"/>
  <c r="BP578" i="1"/>
  <c r="BP577" i="1"/>
  <c r="BP576" i="1"/>
  <c r="BP575" i="1"/>
  <c r="BP574" i="1"/>
  <c r="BP573" i="1"/>
  <c r="BP572" i="1"/>
  <c r="BP571" i="1"/>
  <c r="BP570" i="1"/>
  <c r="BP569" i="1"/>
  <c r="BP568" i="1"/>
  <c r="BP567" i="1"/>
  <c r="BP566" i="1"/>
  <c r="BP565" i="1"/>
  <c r="BP564" i="1"/>
  <c r="BL564" i="1"/>
  <c r="BK564" i="1"/>
  <c r="BP563" i="1"/>
  <c r="BL563" i="1"/>
  <c r="BK563" i="1"/>
  <c r="BP562" i="1"/>
  <c r="BL562" i="1"/>
  <c r="BK562" i="1"/>
  <c r="BP561" i="1"/>
  <c r="BL561" i="1"/>
  <c r="BK561" i="1"/>
  <c r="BP560" i="1"/>
  <c r="BL560" i="1"/>
  <c r="BK560" i="1"/>
  <c r="BP559" i="1"/>
  <c r="BP558" i="1"/>
  <c r="BP557" i="1"/>
  <c r="BP556" i="1"/>
  <c r="BP555" i="1"/>
  <c r="BP554" i="1"/>
  <c r="BP553" i="1"/>
  <c r="BP552" i="1"/>
  <c r="BP551" i="1"/>
  <c r="BP550" i="1"/>
  <c r="BP549" i="1"/>
  <c r="BP548" i="1"/>
  <c r="BP547" i="1"/>
  <c r="BP546" i="1"/>
  <c r="BP545" i="1"/>
  <c r="BP544" i="1"/>
  <c r="BP543" i="1"/>
  <c r="BP542" i="1"/>
  <c r="BP541" i="1"/>
  <c r="BP540" i="1"/>
  <c r="BP539" i="1"/>
  <c r="BP538" i="1"/>
  <c r="BP537" i="1"/>
  <c r="BP536" i="1"/>
  <c r="BP535" i="1"/>
  <c r="BP534" i="1"/>
  <c r="BP532" i="1"/>
  <c r="BL532" i="1"/>
  <c r="BL531" i="1" s="1"/>
  <c r="BP531" i="1"/>
  <c r="BP530" i="1"/>
  <c r="BP529" i="1"/>
  <c r="BP528" i="1"/>
  <c r="BP527" i="1"/>
  <c r="BP526" i="1"/>
  <c r="BP525" i="1"/>
  <c r="BP524" i="1"/>
  <c r="BP523" i="1"/>
  <c r="BP522" i="1"/>
  <c r="BP521" i="1"/>
  <c r="BP520" i="1"/>
  <c r="BP519" i="1"/>
  <c r="BP518" i="1"/>
  <c r="BP517" i="1"/>
  <c r="BP516" i="1"/>
  <c r="BP515" i="1"/>
  <c r="BP514" i="1"/>
  <c r="BP513" i="1"/>
  <c r="BP512" i="1"/>
  <c r="BP511" i="1"/>
  <c r="BP510" i="1"/>
  <c r="BP509" i="1"/>
  <c r="BP508" i="1"/>
  <c r="BP507" i="1"/>
  <c r="BP506" i="1"/>
  <c r="BP505" i="1"/>
  <c r="BP504" i="1"/>
  <c r="BP503" i="1"/>
  <c r="BP502" i="1"/>
  <c r="BP501" i="1"/>
  <c r="BP500" i="1"/>
  <c r="BP499" i="1"/>
  <c r="BP498" i="1"/>
  <c r="BP497" i="1"/>
  <c r="BP496" i="1"/>
  <c r="BP495" i="1"/>
  <c r="BP494" i="1"/>
  <c r="BP493" i="1"/>
  <c r="BP492" i="1"/>
  <c r="BP491" i="1"/>
  <c r="BP490" i="1"/>
  <c r="BP489" i="1"/>
  <c r="BP488" i="1"/>
  <c r="BP487" i="1"/>
  <c r="BP486" i="1"/>
  <c r="BP485" i="1"/>
  <c r="BP484" i="1"/>
  <c r="BP483" i="1"/>
  <c r="BP482" i="1"/>
  <c r="BP481" i="1"/>
  <c r="BP480" i="1"/>
  <c r="BP479" i="1"/>
  <c r="BP478" i="1"/>
  <c r="BP477" i="1"/>
  <c r="BP476" i="1"/>
  <c r="BP475" i="1"/>
  <c r="BP474" i="1"/>
  <c r="BP473" i="1"/>
  <c r="BP472" i="1"/>
  <c r="BP471" i="1"/>
  <c r="BP470" i="1"/>
  <c r="BP469" i="1"/>
  <c r="BP468" i="1"/>
  <c r="BP467" i="1"/>
  <c r="BP466" i="1"/>
  <c r="BP465" i="1"/>
  <c r="BP464" i="1"/>
  <c r="BP463" i="1"/>
  <c r="BP462" i="1"/>
  <c r="BP461" i="1"/>
  <c r="BP460" i="1"/>
  <c r="BP459" i="1"/>
  <c r="BP458" i="1"/>
  <c r="BP457" i="1"/>
  <c r="BP456" i="1"/>
  <c r="BP455" i="1"/>
  <c r="BP454" i="1"/>
  <c r="BP453" i="1"/>
  <c r="BP452" i="1"/>
  <c r="BP451" i="1"/>
  <c r="BP450" i="1"/>
  <c r="BP449" i="1"/>
  <c r="BP448" i="1"/>
  <c r="BP447" i="1"/>
  <c r="BP446" i="1"/>
  <c r="BP445" i="1"/>
  <c r="BP444" i="1"/>
  <c r="BP443" i="1"/>
  <c r="BP442" i="1"/>
  <c r="BP441" i="1"/>
  <c r="BP440" i="1"/>
  <c r="BP439" i="1"/>
  <c r="BP438" i="1"/>
  <c r="BP437" i="1"/>
  <c r="BP436" i="1"/>
  <c r="BP435" i="1"/>
  <c r="BP434" i="1"/>
  <c r="BP433" i="1"/>
  <c r="BP432" i="1"/>
  <c r="BP431" i="1"/>
  <c r="BP430" i="1"/>
  <c r="BP429" i="1"/>
  <c r="BP428" i="1"/>
  <c r="BP427" i="1"/>
  <c r="BP426" i="1"/>
  <c r="BP425" i="1"/>
  <c r="BP424" i="1"/>
  <c r="BP423" i="1"/>
  <c r="BP422" i="1"/>
  <c r="BP421" i="1"/>
  <c r="BP420" i="1"/>
  <c r="BP419" i="1"/>
  <c r="BP418" i="1"/>
  <c r="BP417" i="1"/>
  <c r="BP416" i="1"/>
  <c r="BP415" i="1"/>
  <c r="BP414" i="1"/>
  <c r="BP413" i="1"/>
  <c r="BP412" i="1"/>
  <c r="BP411" i="1"/>
  <c r="BP410" i="1"/>
  <c r="BP409" i="1"/>
  <c r="BP408" i="1"/>
  <c r="BP407" i="1"/>
  <c r="BP406" i="1"/>
  <c r="BP405" i="1"/>
  <c r="BP404" i="1"/>
  <c r="BP403" i="1"/>
  <c r="BP402" i="1"/>
  <c r="BP401" i="1"/>
  <c r="BP400" i="1"/>
  <c r="BP399" i="1"/>
  <c r="BP398" i="1"/>
  <c r="BP397" i="1"/>
  <c r="BP396" i="1"/>
  <c r="BP395" i="1"/>
  <c r="BP394" i="1"/>
  <c r="BP393" i="1"/>
  <c r="BP392" i="1"/>
  <c r="BP391" i="1"/>
  <c r="BP390" i="1"/>
  <c r="BP389" i="1"/>
  <c r="BP388" i="1"/>
  <c r="BP387" i="1"/>
  <c r="BP386" i="1"/>
  <c r="BP385" i="1"/>
  <c r="BP384" i="1"/>
  <c r="BP383" i="1"/>
  <c r="BP382" i="1"/>
  <c r="BP381" i="1"/>
  <c r="BP380" i="1"/>
  <c r="BP379" i="1"/>
  <c r="BP378" i="1"/>
  <c r="BP377" i="1"/>
  <c r="BP376" i="1"/>
  <c r="BP375" i="1"/>
  <c r="BP374" i="1"/>
  <c r="BP373" i="1"/>
  <c r="BP372" i="1"/>
  <c r="BP371" i="1"/>
  <c r="BP370" i="1"/>
  <c r="BP369" i="1"/>
  <c r="BP368" i="1"/>
  <c r="BP367" i="1"/>
  <c r="BP366" i="1"/>
  <c r="BP365" i="1"/>
  <c r="BP364" i="1"/>
  <c r="BP363" i="1"/>
  <c r="BP362" i="1"/>
  <c r="BP361" i="1"/>
  <c r="BP360" i="1"/>
  <c r="BP359" i="1"/>
  <c r="BP358" i="1"/>
  <c r="BP357" i="1"/>
  <c r="BP356" i="1"/>
  <c r="BP355" i="1"/>
  <c r="BP354" i="1"/>
  <c r="BP353" i="1"/>
  <c r="BP352" i="1"/>
  <c r="BP351" i="1"/>
  <c r="BP350" i="1"/>
  <c r="BP349" i="1"/>
  <c r="BP348" i="1"/>
  <c r="BP347" i="1"/>
  <c r="BP346" i="1"/>
  <c r="BP345" i="1"/>
  <c r="BP344" i="1"/>
  <c r="BP343" i="1"/>
  <c r="BP342" i="1"/>
  <c r="BP341" i="1"/>
  <c r="BP340" i="1"/>
  <c r="BP339" i="1"/>
  <c r="BP338" i="1"/>
  <c r="BP337" i="1"/>
  <c r="BP336" i="1"/>
  <c r="BP335" i="1"/>
  <c r="BP334" i="1"/>
  <c r="BP333" i="1"/>
  <c r="BP332" i="1"/>
  <c r="BP331" i="1"/>
  <c r="BP330" i="1"/>
  <c r="BP329" i="1"/>
  <c r="BP328" i="1"/>
  <c r="BP327" i="1"/>
  <c r="BP326" i="1"/>
  <c r="BP325" i="1"/>
  <c r="BP324" i="1"/>
  <c r="BP323" i="1"/>
  <c r="BP322" i="1"/>
  <c r="BP321" i="1"/>
  <c r="BP320" i="1"/>
  <c r="BP319" i="1"/>
  <c r="BP318" i="1"/>
  <c r="BP317" i="1"/>
  <c r="BP316" i="1"/>
  <c r="BP315" i="1"/>
  <c r="BP314" i="1"/>
  <c r="BP313" i="1"/>
  <c r="BP312" i="1"/>
  <c r="BP311" i="1"/>
  <c r="BP310" i="1"/>
  <c r="BP309" i="1"/>
  <c r="BP308" i="1"/>
  <c r="BP307" i="1"/>
  <c r="BP306" i="1"/>
  <c r="BP305" i="1"/>
  <c r="BP304" i="1"/>
  <c r="BP303" i="1"/>
  <c r="BP302" i="1"/>
  <c r="BP301" i="1"/>
  <c r="BP300" i="1"/>
  <c r="BP299" i="1"/>
  <c r="BP298" i="1"/>
  <c r="BP297" i="1"/>
  <c r="BP296" i="1"/>
  <c r="BP295" i="1"/>
  <c r="BP294" i="1"/>
  <c r="BP293" i="1"/>
  <c r="BP292" i="1"/>
  <c r="BP291" i="1"/>
  <c r="BP290" i="1"/>
  <c r="BP289" i="1"/>
  <c r="BP288" i="1"/>
  <c r="BP287" i="1"/>
  <c r="BP286" i="1"/>
  <c r="BP285" i="1"/>
  <c r="BP284" i="1"/>
  <c r="BP283" i="1"/>
  <c r="BP282" i="1"/>
  <c r="BP281" i="1"/>
  <c r="BP280" i="1"/>
  <c r="BP279" i="1"/>
  <c r="BP278" i="1"/>
  <c r="BP277" i="1"/>
  <c r="BP276" i="1"/>
  <c r="BP275" i="1"/>
  <c r="BP274" i="1"/>
  <c r="BP273" i="1"/>
  <c r="BP272" i="1"/>
  <c r="BP271" i="1"/>
  <c r="BP270" i="1"/>
  <c r="BP269" i="1"/>
  <c r="BP268" i="1"/>
  <c r="BP267" i="1"/>
  <c r="BP266" i="1"/>
  <c r="BP265" i="1"/>
  <c r="BP264" i="1"/>
  <c r="BP263" i="1"/>
  <c r="BP262" i="1"/>
  <c r="BP261" i="1"/>
  <c r="BP260" i="1"/>
  <c r="BP259" i="1"/>
  <c r="BP258" i="1"/>
  <c r="BP257" i="1"/>
  <c r="BP256" i="1"/>
  <c r="BP255" i="1"/>
  <c r="BP254" i="1"/>
  <c r="BP253" i="1"/>
  <c r="BL253" i="1"/>
  <c r="BK253" i="1"/>
  <c r="BP251" i="1"/>
  <c r="BP250" i="1"/>
  <c r="BP249" i="1"/>
  <c r="BP248" i="1"/>
  <c r="BP247" i="1"/>
  <c r="BP246" i="1"/>
  <c r="BP245" i="1"/>
  <c r="BP244" i="1"/>
  <c r="BP243" i="1"/>
  <c r="BP242" i="1"/>
  <c r="BP241" i="1"/>
  <c r="BP240" i="1"/>
  <c r="BP239" i="1"/>
  <c r="BP238" i="1"/>
  <c r="BP237" i="1"/>
  <c r="BP236" i="1"/>
  <c r="BP235" i="1"/>
  <c r="BP234" i="1"/>
  <c r="BP233" i="1"/>
  <c r="BP232" i="1"/>
  <c r="BP231" i="1"/>
  <c r="BP230" i="1"/>
  <c r="BP229" i="1"/>
  <c r="BP228" i="1"/>
  <c r="BP227" i="1"/>
  <c r="BP226" i="1"/>
  <c r="BP225" i="1"/>
  <c r="BP224" i="1"/>
  <c r="BP223" i="1"/>
  <c r="BP222" i="1"/>
  <c r="BP221" i="1"/>
  <c r="BP220" i="1"/>
  <c r="BP219" i="1"/>
  <c r="BP218" i="1"/>
  <c r="BP217" i="1"/>
  <c r="BP216" i="1"/>
  <c r="BP215" i="1"/>
  <c r="BP214" i="1"/>
  <c r="BP213" i="1"/>
  <c r="BP212" i="1"/>
  <c r="BP211" i="1"/>
  <c r="BP210" i="1"/>
  <c r="BP209" i="1"/>
  <c r="BP208" i="1"/>
  <c r="BP207" i="1"/>
  <c r="BP206" i="1"/>
  <c r="BP205" i="1"/>
  <c r="BP204" i="1"/>
  <c r="BP203" i="1"/>
  <c r="BP202" i="1"/>
  <c r="BP201" i="1"/>
  <c r="BP200" i="1"/>
  <c r="BP199" i="1"/>
  <c r="BP198" i="1"/>
  <c r="BP197" i="1"/>
  <c r="BP196" i="1"/>
  <c r="BP195" i="1"/>
  <c r="BP194" i="1"/>
  <c r="BP193" i="1"/>
  <c r="BP192" i="1"/>
  <c r="BP191" i="1"/>
  <c r="BP190" i="1"/>
  <c r="BP189" i="1"/>
  <c r="BP188" i="1"/>
  <c r="BP187" i="1"/>
  <c r="BP186" i="1"/>
  <c r="BP185" i="1"/>
  <c r="BP184" i="1"/>
  <c r="BP183" i="1"/>
  <c r="BP182" i="1"/>
  <c r="BP181" i="1"/>
  <c r="BP180" i="1"/>
  <c r="BP179" i="1"/>
  <c r="BP178" i="1"/>
  <c r="BP177" i="1"/>
  <c r="BP176" i="1"/>
  <c r="BP175" i="1"/>
  <c r="BP174" i="1"/>
  <c r="BP173" i="1"/>
  <c r="BP172" i="1"/>
  <c r="BP171" i="1"/>
  <c r="BP170" i="1"/>
  <c r="BP169" i="1"/>
  <c r="BP168" i="1"/>
  <c r="BP167" i="1"/>
  <c r="BP166" i="1"/>
  <c r="BP165" i="1"/>
  <c r="BP164" i="1"/>
  <c r="BP163" i="1"/>
  <c r="BP162" i="1"/>
  <c r="BP161" i="1"/>
  <c r="BP160" i="1"/>
  <c r="BP159" i="1"/>
  <c r="BP158" i="1"/>
  <c r="BP157" i="1"/>
  <c r="BP156" i="1"/>
  <c r="BP155" i="1"/>
  <c r="BP154" i="1"/>
  <c r="BP153" i="1"/>
  <c r="BP152" i="1"/>
  <c r="BP151" i="1"/>
  <c r="BP150" i="1"/>
  <c r="BP149" i="1"/>
  <c r="BP148" i="1"/>
  <c r="BP147" i="1"/>
  <c r="BP146" i="1"/>
  <c r="BP145" i="1"/>
  <c r="BL145" i="1"/>
  <c r="BK145" i="1"/>
  <c r="BP144" i="1"/>
  <c r="BP143" i="1"/>
  <c r="BP142" i="1"/>
  <c r="BP141" i="1"/>
  <c r="BP140" i="1"/>
  <c r="BP139" i="1"/>
  <c r="BP138" i="1"/>
  <c r="BP137" i="1"/>
  <c r="BP136" i="1"/>
  <c r="BP135" i="1"/>
  <c r="BP134" i="1"/>
  <c r="BP133" i="1"/>
  <c r="BP132" i="1"/>
  <c r="BP131" i="1"/>
  <c r="BP130" i="1"/>
  <c r="BP129" i="1"/>
  <c r="BP128" i="1"/>
  <c r="BP127" i="1"/>
  <c r="BP126" i="1"/>
  <c r="BP125" i="1"/>
  <c r="BP124" i="1"/>
  <c r="BP123" i="1"/>
  <c r="BP122" i="1"/>
  <c r="BP121" i="1"/>
  <c r="BP120" i="1"/>
  <c r="BP119" i="1"/>
  <c r="BP118" i="1"/>
  <c r="BP117" i="1"/>
  <c r="BP116" i="1"/>
  <c r="BP115" i="1"/>
  <c r="BP114" i="1"/>
  <c r="BP113" i="1"/>
  <c r="BP112" i="1"/>
  <c r="BP111" i="1"/>
  <c r="BP110" i="1"/>
  <c r="BP109" i="1"/>
  <c r="BP108" i="1"/>
  <c r="BP107" i="1"/>
  <c r="BL107" i="1"/>
  <c r="BP106" i="1"/>
  <c r="BP105" i="1"/>
  <c r="BP104" i="1"/>
  <c r="BP103" i="1"/>
  <c r="BP102" i="1"/>
  <c r="BP101" i="1"/>
  <c r="BP100" i="1"/>
  <c r="BP99" i="1"/>
  <c r="BP98" i="1"/>
  <c r="BP97" i="1"/>
  <c r="BP96" i="1"/>
  <c r="BP95" i="1"/>
  <c r="BP94" i="1"/>
  <c r="BL94" i="1"/>
  <c r="BP93" i="1"/>
  <c r="BP92" i="1"/>
  <c r="BP91" i="1"/>
  <c r="BP90" i="1"/>
  <c r="BP89" i="1"/>
  <c r="BP88" i="1"/>
  <c r="BP87" i="1"/>
  <c r="BP86" i="1"/>
  <c r="BP85" i="1"/>
  <c r="BP84" i="1"/>
  <c r="BP83" i="1"/>
  <c r="BP82" i="1"/>
  <c r="BP81" i="1"/>
  <c r="BP80" i="1"/>
  <c r="BL80" i="1"/>
  <c r="BP79" i="1"/>
  <c r="BP78" i="1"/>
  <c r="BP77" i="1"/>
  <c r="BP76" i="1"/>
  <c r="BP75" i="1"/>
  <c r="BP74" i="1"/>
  <c r="BP73" i="1"/>
  <c r="BP72" i="1"/>
  <c r="BP71" i="1"/>
  <c r="BP70" i="1"/>
  <c r="BP69" i="1"/>
  <c r="BP68" i="1"/>
  <c r="BP67" i="1"/>
  <c r="BP66" i="1"/>
  <c r="BP65" i="1"/>
  <c r="BL65" i="1"/>
  <c r="BP64" i="1"/>
  <c r="BK64" i="1"/>
  <c r="BP63" i="1"/>
  <c r="BK63" i="1"/>
  <c r="BP62" i="1"/>
  <c r="BK62" i="1"/>
  <c r="BP61" i="1"/>
  <c r="BK61" i="1"/>
  <c r="BP60" i="1"/>
  <c r="BK60" i="1"/>
  <c r="BP59" i="1"/>
  <c r="BK59" i="1"/>
  <c r="BP58" i="1"/>
  <c r="BK58" i="1"/>
  <c r="BP57" i="1"/>
  <c r="BK57" i="1"/>
  <c r="BP56" i="1"/>
  <c r="BL56" i="1"/>
  <c r="BP55" i="1"/>
  <c r="BK55" i="1"/>
  <c r="BP54" i="1"/>
  <c r="BK54" i="1"/>
  <c r="BP53" i="1"/>
  <c r="BK53" i="1"/>
  <c r="BP52" i="1"/>
  <c r="BK52" i="1"/>
  <c r="BP51" i="1"/>
  <c r="BK51" i="1"/>
  <c r="BP50" i="1"/>
  <c r="BK50" i="1"/>
  <c r="BP49" i="1"/>
  <c r="BK49" i="1"/>
  <c r="BP48" i="1"/>
  <c r="BK48" i="1"/>
  <c r="BP47" i="1"/>
  <c r="BK47" i="1"/>
  <c r="BP46" i="1"/>
  <c r="BK46" i="1"/>
  <c r="BP45" i="1"/>
  <c r="BK45" i="1"/>
  <c r="BP44" i="1"/>
  <c r="BK44" i="1"/>
  <c r="BP43" i="1"/>
  <c r="BL43" i="1"/>
  <c r="BP42" i="1"/>
  <c r="BK42" i="1"/>
  <c r="BP41" i="1"/>
  <c r="BK41" i="1"/>
  <c r="BP40" i="1"/>
  <c r="BK40" i="1"/>
  <c r="BP39" i="1"/>
  <c r="BK39" i="1"/>
  <c r="BP38" i="1"/>
  <c r="BK38" i="1"/>
  <c r="BP37" i="1"/>
  <c r="BK37" i="1"/>
  <c r="BP36" i="1"/>
  <c r="BK36" i="1"/>
  <c r="BP35" i="1"/>
  <c r="BK35" i="1"/>
  <c r="BP34" i="1"/>
  <c r="BK34" i="1"/>
  <c r="BP33" i="1"/>
  <c r="BK33" i="1"/>
  <c r="BP32" i="1"/>
  <c r="BK32" i="1"/>
  <c r="BP31" i="1"/>
  <c r="BK31" i="1"/>
  <c r="BP30" i="1"/>
  <c r="BL30" i="1"/>
  <c r="BP29" i="1"/>
  <c r="BK29" i="1"/>
  <c r="BP28" i="1"/>
  <c r="BK28" i="1"/>
  <c r="BP27" i="1"/>
  <c r="BK27" i="1"/>
  <c r="BP26" i="1"/>
  <c r="BK26" i="1"/>
  <c r="BP25" i="1"/>
  <c r="BK25" i="1"/>
  <c r="BP24" i="1"/>
  <c r="BK24" i="1"/>
  <c r="BP23" i="1"/>
  <c r="BK23" i="1"/>
  <c r="BP22" i="1"/>
  <c r="BK22" i="1"/>
  <c r="BP21" i="1"/>
  <c r="BK21" i="1"/>
  <c r="BP20" i="1"/>
  <c r="BK20" i="1"/>
  <c r="BP19" i="1"/>
  <c r="BK19" i="1"/>
  <c r="BP18" i="1"/>
  <c r="BP17" i="1"/>
  <c r="BK17" i="1"/>
  <c r="BP16" i="1"/>
  <c r="BK16" i="1"/>
  <c r="BP15" i="1"/>
  <c r="BK15" i="1"/>
  <c r="BP14" i="1"/>
  <c r="BK14" i="1"/>
  <c r="BP13" i="1"/>
  <c r="BK13" i="1"/>
  <c r="BP12" i="1"/>
  <c r="BK12" i="1"/>
  <c r="BP11" i="1"/>
  <c r="BK11" i="1"/>
  <c r="BP10" i="1"/>
  <c r="BK10" i="1"/>
  <c r="BP9" i="1"/>
  <c r="BK9" i="1"/>
  <c r="BP8" i="1"/>
  <c r="BK8" i="1"/>
  <c r="BP7" i="1"/>
  <c r="BK7" i="1"/>
  <c r="BP6" i="1"/>
  <c r="BP5" i="1"/>
  <c r="AL641" i="1"/>
  <c r="AL639" i="1"/>
  <c r="BM563" i="1" l="1"/>
  <c r="BM253" i="1"/>
  <c r="BM561" i="1"/>
  <c r="BM605" i="1"/>
  <c r="BP615" i="1"/>
  <c r="BM562" i="1"/>
  <c r="BM607" i="1"/>
  <c r="BK621" i="1"/>
  <c r="BK43" i="1"/>
  <c r="BM43" i="1" s="1"/>
  <c r="BM145" i="1"/>
  <c r="BM608" i="1"/>
  <c r="BP675" i="1"/>
  <c r="BM606" i="1"/>
  <c r="BM613" i="1"/>
  <c r="BM611" i="1"/>
  <c r="BK18" i="1"/>
  <c r="BK56" i="1"/>
  <c r="BM56" i="1" s="1"/>
  <c r="BK30" i="1"/>
  <c r="BM30" i="1" s="1"/>
  <c r="BK6" i="1"/>
  <c r="BK602" i="1"/>
  <c r="BM603" i="1"/>
  <c r="BK687" i="1"/>
  <c r="BK559" i="1"/>
  <c r="BK690" i="1"/>
  <c r="BM604" i="1"/>
  <c r="BM614" i="1"/>
  <c r="BP686" i="1"/>
  <c r="BK609" i="1"/>
  <c r="BM612" i="1"/>
  <c r="BP635" i="1"/>
  <c r="BK676" i="1"/>
  <c r="BL559" i="1"/>
  <c r="BL602" i="1"/>
  <c r="BL609" i="1"/>
  <c r="BM610" i="1"/>
  <c r="BK680" i="1"/>
  <c r="BM564" i="1"/>
  <c r="BM560" i="1"/>
  <c r="BK616" i="1"/>
  <c r="BK626" i="1"/>
  <c r="N524" i="1"/>
  <c r="N525" i="1"/>
  <c r="N526" i="1"/>
  <c r="N527" i="1"/>
  <c r="N523" i="1"/>
  <c r="N518" i="1"/>
  <c r="N519" i="1"/>
  <c r="N520" i="1"/>
  <c r="N521" i="1"/>
  <c r="N517" i="1"/>
  <c r="N515" i="1"/>
  <c r="N514" i="1"/>
  <c r="N509" i="1"/>
  <c r="N510" i="1"/>
  <c r="N511" i="1"/>
  <c r="N512" i="1"/>
  <c r="N508" i="1"/>
  <c r="N494" i="1"/>
  <c r="N495" i="1"/>
  <c r="N496" i="1"/>
  <c r="N497" i="1"/>
  <c r="N498" i="1"/>
  <c r="N499" i="1"/>
  <c r="N500" i="1"/>
  <c r="N502" i="1"/>
  <c r="N503" i="1"/>
  <c r="N504" i="1"/>
  <c r="N505" i="1"/>
  <c r="N506" i="1"/>
  <c r="N493" i="1"/>
  <c r="N490" i="1"/>
  <c r="N491" i="1"/>
  <c r="N489" i="1"/>
  <c r="N487" i="1"/>
  <c r="N484" i="1"/>
  <c r="N485" i="1"/>
  <c r="N483" i="1"/>
  <c r="N480" i="1"/>
  <c r="N479" i="1"/>
  <c r="N472" i="1"/>
  <c r="N473" i="1"/>
  <c r="N474" i="1"/>
  <c r="N475" i="1"/>
  <c r="N476" i="1"/>
  <c r="N477" i="1"/>
  <c r="N471" i="1"/>
  <c r="N464" i="1"/>
  <c r="N465" i="1"/>
  <c r="N466" i="1"/>
  <c r="N467" i="1"/>
  <c r="N468" i="1"/>
  <c r="N463" i="1"/>
  <c r="N453" i="1"/>
  <c r="N454" i="1"/>
  <c r="N455" i="1"/>
  <c r="N456" i="1"/>
  <c r="N457" i="1"/>
  <c r="N458" i="1"/>
  <c r="N459" i="1"/>
  <c r="N460" i="1"/>
  <c r="N461" i="1"/>
  <c r="N45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32" i="1"/>
  <c r="N429" i="1"/>
  <c r="N430" i="1"/>
  <c r="N428" i="1"/>
  <c r="N426" i="1"/>
  <c r="N425" i="1"/>
  <c r="N423" i="1"/>
  <c r="N422" i="1"/>
  <c r="N420" i="1"/>
  <c r="N419" i="1"/>
  <c r="N415" i="1"/>
  <c r="N416" i="1"/>
  <c r="N414" i="1"/>
  <c r="N412" i="1"/>
  <c r="N410" i="1"/>
  <c r="N408" i="1"/>
  <c r="N406" i="1"/>
  <c r="N405" i="1"/>
  <c r="N403" i="1"/>
  <c r="N399" i="1"/>
  <c r="N400" i="1"/>
  <c r="N401" i="1"/>
  <c r="N398" i="1"/>
  <c r="N396" i="1"/>
  <c r="N394" i="1"/>
  <c r="N390" i="1"/>
  <c r="N391" i="1"/>
  <c r="N392" i="1"/>
  <c r="N389" i="1"/>
  <c r="N385" i="1"/>
  <c r="N386" i="1"/>
  <c r="N387" i="1"/>
  <c r="N384" i="1"/>
  <c r="N380" i="1"/>
  <c r="N381" i="1"/>
  <c r="N382" i="1"/>
  <c r="N379" i="1"/>
  <c r="N374" i="1"/>
  <c r="N375" i="1"/>
  <c r="N376" i="1"/>
  <c r="N377" i="1"/>
  <c r="N373" i="1"/>
  <c r="N359" i="1"/>
  <c r="N360" i="1"/>
  <c r="N361" i="1"/>
  <c r="N362" i="1"/>
  <c r="N363" i="1"/>
  <c r="N364" i="1"/>
  <c r="N365" i="1"/>
  <c r="N358" i="1"/>
  <c r="N346" i="1"/>
  <c r="N347" i="1"/>
  <c r="N348" i="1"/>
  <c r="N349" i="1"/>
  <c r="N350" i="1"/>
  <c r="N351" i="1"/>
  <c r="N352" i="1"/>
  <c r="N353" i="1"/>
  <c r="N354" i="1"/>
  <c r="N355" i="1"/>
  <c r="N356" i="1"/>
  <c r="N345" i="1"/>
  <c r="N339" i="1"/>
  <c r="N340" i="1"/>
  <c r="N341" i="1"/>
  <c r="N342" i="1"/>
  <c r="N343" i="1"/>
  <c r="N338" i="1"/>
  <c r="N327" i="1"/>
  <c r="N328" i="1"/>
  <c r="N329" i="1"/>
  <c r="N330" i="1"/>
  <c r="N331" i="1"/>
  <c r="N332" i="1"/>
  <c r="N333" i="1"/>
  <c r="N334" i="1"/>
  <c r="N335" i="1"/>
  <c r="N336" i="1"/>
  <c r="N326" i="1"/>
  <c r="BM559" i="1" l="1"/>
  <c r="BK686" i="1"/>
  <c r="BM609" i="1"/>
  <c r="BM602" i="1"/>
  <c r="BK675" i="1"/>
  <c r="N501" i="1"/>
  <c r="AL564" i="1" l="1"/>
  <c r="AL563" i="1"/>
  <c r="AL562" i="1"/>
  <c r="AL561" i="1"/>
  <c r="AL560" i="1"/>
  <c r="AK609" i="1" l="1"/>
  <c r="BL251" i="1" l="1"/>
  <c r="AE686" i="1"/>
  <c r="AD686" i="1"/>
  <c r="AE675" i="1"/>
  <c r="AD675" i="1"/>
  <c r="AE615" i="1"/>
  <c r="AD615" i="1"/>
  <c r="AE635" i="1"/>
  <c r="AD635" i="1"/>
  <c r="AA58" i="1"/>
  <c r="AA59" i="1"/>
  <c r="AA60" i="1"/>
  <c r="AA61" i="1"/>
  <c r="AA62" i="1"/>
  <c r="AA63" i="1"/>
  <c r="AA64" i="1"/>
  <c r="AA57" i="1"/>
  <c r="AA45" i="1"/>
  <c r="AA46" i="1"/>
  <c r="AA47" i="1"/>
  <c r="AA48" i="1"/>
  <c r="AA49" i="1"/>
  <c r="AA50" i="1"/>
  <c r="AA51" i="1"/>
  <c r="AA52" i="1"/>
  <c r="AA53" i="1"/>
  <c r="AA54" i="1"/>
  <c r="AA55" i="1"/>
  <c r="AA44" i="1"/>
  <c r="AA32" i="1"/>
  <c r="AA33" i="1"/>
  <c r="AA34" i="1"/>
  <c r="AA35" i="1"/>
  <c r="AA36" i="1"/>
  <c r="AA37" i="1"/>
  <c r="AA38" i="1"/>
  <c r="AA39" i="1"/>
  <c r="AA40" i="1"/>
  <c r="AA41" i="1"/>
  <c r="AA42" i="1"/>
  <c r="AA31" i="1"/>
  <c r="AA20" i="1"/>
  <c r="AA21" i="1"/>
  <c r="AA22" i="1"/>
  <c r="AA23" i="1"/>
  <c r="AA24" i="1"/>
  <c r="AA25" i="1"/>
  <c r="AA26" i="1"/>
  <c r="AA27" i="1"/>
  <c r="AA28" i="1"/>
  <c r="AA29" i="1"/>
  <c r="AA19" i="1"/>
  <c r="AA8" i="1"/>
  <c r="AA9" i="1"/>
  <c r="AA10" i="1"/>
  <c r="AA11" i="1"/>
  <c r="AA12" i="1"/>
  <c r="AA13" i="1"/>
  <c r="AA14" i="1"/>
  <c r="AA15" i="1"/>
  <c r="AA16" i="1"/>
  <c r="AA17" i="1"/>
  <c r="AA7" i="1"/>
  <c r="AF701" i="1"/>
  <c r="AF700" i="1"/>
  <c r="AF699" i="1"/>
  <c r="AF698" i="1"/>
  <c r="AA698" i="1"/>
  <c r="AF697" i="1"/>
  <c r="AA697" i="1"/>
  <c r="AF696" i="1"/>
  <c r="AA696" i="1"/>
  <c r="AF695" i="1"/>
  <c r="AA695" i="1"/>
  <c r="AF694" i="1"/>
  <c r="AA694" i="1"/>
  <c r="AF693" i="1"/>
  <c r="AA693" i="1"/>
  <c r="AF692" i="1"/>
  <c r="AA692" i="1"/>
  <c r="AF691" i="1"/>
  <c r="AA691" i="1"/>
  <c r="AF690" i="1"/>
  <c r="AF689" i="1"/>
  <c r="AA689" i="1"/>
  <c r="AF688" i="1"/>
  <c r="AA688" i="1"/>
  <c r="AF687" i="1"/>
  <c r="AF685" i="1"/>
  <c r="AA685" i="1"/>
  <c r="AF684" i="1"/>
  <c r="AA684" i="1"/>
  <c r="AF683" i="1"/>
  <c r="AA683" i="1"/>
  <c r="AF682" i="1"/>
  <c r="AA682" i="1"/>
  <c r="AF681" i="1"/>
  <c r="AA681" i="1"/>
  <c r="AF680" i="1"/>
  <c r="AF679" i="1"/>
  <c r="AA679" i="1"/>
  <c r="AF678" i="1"/>
  <c r="AA678" i="1"/>
  <c r="AF677" i="1"/>
  <c r="AA677" i="1"/>
  <c r="AF676" i="1"/>
  <c r="AF674" i="1"/>
  <c r="AB674" i="1"/>
  <c r="AA674" i="1"/>
  <c r="AF673" i="1"/>
  <c r="AB673" i="1"/>
  <c r="AA673" i="1"/>
  <c r="AF672" i="1"/>
  <c r="AB672" i="1"/>
  <c r="AA672" i="1"/>
  <c r="AF671" i="1"/>
  <c r="AB671" i="1"/>
  <c r="AA671" i="1"/>
  <c r="AF670" i="1"/>
  <c r="AB670" i="1"/>
  <c r="AA670" i="1"/>
  <c r="AF669" i="1"/>
  <c r="AB669" i="1"/>
  <c r="AA669" i="1"/>
  <c r="AF668" i="1"/>
  <c r="AB668" i="1"/>
  <c r="AA668" i="1"/>
  <c r="AF667" i="1"/>
  <c r="AB667" i="1"/>
  <c r="AA667" i="1"/>
  <c r="AF666" i="1"/>
  <c r="AF665" i="1"/>
  <c r="AB665" i="1"/>
  <c r="AF664" i="1"/>
  <c r="AA664" i="1"/>
  <c r="AF663" i="1"/>
  <c r="AB663" i="1"/>
  <c r="AA663" i="1"/>
  <c r="AF662" i="1"/>
  <c r="AB662" i="1"/>
  <c r="AA662" i="1"/>
  <c r="AF661" i="1"/>
  <c r="AB661" i="1"/>
  <c r="AA661" i="1"/>
  <c r="AF660" i="1"/>
  <c r="AF659" i="1"/>
  <c r="AB659" i="1"/>
  <c r="AF658" i="1"/>
  <c r="AA658" i="1"/>
  <c r="AF657" i="1"/>
  <c r="AB657" i="1"/>
  <c r="AA657" i="1"/>
  <c r="AF656" i="1"/>
  <c r="AB656" i="1"/>
  <c r="AA656" i="1"/>
  <c r="AF655" i="1"/>
  <c r="AB655" i="1"/>
  <c r="AA655" i="1"/>
  <c r="AF654" i="1"/>
  <c r="AF653" i="1"/>
  <c r="AF652" i="1"/>
  <c r="AB652" i="1"/>
  <c r="AB651" i="1" s="1"/>
  <c r="AA652" i="1"/>
  <c r="AF651" i="1"/>
  <c r="AF650" i="1"/>
  <c r="AB650" i="1"/>
  <c r="AA650" i="1"/>
  <c r="AF649" i="1"/>
  <c r="AB649" i="1"/>
  <c r="AA649" i="1"/>
  <c r="AC649" i="1" s="1"/>
  <c r="AF648" i="1"/>
  <c r="AF647" i="1"/>
  <c r="AB647" i="1"/>
  <c r="AA647" i="1"/>
  <c r="AF646" i="1"/>
  <c r="AB646" i="1"/>
  <c r="AA646" i="1"/>
  <c r="AF645" i="1"/>
  <c r="AB645" i="1"/>
  <c r="AA645" i="1"/>
  <c r="AF644" i="1"/>
  <c r="AB644" i="1"/>
  <c r="AA644" i="1"/>
  <c r="AF643" i="1"/>
  <c r="AF642" i="1"/>
  <c r="AB642" i="1"/>
  <c r="AA642" i="1"/>
  <c r="AF641" i="1"/>
  <c r="AB641" i="1"/>
  <c r="AA641" i="1"/>
  <c r="AF640" i="1"/>
  <c r="AB640" i="1"/>
  <c r="AA640" i="1"/>
  <c r="AF639" i="1"/>
  <c r="AB639" i="1"/>
  <c r="AA639" i="1"/>
  <c r="AF638" i="1"/>
  <c r="AF637" i="1"/>
  <c r="AB637" i="1"/>
  <c r="AB636" i="1" s="1"/>
  <c r="AA637" i="1"/>
  <c r="AF636" i="1"/>
  <c r="AF634" i="1"/>
  <c r="AB634" i="1"/>
  <c r="AB633" i="1" s="1"/>
  <c r="AA634" i="1"/>
  <c r="AA633" i="1" s="1"/>
  <c r="AF633" i="1"/>
  <c r="AF632" i="1"/>
  <c r="AB632" i="1"/>
  <c r="AA632" i="1"/>
  <c r="AF631" i="1"/>
  <c r="AB631" i="1"/>
  <c r="AA631" i="1"/>
  <c r="AF630" i="1"/>
  <c r="AB630" i="1"/>
  <c r="AA630" i="1"/>
  <c r="AF629" i="1"/>
  <c r="AB629" i="1"/>
  <c r="AA629" i="1"/>
  <c r="AF628" i="1"/>
  <c r="AB628" i="1"/>
  <c r="AA628" i="1"/>
  <c r="AF627" i="1"/>
  <c r="AB627" i="1"/>
  <c r="AA627" i="1"/>
  <c r="AF626" i="1"/>
  <c r="AF625" i="1"/>
  <c r="AB625" i="1"/>
  <c r="AA625" i="1"/>
  <c r="AF624" i="1"/>
  <c r="AB624" i="1"/>
  <c r="AA624" i="1"/>
  <c r="AF623" i="1"/>
  <c r="AB623" i="1"/>
  <c r="AA623" i="1"/>
  <c r="AF622" i="1"/>
  <c r="AB622" i="1"/>
  <c r="AA622" i="1"/>
  <c r="AF621" i="1"/>
  <c r="AF620" i="1"/>
  <c r="AB620" i="1"/>
  <c r="AA620" i="1"/>
  <c r="AF619" i="1"/>
  <c r="AB619" i="1"/>
  <c r="AA619" i="1"/>
  <c r="AF618" i="1"/>
  <c r="AB618" i="1"/>
  <c r="AA618" i="1"/>
  <c r="AF617" i="1"/>
  <c r="AB617" i="1"/>
  <c r="AA617" i="1"/>
  <c r="AF616" i="1"/>
  <c r="AF614" i="1"/>
  <c r="AB614" i="1"/>
  <c r="AA614" i="1"/>
  <c r="AF613" i="1"/>
  <c r="AB613" i="1"/>
  <c r="AA613" i="1"/>
  <c r="AF612" i="1"/>
  <c r="AB612" i="1"/>
  <c r="AA612" i="1"/>
  <c r="AF611" i="1"/>
  <c r="AB611" i="1"/>
  <c r="AA611" i="1"/>
  <c r="AF610" i="1"/>
  <c r="AB610" i="1"/>
  <c r="AA610" i="1"/>
  <c r="AF609" i="1"/>
  <c r="AF608" i="1"/>
  <c r="AB608" i="1"/>
  <c r="AA608" i="1"/>
  <c r="AF607" i="1"/>
  <c r="AB607" i="1"/>
  <c r="AA607" i="1"/>
  <c r="AF606" i="1"/>
  <c r="AB606" i="1"/>
  <c r="AA606" i="1"/>
  <c r="AF605" i="1"/>
  <c r="AB605" i="1"/>
  <c r="AA605" i="1"/>
  <c r="AF604" i="1"/>
  <c r="AB604" i="1"/>
  <c r="AA604" i="1"/>
  <c r="AF603" i="1"/>
  <c r="AB603" i="1"/>
  <c r="AA603" i="1"/>
  <c r="AF602" i="1"/>
  <c r="AF601" i="1"/>
  <c r="AF600" i="1"/>
  <c r="AF599" i="1"/>
  <c r="AF598" i="1"/>
  <c r="AF597" i="1"/>
  <c r="AF596" i="1"/>
  <c r="AF595" i="1"/>
  <c r="AF594" i="1"/>
  <c r="AF593" i="1"/>
  <c r="AF592" i="1"/>
  <c r="AF591" i="1"/>
  <c r="AF590" i="1"/>
  <c r="AF589" i="1"/>
  <c r="AF588" i="1"/>
  <c r="AF587" i="1"/>
  <c r="AF586" i="1"/>
  <c r="AF585" i="1"/>
  <c r="AF584" i="1"/>
  <c r="AF583" i="1"/>
  <c r="AF582" i="1"/>
  <c r="AF581" i="1"/>
  <c r="AF580" i="1"/>
  <c r="AF579" i="1"/>
  <c r="AF578" i="1"/>
  <c r="AF577" i="1"/>
  <c r="AF576" i="1"/>
  <c r="AF575" i="1"/>
  <c r="AF574" i="1"/>
  <c r="AF573" i="1"/>
  <c r="AF572" i="1"/>
  <c r="AF571" i="1"/>
  <c r="AF570" i="1"/>
  <c r="AF569" i="1"/>
  <c r="AF568" i="1"/>
  <c r="AF567" i="1"/>
  <c r="AF565" i="1"/>
  <c r="AF564" i="1"/>
  <c r="AB564" i="1"/>
  <c r="AA564" i="1"/>
  <c r="AF563" i="1"/>
  <c r="AB563" i="1"/>
  <c r="AA563" i="1"/>
  <c r="AF562" i="1"/>
  <c r="AB562" i="1"/>
  <c r="AA562" i="1"/>
  <c r="AF561" i="1"/>
  <c r="AB561" i="1"/>
  <c r="AA561" i="1"/>
  <c r="AF560" i="1"/>
  <c r="AB560" i="1"/>
  <c r="AA560" i="1"/>
  <c r="AF559" i="1"/>
  <c r="AF558" i="1"/>
  <c r="AF557" i="1"/>
  <c r="AF556" i="1"/>
  <c r="AF555" i="1"/>
  <c r="AF554" i="1"/>
  <c r="AF553" i="1"/>
  <c r="AF552" i="1"/>
  <c r="AF551" i="1"/>
  <c r="AF550" i="1"/>
  <c r="AF549" i="1"/>
  <c r="AF548" i="1"/>
  <c r="AF547" i="1"/>
  <c r="AF546" i="1"/>
  <c r="AF545" i="1"/>
  <c r="AF544" i="1"/>
  <c r="AF543" i="1"/>
  <c r="AF542" i="1"/>
  <c r="AF541" i="1"/>
  <c r="AF540" i="1"/>
  <c r="AF539" i="1"/>
  <c r="AF538" i="1"/>
  <c r="AF537" i="1"/>
  <c r="AF536" i="1"/>
  <c r="AF535" i="1"/>
  <c r="AF534" i="1"/>
  <c r="AF532" i="1"/>
  <c r="AF531" i="1"/>
  <c r="AF530" i="1"/>
  <c r="AF529" i="1"/>
  <c r="AF528" i="1"/>
  <c r="AF527" i="1"/>
  <c r="AF526" i="1"/>
  <c r="AF525" i="1"/>
  <c r="AF524" i="1"/>
  <c r="AF523" i="1"/>
  <c r="AF522" i="1"/>
  <c r="AF521" i="1"/>
  <c r="AF520" i="1"/>
  <c r="AF519" i="1"/>
  <c r="AF518" i="1"/>
  <c r="AF517" i="1"/>
  <c r="AF516" i="1"/>
  <c r="AF515" i="1"/>
  <c r="AF514" i="1"/>
  <c r="AF513" i="1"/>
  <c r="AF512" i="1"/>
  <c r="AF511" i="1"/>
  <c r="AF510" i="1"/>
  <c r="AF509" i="1"/>
  <c r="AF508" i="1"/>
  <c r="AF507" i="1"/>
  <c r="AF50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A459" i="1"/>
  <c r="AF458" i="1"/>
  <c r="AB458" i="1"/>
  <c r="AA458" i="1"/>
  <c r="AF457" i="1"/>
  <c r="AB457" i="1"/>
  <c r="AA457" i="1"/>
  <c r="AF456" i="1"/>
  <c r="AB456" i="1"/>
  <c r="AA456" i="1"/>
  <c r="AF455" i="1"/>
  <c r="AB455" i="1"/>
  <c r="AA455" i="1"/>
  <c r="AF454" i="1"/>
  <c r="AB454" i="1"/>
  <c r="AA454" i="1"/>
  <c r="AF453" i="1"/>
  <c r="AB453" i="1"/>
  <c r="AA453" i="1"/>
  <c r="AF452" i="1"/>
  <c r="AB452" i="1"/>
  <c r="AA452" i="1"/>
  <c r="AF451" i="1"/>
  <c r="AF450" i="1"/>
  <c r="AB450" i="1"/>
  <c r="AA450" i="1"/>
  <c r="AF449" i="1"/>
  <c r="AB449" i="1"/>
  <c r="AA449" i="1"/>
  <c r="AF448" i="1"/>
  <c r="AB448" i="1"/>
  <c r="AA448" i="1"/>
  <c r="AF447" i="1"/>
  <c r="AB447" i="1"/>
  <c r="AA447" i="1"/>
  <c r="AF446" i="1"/>
  <c r="AB446" i="1"/>
  <c r="AA446" i="1"/>
  <c r="AF445" i="1"/>
  <c r="AB445" i="1"/>
  <c r="AA445" i="1"/>
  <c r="AF444" i="1"/>
  <c r="AB444" i="1"/>
  <c r="AA444" i="1"/>
  <c r="AF443" i="1"/>
  <c r="AB443" i="1"/>
  <c r="AA443" i="1"/>
  <c r="AF442" i="1"/>
  <c r="AB442" i="1"/>
  <c r="AA442" i="1"/>
  <c r="AF441" i="1"/>
  <c r="AB441" i="1"/>
  <c r="AA441" i="1"/>
  <c r="AF440" i="1"/>
  <c r="AB440" i="1"/>
  <c r="AA440" i="1"/>
  <c r="AF439" i="1"/>
  <c r="AB439" i="1"/>
  <c r="AA439" i="1"/>
  <c r="AF438" i="1"/>
  <c r="AB438" i="1"/>
  <c r="AA438" i="1"/>
  <c r="AF437" i="1"/>
  <c r="AB437" i="1"/>
  <c r="AA437" i="1"/>
  <c r="AF436" i="1"/>
  <c r="AB436" i="1"/>
  <c r="AA436" i="1"/>
  <c r="AF435" i="1"/>
  <c r="AB435" i="1"/>
  <c r="AA435" i="1"/>
  <c r="AF434" i="1"/>
  <c r="AB434" i="1"/>
  <c r="AA434" i="1"/>
  <c r="AF433" i="1"/>
  <c r="AB433" i="1"/>
  <c r="AA433" i="1"/>
  <c r="AF432" i="1"/>
  <c r="AB432" i="1"/>
  <c r="AA432" i="1"/>
  <c r="AF431" i="1"/>
  <c r="AF430" i="1"/>
  <c r="AB430" i="1"/>
  <c r="AA430" i="1"/>
  <c r="AF429" i="1"/>
  <c r="AB429" i="1"/>
  <c r="AA429" i="1"/>
  <c r="AF428" i="1"/>
  <c r="AB428" i="1"/>
  <c r="AA428" i="1"/>
  <c r="AF427" i="1"/>
  <c r="AF426" i="1"/>
  <c r="AB426" i="1"/>
  <c r="AA426" i="1"/>
  <c r="AF425" i="1"/>
  <c r="AB425" i="1"/>
  <c r="AA425" i="1"/>
  <c r="AF424" i="1"/>
  <c r="AF423" i="1"/>
  <c r="AB423" i="1"/>
  <c r="AA423" i="1"/>
  <c r="AF422" i="1"/>
  <c r="AB422" i="1"/>
  <c r="AA422" i="1"/>
  <c r="AF421" i="1"/>
  <c r="AF420" i="1"/>
  <c r="AB420" i="1"/>
  <c r="AA420" i="1"/>
  <c r="AF419" i="1"/>
  <c r="AB419" i="1"/>
  <c r="AA419" i="1"/>
  <c r="AF418" i="1"/>
  <c r="AF417" i="1"/>
  <c r="AF416" i="1"/>
  <c r="AB416" i="1"/>
  <c r="AA416" i="1"/>
  <c r="AF415" i="1"/>
  <c r="AB415" i="1"/>
  <c r="AA415" i="1"/>
  <c r="AF414" i="1"/>
  <c r="AB414" i="1"/>
  <c r="AA414" i="1"/>
  <c r="AF413" i="1"/>
  <c r="AF412" i="1"/>
  <c r="AB412" i="1"/>
  <c r="AB411" i="1" s="1"/>
  <c r="AA412" i="1"/>
  <c r="AA411" i="1" s="1"/>
  <c r="AF411" i="1"/>
  <c r="AF410" i="1"/>
  <c r="AB410" i="1"/>
  <c r="AB409" i="1" s="1"/>
  <c r="AA410" i="1"/>
  <c r="AA409" i="1" s="1"/>
  <c r="AF409" i="1"/>
  <c r="AF408" i="1"/>
  <c r="AB408" i="1"/>
  <c r="AB407" i="1" s="1"/>
  <c r="AA408" i="1"/>
  <c r="AA407" i="1" s="1"/>
  <c r="AF407" i="1"/>
  <c r="AF406" i="1"/>
  <c r="AB406" i="1"/>
  <c r="AA406" i="1"/>
  <c r="AF405" i="1"/>
  <c r="AB405" i="1"/>
  <c r="AA405" i="1"/>
  <c r="AF404" i="1"/>
  <c r="AF403" i="1"/>
  <c r="AB403" i="1"/>
  <c r="AB402" i="1" s="1"/>
  <c r="AA403" i="1"/>
  <c r="AA402" i="1" s="1"/>
  <c r="AF402" i="1"/>
  <c r="AF401" i="1"/>
  <c r="AB401" i="1"/>
  <c r="AA401" i="1"/>
  <c r="AF400" i="1"/>
  <c r="AB400" i="1"/>
  <c r="AA400" i="1"/>
  <c r="AF399" i="1"/>
  <c r="AB399" i="1"/>
  <c r="AA399" i="1"/>
  <c r="AF398" i="1"/>
  <c r="AB398" i="1"/>
  <c r="AA398" i="1"/>
  <c r="AF397" i="1"/>
  <c r="AF396" i="1"/>
  <c r="AB396" i="1"/>
  <c r="AB395" i="1" s="1"/>
  <c r="AA396" i="1"/>
  <c r="AF395" i="1"/>
  <c r="AF394" i="1"/>
  <c r="AB394" i="1"/>
  <c r="AB393" i="1" s="1"/>
  <c r="AA394" i="1"/>
  <c r="AA393" i="1" s="1"/>
  <c r="AF393" i="1"/>
  <c r="AF392" i="1"/>
  <c r="AB392" i="1"/>
  <c r="AA392" i="1"/>
  <c r="AF391" i="1"/>
  <c r="AB391" i="1"/>
  <c r="AA391" i="1"/>
  <c r="AF390" i="1"/>
  <c r="AB390" i="1"/>
  <c r="AA390" i="1"/>
  <c r="AF389" i="1"/>
  <c r="AB389" i="1"/>
  <c r="AA389" i="1"/>
  <c r="AF388" i="1"/>
  <c r="AF387" i="1"/>
  <c r="AB387" i="1"/>
  <c r="AA387" i="1"/>
  <c r="AF386" i="1"/>
  <c r="AB386" i="1"/>
  <c r="AA386" i="1"/>
  <c r="AF385" i="1"/>
  <c r="AB385" i="1"/>
  <c r="AA385" i="1"/>
  <c r="AF384" i="1"/>
  <c r="AB384" i="1"/>
  <c r="AA384" i="1"/>
  <c r="AF383" i="1"/>
  <c r="AF382" i="1"/>
  <c r="AB382" i="1"/>
  <c r="AA382" i="1"/>
  <c r="AF381" i="1"/>
  <c r="AB381" i="1"/>
  <c r="AA381" i="1"/>
  <c r="AF380" i="1"/>
  <c r="AB380" i="1"/>
  <c r="AA380" i="1"/>
  <c r="AF379" i="1"/>
  <c r="AB379" i="1"/>
  <c r="AA379" i="1"/>
  <c r="AF378" i="1"/>
  <c r="AF377" i="1"/>
  <c r="AB377" i="1"/>
  <c r="AA377" i="1"/>
  <c r="AF376" i="1"/>
  <c r="AB376" i="1"/>
  <c r="AA376" i="1"/>
  <c r="AF375" i="1"/>
  <c r="AB375" i="1"/>
  <c r="AA375" i="1"/>
  <c r="AF374" i="1"/>
  <c r="AB374" i="1"/>
  <c r="AA374" i="1"/>
  <c r="AF373" i="1"/>
  <c r="AB373" i="1"/>
  <c r="AA373" i="1"/>
  <c r="AF372" i="1"/>
  <c r="AF371" i="1"/>
  <c r="AF370" i="1"/>
  <c r="AB370" i="1"/>
  <c r="AA370" i="1"/>
  <c r="AF369" i="1"/>
  <c r="AB369" i="1"/>
  <c r="AA369" i="1"/>
  <c r="AF368" i="1"/>
  <c r="AB368" i="1"/>
  <c r="AA368" i="1"/>
  <c r="AF367" i="1"/>
  <c r="AB367" i="1"/>
  <c r="AA367" i="1"/>
  <c r="AF366" i="1"/>
  <c r="AF365" i="1"/>
  <c r="AB365" i="1"/>
  <c r="AA365" i="1"/>
  <c r="AF364" i="1"/>
  <c r="AB364" i="1"/>
  <c r="AA364" i="1"/>
  <c r="AF363" i="1"/>
  <c r="AB363" i="1"/>
  <c r="AA363" i="1"/>
  <c r="AF362" i="1"/>
  <c r="AB362" i="1"/>
  <c r="AA362" i="1"/>
  <c r="AF361" i="1"/>
  <c r="AB361" i="1"/>
  <c r="AA361" i="1"/>
  <c r="AF360" i="1"/>
  <c r="AB360" i="1"/>
  <c r="AA360" i="1"/>
  <c r="AF359" i="1"/>
  <c r="AB359" i="1"/>
  <c r="AA359" i="1"/>
  <c r="AF358" i="1"/>
  <c r="AB358" i="1"/>
  <c r="AA358" i="1"/>
  <c r="AF357" i="1"/>
  <c r="AF356" i="1"/>
  <c r="AB356" i="1"/>
  <c r="AA356" i="1"/>
  <c r="AF355" i="1"/>
  <c r="AB355" i="1"/>
  <c r="AA355" i="1"/>
  <c r="AF354" i="1"/>
  <c r="AB354" i="1"/>
  <c r="AA354" i="1"/>
  <c r="AF353" i="1"/>
  <c r="AB353" i="1"/>
  <c r="AA353" i="1"/>
  <c r="AF352" i="1"/>
  <c r="AB352" i="1"/>
  <c r="AA352" i="1"/>
  <c r="AF351" i="1"/>
  <c r="AB351" i="1"/>
  <c r="AA351" i="1"/>
  <c r="AF350" i="1"/>
  <c r="AB350" i="1"/>
  <c r="AA350" i="1"/>
  <c r="AF349" i="1"/>
  <c r="AB349" i="1"/>
  <c r="AA349" i="1"/>
  <c r="AF348" i="1"/>
  <c r="AB348" i="1"/>
  <c r="AA348" i="1"/>
  <c r="AF347" i="1"/>
  <c r="AB347" i="1"/>
  <c r="AA347" i="1"/>
  <c r="AF346" i="1"/>
  <c r="AB346" i="1"/>
  <c r="AA346" i="1"/>
  <c r="AF345" i="1"/>
  <c r="AB345" i="1"/>
  <c r="AA345" i="1"/>
  <c r="AF344" i="1"/>
  <c r="AF343" i="1"/>
  <c r="AB343" i="1"/>
  <c r="AA343" i="1"/>
  <c r="AF342" i="1"/>
  <c r="AB342" i="1"/>
  <c r="AA342" i="1"/>
  <c r="AF341" i="1"/>
  <c r="AB341" i="1"/>
  <c r="AA341" i="1"/>
  <c r="AF340" i="1"/>
  <c r="AB340" i="1"/>
  <c r="AA340" i="1"/>
  <c r="AF339" i="1"/>
  <c r="AB339" i="1"/>
  <c r="AA339" i="1"/>
  <c r="AF338" i="1"/>
  <c r="AB338" i="1"/>
  <c r="AA338" i="1"/>
  <c r="AF337" i="1"/>
  <c r="AF336" i="1"/>
  <c r="AB336" i="1"/>
  <c r="AA336" i="1"/>
  <c r="AF335" i="1"/>
  <c r="AB335" i="1"/>
  <c r="AA335" i="1"/>
  <c r="AF334" i="1"/>
  <c r="AB334" i="1"/>
  <c r="AA334" i="1"/>
  <c r="AF333" i="1"/>
  <c r="AB333" i="1"/>
  <c r="AA333" i="1"/>
  <c r="AF332" i="1"/>
  <c r="AB332" i="1"/>
  <c r="AA332" i="1"/>
  <c r="AF331" i="1"/>
  <c r="AB331" i="1"/>
  <c r="AA331" i="1"/>
  <c r="AF330" i="1"/>
  <c r="AB330" i="1"/>
  <c r="AA330" i="1"/>
  <c r="AF329" i="1"/>
  <c r="AB329" i="1"/>
  <c r="AA329" i="1"/>
  <c r="AF328" i="1"/>
  <c r="AB328" i="1"/>
  <c r="AA328" i="1"/>
  <c r="AF327" i="1"/>
  <c r="AB327" i="1"/>
  <c r="AA327" i="1"/>
  <c r="AF326" i="1"/>
  <c r="AB326" i="1"/>
  <c r="AA326" i="1"/>
  <c r="AF325" i="1"/>
  <c r="AF324" i="1"/>
  <c r="AF323" i="1"/>
  <c r="AB323" i="1"/>
  <c r="AA323" i="1"/>
  <c r="AF322" i="1"/>
  <c r="AB322" i="1"/>
  <c r="AF321" i="1"/>
  <c r="AA321" i="1"/>
  <c r="AF320" i="1"/>
  <c r="AB320" i="1"/>
  <c r="AA320" i="1"/>
  <c r="AF319" i="1"/>
  <c r="AB319" i="1"/>
  <c r="AA319" i="1"/>
  <c r="AF318" i="1"/>
  <c r="AB318" i="1"/>
  <c r="AA318" i="1"/>
  <c r="AF317" i="1"/>
  <c r="AF316" i="1"/>
  <c r="AB316" i="1"/>
  <c r="AA316" i="1"/>
  <c r="AF315" i="1"/>
  <c r="AB315" i="1"/>
  <c r="AA315" i="1"/>
  <c r="AF314" i="1"/>
  <c r="AB314" i="1"/>
  <c r="AA314" i="1"/>
  <c r="AF313" i="1"/>
  <c r="AB313" i="1"/>
  <c r="AA313" i="1"/>
  <c r="AF312" i="1"/>
  <c r="AF311" i="1"/>
  <c r="AB311" i="1"/>
  <c r="AA311" i="1"/>
  <c r="AF310" i="1"/>
  <c r="AB310" i="1"/>
  <c r="AA310" i="1"/>
  <c r="AF309" i="1"/>
  <c r="AB309" i="1"/>
  <c r="AA309" i="1"/>
  <c r="AF308" i="1"/>
  <c r="AF307" i="1"/>
  <c r="AB307" i="1"/>
  <c r="AA307" i="1"/>
  <c r="AF306" i="1"/>
  <c r="AB306" i="1"/>
  <c r="AA306" i="1"/>
  <c r="AF305" i="1"/>
  <c r="AB305" i="1"/>
  <c r="AA305" i="1"/>
  <c r="AF304" i="1"/>
  <c r="AF303" i="1"/>
  <c r="AB303" i="1"/>
  <c r="AA303" i="1"/>
  <c r="AF302" i="1"/>
  <c r="AB302" i="1"/>
  <c r="AA302" i="1"/>
  <c r="AF301" i="1"/>
  <c r="AB301" i="1"/>
  <c r="AA301" i="1"/>
  <c r="AF300" i="1"/>
  <c r="AF299" i="1"/>
  <c r="AB299" i="1"/>
  <c r="AA299" i="1"/>
  <c r="AF298" i="1"/>
  <c r="AB298" i="1"/>
  <c r="AA298" i="1"/>
  <c r="AF297" i="1"/>
  <c r="AB297" i="1"/>
  <c r="AA297" i="1"/>
  <c r="AF296" i="1"/>
  <c r="AB296" i="1"/>
  <c r="AA296" i="1"/>
  <c r="AF295" i="1"/>
  <c r="AB295" i="1"/>
  <c r="AA295" i="1"/>
  <c r="AF294" i="1"/>
  <c r="AB294" i="1"/>
  <c r="AA294" i="1"/>
  <c r="AF293" i="1"/>
  <c r="AF292" i="1"/>
  <c r="AB292" i="1"/>
  <c r="AA292" i="1"/>
  <c r="AF291" i="1"/>
  <c r="AF290" i="1"/>
  <c r="AF289" i="1"/>
  <c r="AB289" i="1"/>
  <c r="AA289" i="1"/>
  <c r="AF288" i="1"/>
  <c r="AB288" i="1"/>
  <c r="AA288" i="1"/>
  <c r="AF287" i="1"/>
  <c r="AB287" i="1"/>
  <c r="AA287" i="1"/>
  <c r="AF286" i="1"/>
  <c r="AB286" i="1"/>
  <c r="AA286" i="1"/>
  <c r="AF285" i="1"/>
  <c r="AF284" i="1"/>
  <c r="AB284" i="1"/>
  <c r="AA284" i="1"/>
  <c r="AF283" i="1"/>
  <c r="AB283" i="1"/>
  <c r="AA283" i="1"/>
  <c r="AF282" i="1"/>
  <c r="AB282" i="1"/>
  <c r="AA282" i="1"/>
  <c r="AF281" i="1"/>
  <c r="AB281" i="1"/>
  <c r="AA281" i="1"/>
  <c r="AF280" i="1"/>
  <c r="AB280" i="1"/>
  <c r="AA280" i="1"/>
  <c r="AF279" i="1"/>
  <c r="AB279" i="1"/>
  <c r="AA279" i="1"/>
  <c r="AF278" i="1"/>
  <c r="AB278" i="1"/>
  <c r="AA278" i="1"/>
  <c r="AF277" i="1"/>
  <c r="AB277" i="1"/>
  <c r="AA277" i="1"/>
  <c r="AF276" i="1"/>
  <c r="AB276" i="1"/>
  <c r="AA276" i="1"/>
  <c r="AF275" i="1"/>
  <c r="AB275" i="1"/>
  <c r="AA275" i="1"/>
  <c r="AF274" i="1"/>
  <c r="AB274" i="1"/>
  <c r="AA274" i="1"/>
  <c r="AF273" i="1"/>
  <c r="AB273" i="1"/>
  <c r="AA273" i="1"/>
  <c r="AF272" i="1"/>
  <c r="AB272" i="1"/>
  <c r="AA272" i="1"/>
  <c r="AF271" i="1"/>
  <c r="AB271" i="1"/>
  <c r="AA271" i="1"/>
  <c r="AF270" i="1"/>
  <c r="AB270" i="1"/>
  <c r="AA270" i="1"/>
  <c r="AF269" i="1"/>
  <c r="AB269" i="1"/>
  <c r="AA269" i="1"/>
  <c r="AF268" i="1"/>
  <c r="AB268" i="1"/>
  <c r="AA268" i="1"/>
  <c r="AF267" i="1"/>
  <c r="AB267" i="1"/>
  <c r="AA267" i="1"/>
  <c r="AF266" i="1"/>
  <c r="AB266" i="1"/>
  <c r="AA266" i="1"/>
  <c r="AF265" i="1"/>
  <c r="AB265" i="1"/>
  <c r="AA265" i="1"/>
  <c r="AF264" i="1"/>
  <c r="AB264" i="1"/>
  <c r="AA264" i="1"/>
  <c r="AF263" i="1"/>
  <c r="AB263" i="1"/>
  <c r="AA263" i="1"/>
  <c r="AF262" i="1"/>
  <c r="AB262" i="1"/>
  <c r="AA262" i="1"/>
  <c r="AF261" i="1"/>
  <c r="AB261" i="1"/>
  <c r="AA261" i="1"/>
  <c r="AF260" i="1"/>
  <c r="AB260" i="1"/>
  <c r="AA260" i="1"/>
  <c r="AF259" i="1"/>
  <c r="AB259" i="1"/>
  <c r="AA259" i="1"/>
  <c r="AF258" i="1"/>
  <c r="AB258" i="1"/>
  <c r="AA258" i="1"/>
  <c r="AF257" i="1"/>
  <c r="AB257" i="1"/>
  <c r="AA257" i="1"/>
  <c r="AF256" i="1"/>
  <c r="AB256" i="1"/>
  <c r="AA256" i="1"/>
  <c r="AF255" i="1"/>
  <c r="AB255" i="1"/>
  <c r="AA255" i="1"/>
  <c r="AF254" i="1"/>
  <c r="AF253" i="1"/>
  <c r="AB253" i="1"/>
  <c r="AA253" i="1"/>
  <c r="AF251" i="1"/>
  <c r="AB251" i="1"/>
  <c r="AA251" i="1"/>
  <c r="AF250" i="1"/>
  <c r="AB250" i="1"/>
  <c r="AA250" i="1"/>
  <c r="AF249" i="1"/>
  <c r="AB249" i="1"/>
  <c r="AA249" i="1"/>
  <c r="AF248" i="1"/>
  <c r="AB248" i="1"/>
  <c r="AA248" i="1"/>
  <c r="AF247" i="1"/>
  <c r="AF246" i="1"/>
  <c r="AB246" i="1"/>
  <c r="AA246" i="1"/>
  <c r="AF245" i="1"/>
  <c r="AB245" i="1"/>
  <c r="AA245" i="1"/>
  <c r="AF244" i="1"/>
  <c r="AB244" i="1"/>
  <c r="AA244" i="1"/>
  <c r="AF243" i="1"/>
  <c r="AB243" i="1"/>
  <c r="AA243" i="1"/>
  <c r="AF242" i="1"/>
  <c r="AB242" i="1"/>
  <c r="AA242" i="1"/>
  <c r="AF241" i="1"/>
  <c r="AB241" i="1"/>
  <c r="AA241" i="1"/>
  <c r="AF240" i="1"/>
  <c r="AB240" i="1"/>
  <c r="AA240" i="1"/>
  <c r="AF239" i="1"/>
  <c r="AB239" i="1"/>
  <c r="AA239" i="1"/>
  <c r="AF238" i="1"/>
  <c r="AF237" i="1"/>
  <c r="AB237" i="1"/>
  <c r="AA237" i="1"/>
  <c r="AA236" i="1" s="1"/>
  <c r="AF236" i="1"/>
  <c r="AF235" i="1"/>
  <c r="AB235" i="1"/>
  <c r="AA235" i="1"/>
  <c r="AF234" i="1"/>
  <c r="AB234" i="1"/>
  <c r="AF233" i="1"/>
  <c r="AA233" i="1"/>
  <c r="AF232" i="1"/>
  <c r="AB232" i="1"/>
  <c r="AA232" i="1"/>
  <c r="AF231" i="1"/>
  <c r="AF230" i="1"/>
  <c r="AB230" i="1"/>
  <c r="AA230" i="1"/>
  <c r="AF229" i="1"/>
  <c r="AB229" i="1"/>
  <c r="AA229" i="1"/>
  <c r="AF228" i="1"/>
  <c r="AB228" i="1"/>
  <c r="AA228" i="1"/>
  <c r="AF227" i="1"/>
  <c r="AB227" i="1"/>
  <c r="AA227" i="1"/>
  <c r="AF226" i="1"/>
  <c r="AF225" i="1"/>
  <c r="AB225" i="1"/>
  <c r="AA225" i="1"/>
  <c r="AF224" i="1"/>
  <c r="AB224" i="1"/>
  <c r="AA224" i="1"/>
  <c r="AF223" i="1"/>
  <c r="AB223" i="1"/>
  <c r="AA223" i="1"/>
  <c r="AF222" i="1"/>
  <c r="AB222" i="1"/>
  <c r="AA222" i="1"/>
  <c r="AF221" i="1"/>
  <c r="AB221" i="1"/>
  <c r="AA221" i="1"/>
  <c r="AF220" i="1"/>
  <c r="AB220" i="1"/>
  <c r="AA220" i="1"/>
  <c r="AF219" i="1"/>
  <c r="AB219" i="1"/>
  <c r="AA219" i="1"/>
  <c r="AF218" i="1"/>
  <c r="AB218" i="1"/>
  <c r="AA218" i="1"/>
  <c r="AF217" i="1"/>
  <c r="AB217" i="1"/>
  <c r="AA217" i="1"/>
  <c r="AF216" i="1"/>
  <c r="AB216" i="1"/>
  <c r="AA216" i="1"/>
  <c r="AF215" i="1"/>
  <c r="AF214" i="1"/>
  <c r="AB214" i="1"/>
  <c r="AA214" i="1"/>
  <c r="AF213" i="1"/>
  <c r="AB213" i="1"/>
  <c r="AA213" i="1"/>
  <c r="AF212" i="1"/>
  <c r="AB212" i="1"/>
  <c r="AA212" i="1"/>
  <c r="AF211" i="1"/>
  <c r="AB211" i="1"/>
  <c r="AA211" i="1"/>
  <c r="AF210" i="1"/>
  <c r="AB210" i="1"/>
  <c r="AA210" i="1"/>
  <c r="AF209" i="1"/>
  <c r="AB209" i="1"/>
  <c r="AA209" i="1"/>
  <c r="AF208" i="1"/>
  <c r="AB208" i="1"/>
  <c r="AA208" i="1"/>
  <c r="AF207" i="1"/>
  <c r="AB207" i="1"/>
  <c r="AA207" i="1"/>
  <c r="AF206" i="1"/>
  <c r="AF205" i="1"/>
  <c r="AB205" i="1"/>
  <c r="AA205" i="1"/>
  <c r="AF204" i="1"/>
  <c r="AB204" i="1"/>
  <c r="AA204" i="1"/>
  <c r="AF203" i="1"/>
  <c r="AB203" i="1"/>
  <c r="AA203" i="1"/>
  <c r="AF202" i="1"/>
  <c r="AB202" i="1"/>
  <c r="AA202" i="1"/>
  <c r="AF201" i="1"/>
  <c r="AB201" i="1"/>
  <c r="AA201" i="1"/>
  <c r="AF200" i="1"/>
  <c r="AB200" i="1"/>
  <c r="AA200" i="1"/>
  <c r="AF199" i="1"/>
  <c r="AB199" i="1"/>
  <c r="AA199" i="1"/>
  <c r="AF198" i="1"/>
  <c r="AB198" i="1"/>
  <c r="AA198" i="1"/>
  <c r="AF197" i="1"/>
  <c r="AB197" i="1"/>
  <c r="AA197" i="1"/>
  <c r="AF196" i="1"/>
  <c r="AB196" i="1"/>
  <c r="AA196" i="1"/>
  <c r="AF195" i="1"/>
  <c r="AB195" i="1"/>
  <c r="AA195" i="1"/>
  <c r="AF194" i="1"/>
  <c r="AB194" i="1"/>
  <c r="AA194" i="1"/>
  <c r="AF193" i="1"/>
  <c r="AB193" i="1"/>
  <c r="AA193" i="1"/>
  <c r="AF192" i="1"/>
  <c r="AB192" i="1"/>
  <c r="AA192" i="1"/>
  <c r="AF191" i="1"/>
  <c r="AB191" i="1"/>
  <c r="AA191" i="1"/>
  <c r="AF190" i="1"/>
  <c r="AB190" i="1"/>
  <c r="AA190" i="1"/>
  <c r="AF189" i="1"/>
  <c r="AB189" i="1"/>
  <c r="AA189" i="1"/>
  <c r="AF188" i="1"/>
  <c r="AB188" i="1"/>
  <c r="AA188" i="1"/>
  <c r="AF187" i="1"/>
  <c r="AB187" i="1"/>
  <c r="AA187" i="1"/>
  <c r="AF186" i="1"/>
  <c r="AB186" i="1"/>
  <c r="AA186" i="1"/>
  <c r="AF185" i="1"/>
  <c r="AB185" i="1"/>
  <c r="AA185" i="1"/>
  <c r="AF184" i="1"/>
  <c r="AB184" i="1"/>
  <c r="AA184" i="1"/>
  <c r="AF183" i="1"/>
  <c r="AB183" i="1"/>
  <c r="AA183" i="1"/>
  <c r="AF182" i="1"/>
  <c r="AB182" i="1"/>
  <c r="AA182" i="1"/>
  <c r="AF181" i="1"/>
  <c r="AB181" i="1"/>
  <c r="AA181" i="1"/>
  <c r="AF180" i="1"/>
  <c r="AB180" i="1"/>
  <c r="AA180" i="1"/>
  <c r="AF179" i="1"/>
  <c r="AF178" i="1"/>
  <c r="AB178" i="1"/>
  <c r="AA178" i="1"/>
  <c r="AF177" i="1"/>
  <c r="AB177" i="1"/>
  <c r="AA177" i="1"/>
  <c r="AF176" i="1"/>
  <c r="AB176" i="1"/>
  <c r="AA176" i="1"/>
  <c r="AF175" i="1"/>
  <c r="AB175" i="1"/>
  <c r="AA175" i="1"/>
  <c r="AF174" i="1"/>
  <c r="AB174" i="1"/>
  <c r="AA174" i="1"/>
  <c r="AF173" i="1"/>
  <c r="AB173" i="1"/>
  <c r="AA173" i="1"/>
  <c r="AF172" i="1"/>
  <c r="AB172" i="1"/>
  <c r="AA172" i="1"/>
  <c r="AF171" i="1"/>
  <c r="AB171" i="1"/>
  <c r="AA171" i="1"/>
  <c r="AF170" i="1"/>
  <c r="AB170" i="1"/>
  <c r="AA170" i="1"/>
  <c r="AF169" i="1"/>
  <c r="AB169" i="1"/>
  <c r="AA169" i="1"/>
  <c r="AF168" i="1"/>
  <c r="AB168" i="1"/>
  <c r="AA168" i="1"/>
  <c r="AF167" i="1"/>
  <c r="AB167" i="1"/>
  <c r="AA167" i="1"/>
  <c r="AF166" i="1"/>
  <c r="AB166" i="1"/>
  <c r="AA166" i="1"/>
  <c r="AF165" i="1"/>
  <c r="AB165" i="1"/>
  <c r="AA165" i="1"/>
  <c r="AF164" i="1"/>
  <c r="AB164" i="1"/>
  <c r="AA164" i="1"/>
  <c r="AF163" i="1"/>
  <c r="AB163" i="1"/>
  <c r="AA163" i="1"/>
  <c r="AF162" i="1"/>
  <c r="AB162" i="1"/>
  <c r="AA162" i="1"/>
  <c r="AF161" i="1"/>
  <c r="AB161" i="1"/>
  <c r="AA161" i="1"/>
  <c r="AF160" i="1"/>
  <c r="AB160" i="1"/>
  <c r="AA160" i="1"/>
  <c r="AF159" i="1"/>
  <c r="AB159" i="1"/>
  <c r="AA159" i="1"/>
  <c r="AF158" i="1"/>
  <c r="AF157" i="1"/>
  <c r="AB157" i="1"/>
  <c r="AA157" i="1"/>
  <c r="AF156" i="1"/>
  <c r="AB156" i="1"/>
  <c r="AA156" i="1"/>
  <c r="AF155" i="1"/>
  <c r="AB155" i="1"/>
  <c r="AA155" i="1"/>
  <c r="AF154" i="1"/>
  <c r="AB154" i="1"/>
  <c r="AA154" i="1"/>
  <c r="AF153" i="1"/>
  <c r="AB153" i="1"/>
  <c r="AA153" i="1"/>
  <c r="AF152" i="1"/>
  <c r="AB152" i="1"/>
  <c r="AA152" i="1"/>
  <c r="AF151" i="1"/>
  <c r="AB151" i="1"/>
  <c r="AA151" i="1"/>
  <c r="AF150" i="1"/>
  <c r="AB150" i="1"/>
  <c r="AA150" i="1"/>
  <c r="AF149" i="1"/>
  <c r="AB149" i="1"/>
  <c r="AA149" i="1"/>
  <c r="AF148" i="1"/>
  <c r="AB148" i="1"/>
  <c r="AA148" i="1"/>
  <c r="AF147" i="1"/>
  <c r="AB147" i="1"/>
  <c r="AA147" i="1"/>
  <c r="AF146" i="1"/>
  <c r="AF145" i="1"/>
  <c r="AB145" i="1"/>
  <c r="AA145" i="1"/>
  <c r="AF144" i="1"/>
  <c r="AB144" i="1"/>
  <c r="AA144" i="1"/>
  <c r="AF143" i="1"/>
  <c r="AB143" i="1"/>
  <c r="AA143" i="1"/>
  <c r="AF142" i="1"/>
  <c r="AB142" i="1"/>
  <c r="AA142" i="1"/>
  <c r="AF141" i="1"/>
  <c r="AB141" i="1"/>
  <c r="AA141" i="1"/>
  <c r="AF140" i="1"/>
  <c r="AB140" i="1"/>
  <c r="AA140" i="1"/>
  <c r="AF139" i="1"/>
  <c r="AB139" i="1"/>
  <c r="AA139" i="1"/>
  <c r="AF138" i="1"/>
  <c r="AB138" i="1"/>
  <c r="AA138" i="1"/>
  <c r="AF137" i="1"/>
  <c r="AB137" i="1"/>
  <c r="AA137" i="1"/>
  <c r="AF136" i="1"/>
  <c r="AB136" i="1"/>
  <c r="AA136" i="1"/>
  <c r="AF135" i="1"/>
  <c r="AB135" i="1"/>
  <c r="AA135" i="1"/>
  <c r="AF134" i="1"/>
  <c r="AB134" i="1"/>
  <c r="AA134" i="1"/>
  <c r="AF133" i="1"/>
  <c r="AF132" i="1"/>
  <c r="AB132" i="1"/>
  <c r="AA132" i="1"/>
  <c r="AF131" i="1"/>
  <c r="AB131" i="1"/>
  <c r="AA131" i="1"/>
  <c r="AF130" i="1"/>
  <c r="AB130" i="1"/>
  <c r="AA130" i="1"/>
  <c r="AF129" i="1"/>
  <c r="AB129" i="1"/>
  <c r="AA129" i="1"/>
  <c r="AF128" i="1"/>
  <c r="AB128" i="1"/>
  <c r="AA128" i="1"/>
  <c r="AF127" i="1"/>
  <c r="AB127" i="1"/>
  <c r="AA127" i="1"/>
  <c r="AF126" i="1"/>
  <c r="AB126" i="1"/>
  <c r="AA126" i="1"/>
  <c r="AF125" i="1"/>
  <c r="AB125" i="1"/>
  <c r="AA125" i="1"/>
  <c r="AF124" i="1"/>
  <c r="AB124" i="1"/>
  <c r="AA124" i="1"/>
  <c r="AF123" i="1"/>
  <c r="AF122" i="1"/>
  <c r="AF121" i="1"/>
  <c r="AB121" i="1"/>
  <c r="AA121" i="1"/>
  <c r="AF120" i="1"/>
  <c r="AB120" i="1"/>
  <c r="AA120" i="1"/>
  <c r="AF119" i="1"/>
  <c r="AB119" i="1"/>
  <c r="AA119" i="1"/>
  <c r="AF118" i="1"/>
  <c r="AB118" i="1"/>
  <c r="AA118" i="1"/>
  <c r="AF117" i="1"/>
  <c r="AB117" i="1"/>
  <c r="AA117" i="1"/>
  <c r="AF116" i="1"/>
  <c r="AB116" i="1"/>
  <c r="AA116" i="1"/>
  <c r="AF115" i="1"/>
  <c r="AB115" i="1"/>
  <c r="AA115" i="1"/>
  <c r="AF114" i="1"/>
  <c r="AB114" i="1"/>
  <c r="AA114" i="1"/>
  <c r="AF113" i="1"/>
  <c r="AB113" i="1"/>
  <c r="AA113" i="1"/>
  <c r="AF112" i="1"/>
  <c r="AB112" i="1"/>
  <c r="AA112" i="1"/>
  <c r="AF111" i="1"/>
  <c r="AB111" i="1"/>
  <c r="AA111" i="1"/>
  <c r="AF110" i="1"/>
  <c r="AB110" i="1"/>
  <c r="AA110" i="1"/>
  <c r="AF109" i="1"/>
  <c r="AB109" i="1"/>
  <c r="AA109" i="1"/>
  <c r="AF108" i="1"/>
  <c r="AB108" i="1"/>
  <c r="AA108" i="1"/>
  <c r="AF107" i="1"/>
  <c r="AB107" i="1"/>
  <c r="AF106" i="1"/>
  <c r="AB106" i="1"/>
  <c r="AA106" i="1"/>
  <c r="AF105" i="1"/>
  <c r="AB105" i="1"/>
  <c r="AA105" i="1"/>
  <c r="AF104" i="1"/>
  <c r="AB104" i="1"/>
  <c r="AA104" i="1"/>
  <c r="AF103" i="1"/>
  <c r="AB103" i="1"/>
  <c r="AA103" i="1"/>
  <c r="AF102" i="1"/>
  <c r="AB102" i="1"/>
  <c r="AA102" i="1"/>
  <c r="AF101" i="1"/>
  <c r="AB101" i="1"/>
  <c r="AA101" i="1"/>
  <c r="AF100" i="1"/>
  <c r="AB100" i="1"/>
  <c r="AA100" i="1"/>
  <c r="AF99" i="1"/>
  <c r="AB99" i="1"/>
  <c r="AA99" i="1"/>
  <c r="AF98" i="1"/>
  <c r="AB98" i="1"/>
  <c r="AA98" i="1"/>
  <c r="AF97" i="1"/>
  <c r="AB97" i="1"/>
  <c r="AA97" i="1"/>
  <c r="AF96" i="1"/>
  <c r="AB96" i="1"/>
  <c r="AA96" i="1"/>
  <c r="AF95" i="1"/>
  <c r="AB95" i="1"/>
  <c r="AA95" i="1"/>
  <c r="AF94" i="1"/>
  <c r="AB94" i="1"/>
  <c r="AF93" i="1"/>
  <c r="AB93" i="1"/>
  <c r="AA93" i="1"/>
  <c r="AF92" i="1"/>
  <c r="AB92" i="1"/>
  <c r="AA92" i="1"/>
  <c r="AF91" i="1"/>
  <c r="AB91" i="1"/>
  <c r="AA91" i="1"/>
  <c r="AF90" i="1"/>
  <c r="AB90" i="1"/>
  <c r="AA90" i="1"/>
  <c r="AF89" i="1"/>
  <c r="AB89" i="1"/>
  <c r="AA89" i="1"/>
  <c r="AF88" i="1"/>
  <c r="AB88" i="1"/>
  <c r="AA88" i="1"/>
  <c r="AF87" i="1"/>
  <c r="AB87" i="1"/>
  <c r="AA87" i="1"/>
  <c r="AF86" i="1"/>
  <c r="AB86" i="1"/>
  <c r="AA86" i="1"/>
  <c r="AF85" i="1"/>
  <c r="AB85" i="1"/>
  <c r="AA85" i="1"/>
  <c r="AF84" i="1"/>
  <c r="AB84" i="1"/>
  <c r="AA84" i="1"/>
  <c r="AF83" i="1"/>
  <c r="AB83" i="1"/>
  <c r="AA83" i="1"/>
  <c r="AF82" i="1"/>
  <c r="AB82" i="1"/>
  <c r="AA82" i="1"/>
  <c r="AF81" i="1"/>
  <c r="AB81" i="1"/>
  <c r="AA81" i="1"/>
  <c r="AF80" i="1"/>
  <c r="AB80" i="1"/>
  <c r="AF79" i="1"/>
  <c r="AB79" i="1"/>
  <c r="AA79" i="1"/>
  <c r="AF78" i="1"/>
  <c r="AB78" i="1"/>
  <c r="AA78" i="1"/>
  <c r="AF77" i="1"/>
  <c r="AB77" i="1"/>
  <c r="AA77" i="1"/>
  <c r="AF76" i="1"/>
  <c r="AB76" i="1"/>
  <c r="AA76" i="1"/>
  <c r="AF75" i="1"/>
  <c r="AB75" i="1"/>
  <c r="AA75" i="1"/>
  <c r="AF74" i="1"/>
  <c r="AB74" i="1"/>
  <c r="AA74" i="1"/>
  <c r="AF73" i="1"/>
  <c r="AB73" i="1"/>
  <c r="AA73" i="1"/>
  <c r="AF72" i="1"/>
  <c r="AB72" i="1"/>
  <c r="AA72" i="1"/>
  <c r="AF71" i="1"/>
  <c r="AB71" i="1"/>
  <c r="AA71" i="1"/>
  <c r="AF70" i="1"/>
  <c r="AB70" i="1"/>
  <c r="AA70" i="1"/>
  <c r="AF69" i="1"/>
  <c r="AB69" i="1"/>
  <c r="AA69" i="1"/>
  <c r="AF68" i="1"/>
  <c r="AB68" i="1"/>
  <c r="AA68" i="1"/>
  <c r="AF67" i="1"/>
  <c r="AB67" i="1"/>
  <c r="AA67" i="1"/>
  <c r="AF66" i="1"/>
  <c r="AB66" i="1"/>
  <c r="AA66" i="1"/>
  <c r="AF65" i="1"/>
  <c r="AB65" i="1"/>
  <c r="AF64" i="1"/>
  <c r="AB64" i="1"/>
  <c r="AF63" i="1"/>
  <c r="AB63" i="1"/>
  <c r="AF62" i="1"/>
  <c r="AB62" i="1"/>
  <c r="AF61" i="1"/>
  <c r="AB61" i="1"/>
  <c r="AF60" i="1"/>
  <c r="AB60" i="1"/>
  <c r="AF59" i="1"/>
  <c r="AB59" i="1"/>
  <c r="AF58" i="1"/>
  <c r="AB58" i="1"/>
  <c r="AF57" i="1"/>
  <c r="AB57" i="1"/>
  <c r="AF56" i="1"/>
  <c r="AB56" i="1"/>
  <c r="AF55" i="1"/>
  <c r="AB55" i="1"/>
  <c r="AF54" i="1"/>
  <c r="AB54" i="1"/>
  <c r="AF53" i="1"/>
  <c r="AB53" i="1"/>
  <c r="AF52" i="1"/>
  <c r="AB52" i="1"/>
  <c r="AF51" i="1"/>
  <c r="AB51" i="1"/>
  <c r="AF50" i="1"/>
  <c r="AB50" i="1"/>
  <c r="AF49" i="1"/>
  <c r="AB49" i="1"/>
  <c r="AF48" i="1"/>
  <c r="AB48" i="1"/>
  <c r="AF47" i="1"/>
  <c r="AB47" i="1"/>
  <c r="AF46" i="1"/>
  <c r="AB46" i="1"/>
  <c r="AF45" i="1"/>
  <c r="AB45" i="1"/>
  <c r="AF44" i="1"/>
  <c r="AB44" i="1"/>
  <c r="AF43" i="1"/>
  <c r="AB43" i="1"/>
  <c r="AF42" i="1"/>
  <c r="AB42" i="1"/>
  <c r="AF41" i="1"/>
  <c r="AB41" i="1"/>
  <c r="AF40" i="1"/>
  <c r="AB40" i="1"/>
  <c r="AF39" i="1"/>
  <c r="AB39" i="1"/>
  <c r="AF38" i="1"/>
  <c r="AB38" i="1"/>
  <c r="AF37" i="1"/>
  <c r="AB37" i="1"/>
  <c r="AF36" i="1"/>
  <c r="AB36" i="1"/>
  <c r="AF35" i="1"/>
  <c r="AB35" i="1"/>
  <c r="AF34" i="1"/>
  <c r="AB34" i="1"/>
  <c r="AF33" i="1"/>
  <c r="AB33" i="1"/>
  <c r="AF32" i="1"/>
  <c r="AB32" i="1"/>
  <c r="AF31" i="1"/>
  <c r="AB31" i="1"/>
  <c r="AF30" i="1"/>
  <c r="AB30" i="1"/>
  <c r="AF29" i="1"/>
  <c r="AB29" i="1"/>
  <c r="AF28" i="1"/>
  <c r="AB28" i="1"/>
  <c r="AF27" i="1"/>
  <c r="AB27" i="1"/>
  <c r="AF26" i="1"/>
  <c r="AB26" i="1"/>
  <c r="AF25" i="1"/>
  <c r="AB25" i="1"/>
  <c r="AF24" i="1"/>
  <c r="AB24" i="1"/>
  <c r="AF23" i="1"/>
  <c r="AB23" i="1"/>
  <c r="AF22" i="1"/>
  <c r="AB22" i="1"/>
  <c r="AF21" i="1"/>
  <c r="AB21" i="1"/>
  <c r="AF20" i="1"/>
  <c r="AB20" i="1"/>
  <c r="AF19" i="1"/>
  <c r="AB19" i="1"/>
  <c r="AF18" i="1"/>
  <c r="AF17" i="1"/>
  <c r="AB17" i="1"/>
  <c r="AF16" i="1"/>
  <c r="AB16" i="1"/>
  <c r="AF15" i="1"/>
  <c r="AB15" i="1"/>
  <c r="AF14" i="1"/>
  <c r="AB14" i="1"/>
  <c r="AF13" i="1"/>
  <c r="AB13" i="1"/>
  <c r="AF12" i="1"/>
  <c r="AB12" i="1"/>
  <c r="AF11" i="1"/>
  <c r="AB11" i="1"/>
  <c r="AC11" i="1" s="1"/>
  <c r="AF10" i="1"/>
  <c r="AB10" i="1"/>
  <c r="AF9" i="1"/>
  <c r="AB9" i="1"/>
  <c r="AF8" i="1"/>
  <c r="AB8" i="1"/>
  <c r="AF7" i="1"/>
  <c r="AB7" i="1"/>
  <c r="AF6" i="1"/>
  <c r="AF5" i="1"/>
  <c r="AF566" i="1" l="1"/>
  <c r="AC449" i="1"/>
  <c r="AF686" i="1"/>
  <c r="AC22" i="1"/>
  <c r="AC26" i="1"/>
  <c r="AC34" i="1"/>
  <c r="AC38" i="1"/>
  <c r="AC42" i="1"/>
  <c r="AC50" i="1"/>
  <c r="AC64" i="1"/>
  <c r="AC136" i="1"/>
  <c r="AC144" i="1"/>
  <c r="AC150" i="1"/>
  <c r="AC441" i="1"/>
  <c r="AC433" i="1"/>
  <c r="AC646" i="1"/>
  <c r="AC295" i="1"/>
  <c r="AC301" i="1"/>
  <c r="AC36" i="1"/>
  <c r="AB418" i="1"/>
  <c r="AC14" i="1"/>
  <c r="AC59" i="1"/>
  <c r="AC23" i="1"/>
  <c r="AC39" i="1"/>
  <c r="AC8" i="1"/>
  <c r="AC348" i="1"/>
  <c r="AC362" i="1"/>
  <c r="AC368" i="1"/>
  <c r="AC390" i="1"/>
  <c r="AC439" i="1"/>
  <c r="AC447" i="1"/>
  <c r="AC563" i="1"/>
  <c r="AC455" i="1"/>
  <c r="AC284" i="1"/>
  <c r="AC323" i="1"/>
  <c r="AC60" i="1"/>
  <c r="AC55" i="1"/>
  <c r="AC72" i="1"/>
  <c r="AC145" i="1"/>
  <c r="AC129" i="1"/>
  <c r="AF675" i="1"/>
  <c r="AC663" i="1"/>
  <c r="AC667" i="1"/>
  <c r="AB648" i="1"/>
  <c r="AC88" i="1"/>
  <c r="AC134" i="1"/>
  <c r="AC135" i="1"/>
  <c r="AC149" i="1"/>
  <c r="AC157" i="1"/>
  <c r="AC243" i="1"/>
  <c r="AC249" i="1"/>
  <c r="AC332" i="1"/>
  <c r="AC170" i="1"/>
  <c r="AC214" i="1"/>
  <c r="AC126" i="1"/>
  <c r="AC154" i="1"/>
  <c r="AC160" i="1"/>
  <c r="AC212" i="1"/>
  <c r="AC333" i="1"/>
  <c r="AC32" i="1"/>
  <c r="AC40" i="1"/>
  <c r="AC48" i="1"/>
  <c r="AC16" i="1"/>
  <c r="AC272" i="1"/>
  <c r="AB427" i="1"/>
  <c r="AC24" i="1"/>
  <c r="AC62" i="1"/>
  <c r="AC253" i="1"/>
  <c r="AC259" i="1"/>
  <c r="AC289" i="1"/>
  <c r="AC360" i="1"/>
  <c r="AC429" i="1"/>
  <c r="AF615" i="1"/>
  <c r="AC10" i="1"/>
  <c r="AC147" i="1"/>
  <c r="AC177" i="1"/>
  <c r="AC183" i="1"/>
  <c r="AC191" i="1"/>
  <c r="AC228" i="1"/>
  <c r="AC310" i="1"/>
  <c r="AB404" i="1"/>
  <c r="AB638" i="1"/>
  <c r="AC86" i="1"/>
  <c r="AC307" i="1"/>
  <c r="AC350" i="1"/>
  <c r="AC218" i="1"/>
  <c r="AC339" i="1"/>
  <c r="AC138" i="1"/>
  <c r="AC166" i="1"/>
  <c r="AC174" i="1"/>
  <c r="AC655" i="1"/>
  <c r="AC671" i="1"/>
  <c r="AC227" i="1"/>
  <c r="AC101" i="1"/>
  <c r="AC299" i="1"/>
  <c r="AA206" i="1"/>
  <c r="AC338" i="1"/>
  <c r="AC416" i="1"/>
  <c r="AC420" i="1"/>
  <c r="AA30" i="1"/>
  <c r="AC30" i="1" s="1"/>
  <c r="AA56" i="1"/>
  <c r="AC56" i="1" s="1"/>
  <c r="AF635" i="1"/>
  <c r="AC69" i="1"/>
  <c r="AC77" i="1"/>
  <c r="AC102" i="1"/>
  <c r="AC113" i="1"/>
  <c r="AC121" i="1"/>
  <c r="AC164" i="1"/>
  <c r="AC273" i="1"/>
  <c r="AC281" i="1"/>
  <c r="AC297" i="1"/>
  <c r="AA378" i="1"/>
  <c r="AC440" i="1"/>
  <c r="AB133" i="1"/>
  <c r="AC142" i="1"/>
  <c r="AC156" i="1"/>
  <c r="AC167" i="1"/>
  <c r="AC394" i="1"/>
  <c r="AC393" i="1" s="1"/>
  <c r="AC628" i="1"/>
  <c r="AC67" i="1"/>
  <c r="AC70" i="1"/>
  <c r="AC100" i="1"/>
  <c r="AC105" i="1"/>
  <c r="AC119" i="1"/>
  <c r="AC162" i="1"/>
  <c r="AC380" i="1"/>
  <c r="AB388" i="1"/>
  <c r="AC392" i="1"/>
  <c r="AC423" i="1"/>
  <c r="AC73" i="1"/>
  <c r="AC95" i="1"/>
  <c r="AC98" i="1"/>
  <c r="AC106" i="1"/>
  <c r="AC109" i="1"/>
  <c r="AA226" i="1"/>
  <c r="AC256" i="1"/>
  <c r="AC280" i="1"/>
  <c r="AC377" i="1"/>
  <c r="AC430" i="1"/>
  <c r="AC74" i="1"/>
  <c r="AC96" i="1"/>
  <c r="AC104" i="1"/>
  <c r="AC115" i="1"/>
  <c r="AC262" i="1"/>
  <c r="AC270" i="1"/>
  <c r="AC306" i="1"/>
  <c r="AC326" i="1"/>
  <c r="AC334" i="1"/>
  <c r="AC340" i="1"/>
  <c r="AC346" i="1"/>
  <c r="AC351" i="1"/>
  <c r="AC375" i="1"/>
  <c r="AC381" i="1"/>
  <c r="AA65" i="1"/>
  <c r="AC65" i="1" s="1"/>
  <c r="AC79" i="1"/>
  <c r="AC159" i="1"/>
  <c r="AC286" i="1"/>
  <c r="AC52" i="1"/>
  <c r="AC211" i="1"/>
  <c r="AC220" i="1"/>
  <c r="AC562" i="1"/>
  <c r="AC606" i="1"/>
  <c r="AC612" i="1"/>
  <c r="AC152" i="1"/>
  <c r="AC329" i="1"/>
  <c r="AC387" i="1"/>
  <c r="AC436" i="1"/>
  <c r="AC198" i="1"/>
  <c r="AC27" i="1"/>
  <c r="AC31" i="1"/>
  <c r="AC204" i="1"/>
  <c r="AC400" i="1"/>
  <c r="AC12" i="1"/>
  <c r="AC76" i="1"/>
  <c r="AC266" i="1"/>
  <c r="AC274" i="1"/>
  <c r="AC292" i="1"/>
  <c r="AC314" i="1"/>
  <c r="AC320" i="1"/>
  <c r="AC330" i="1"/>
  <c r="AB357" i="1"/>
  <c r="AB378" i="1"/>
  <c r="AC382" i="1"/>
  <c r="AA397" i="1"/>
  <c r="AC403" i="1"/>
  <c r="AC402" i="1" s="1"/>
  <c r="AC657" i="1"/>
  <c r="AC673" i="1"/>
  <c r="AC84" i="1"/>
  <c r="AC132" i="1"/>
  <c r="AC194" i="1"/>
  <c r="AC202" i="1"/>
  <c r="AC230" i="1"/>
  <c r="AC331" i="1"/>
  <c r="AB366" i="1"/>
  <c r="AC374" i="1"/>
  <c r="AC386" i="1"/>
  <c r="AC448" i="1"/>
  <c r="AC564" i="1"/>
  <c r="AC614" i="1"/>
  <c r="AC618" i="1"/>
  <c r="AC624" i="1"/>
  <c r="AC627" i="1"/>
  <c r="AC652" i="1"/>
  <c r="AC651" i="1" s="1"/>
  <c r="AB431" i="1"/>
  <c r="AC435" i="1"/>
  <c r="AC443" i="1"/>
  <c r="AC457" i="1"/>
  <c r="AC603" i="1"/>
  <c r="AC82" i="1"/>
  <c r="AC89" i="1"/>
  <c r="AC92" i="1"/>
  <c r="AC118" i="1"/>
  <c r="AC127" i="1"/>
  <c r="AC181" i="1"/>
  <c r="AC184" i="1"/>
  <c r="AC200" i="1"/>
  <c r="AC205" i="1"/>
  <c r="AC208" i="1"/>
  <c r="AC222" i="1"/>
  <c r="AC271" i="1"/>
  <c r="AC287" i="1"/>
  <c r="AB325" i="1"/>
  <c r="AC354" i="1"/>
  <c r="AC365" i="1"/>
  <c r="AC384" i="1"/>
  <c r="AC398" i="1"/>
  <c r="AC401" i="1"/>
  <c r="AC410" i="1"/>
  <c r="AC409" i="1" s="1"/>
  <c r="AC438" i="1"/>
  <c r="AC446" i="1"/>
  <c r="AC452" i="1"/>
  <c r="AA621" i="1"/>
  <c r="AA680" i="1"/>
  <c r="AC217" i="1"/>
  <c r="AC241" i="1"/>
  <c r="AC261" i="1"/>
  <c r="AC313" i="1"/>
  <c r="AC319" i="1"/>
  <c r="AC379" i="1"/>
  <c r="AC90" i="1"/>
  <c r="AC111" i="1"/>
  <c r="AC165" i="1"/>
  <c r="AC176" i="1"/>
  <c r="AC190" i="1"/>
  <c r="AC195" i="1"/>
  <c r="AC203" i="1"/>
  <c r="AC235" i="1"/>
  <c r="AC282" i="1"/>
  <c r="AC288" i="1"/>
  <c r="AC327" i="1"/>
  <c r="AC335" i="1"/>
  <c r="AC341" i="1"/>
  <c r="AC347" i="1"/>
  <c r="AC352" i="1"/>
  <c r="AC358" i="1"/>
  <c r="AC363" i="1"/>
  <c r="AC369" i="1"/>
  <c r="AA372" i="1"/>
  <c r="AC405" i="1"/>
  <c r="AA424" i="1"/>
  <c r="AA427" i="1"/>
  <c r="AC444" i="1"/>
  <c r="AC458" i="1"/>
  <c r="AB626" i="1"/>
  <c r="AC641" i="1"/>
  <c r="AB643" i="1"/>
  <c r="AC647" i="1"/>
  <c r="AC650" i="1"/>
  <c r="AC648" i="1" s="1"/>
  <c r="AC668" i="1"/>
  <c r="AA247" i="1"/>
  <c r="AA418" i="1"/>
  <c r="AC83" i="1"/>
  <c r="AC93" i="1"/>
  <c r="AC185" i="1"/>
  <c r="AC193" i="1"/>
  <c r="AC201" i="1"/>
  <c r="AC229" i="1"/>
  <c r="AC267" i="1"/>
  <c r="AC373" i="1"/>
  <c r="AC391" i="1"/>
  <c r="AC425" i="1"/>
  <c r="AC428" i="1"/>
  <c r="AC434" i="1"/>
  <c r="AC442" i="1"/>
  <c r="AC450" i="1"/>
  <c r="AB616" i="1"/>
  <c r="AA626" i="1"/>
  <c r="AC639" i="1"/>
  <c r="AC662" i="1"/>
  <c r="AC674" i="1"/>
  <c r="AC68" i="1"/>
  <c r="AC78" i="1"/>
  <c r="AC112" i="1"/>
  <c r="AC117" i="1"/>
  <c r="AC140" i="1"/>
  <c r="AA146" i="1"/>
  <c r="AC210" i="1"/>
  <c r="AC221" i="1"/>
  <c r="AC224" i="1"/>
  <c r="AC245" i="1"/>
  <c r="AC251" i="1"/>
  <c r="AC278" i="1"/>
  <c r="AC283" i="1"/>
  <c r="AC296" i="1"/>
  <c r="AC328" i="1"/>
  <c r="AC336" i="1"/>
  <c r="AC342" i="1"/>
  <c r="AC353" i="1"/>
  <c r="AC364" i="1"/>
  <c r="AC406" i="1"/>
  <c r="AC419" i="1"/>
  <c r="AC437" i="1"/>
  <c r="AC445" i="1"/>
  <c r="AC632" i="1"/>
  <c r="AC642" i="1"/>
  <c r="AC669" i="1"/>
  <c r="AB18" i="1"/>
  <c r="AC75" i="1"/>
  <c r="AA80" i="1"/>
  <c r="AC80" i="1" s="1"/>
  <c r="AC91" i="1"/>
  <c r="AC110" i="1"/>
  <c r="AC125" i="1"/>
  <c r="AC128" i="1"/>
  <c r="AC175" i="1"/>
  <c r="AC186" i="1"/>
  <c r="AC196" i="1"/>
  <c r="AC209" i="1"/>
  <c r="AC244" i="1"/>
  <c r="AC264" i="1"/>
  <c r="AB344" i="1"/>
  <c r="AA431" i="1"/>
  <c r="AC432" i="1"/>
  <c r="AC454" i="1"/>
  <c r="AA94" i="1"/>
  <c r="AC94" i="1" s="1"/>
  <c r="AC414" i="1"/>
  <c r="AA413" i="1"/>
  <c r="AC71" i="1"/>
  <c r="AC87" i="1"/>
  <c r="AC103" i="1"/>
  <c r="AC131" i="1"/>
  <c r="AC143" i="1"/>
  <c r="AC148" i="1"/>
  <c r="AC155" i="1"/>
  <c r="AC163" i="1"/>
  <c r="AC168" i="1"/>
  <c r="AC173" i="1"/>
  <c r="AC178" i="1"/>
  <c r="AC189" i="1"/>
  <c r="AC199" i="1"/>
  <c r="AC207" i="1"/>
  <c r="AB383" i="1"/>
  <c r="AA395" i="1"/>
  <c r="AC396" i="1"/>
  <c r="AC395" i="1" s="1"/>
  <c r="AC85" i="1"/>
  <c r="AC120" i="1"/>
  <c r="AC141" i="1"/>
  <c r="AC153" i="1"/>
  <c r="AA215" i="1"/>
  <c r="AC644" i="1"/>
  <c r="AA643" i="1"/>
  <c r="AC66" i="1"/>
  <c r="AC426" i="1"/>
  <c r="AB424" i="1"/>
  <c r="AB6" i="1"/>
  <c r="AC99" i="1"/>
  <c r="AA123" i="1"/>
  <c r="AC139" i="1"/>
  <c r="AC151" i="1"/>
  <c r="AC161" i="1"/>
  <c r="AC171" i="1"/>
  <c r="AC182" i="1"/>
  <c r="AC187" i="1"/>
  <c r="AC192" i="1"/>
  <c r="AC197" i="1"/>
  <c r="AB372" i="1"/>
  <c r="AA383" i="1"/>
  <c r="AC385" i="1"/>
  <c r="AA107" i="1"/>
  <c r="AC107" i="1" s="1"/>
  <c r="AA133" i="1"/>
  <c r="AC81" i="1"/>
  <c r="AC97" i="1"/>
  <c r="AC116" i="1"/>
  <c r="AB123" i="1"/>
  <c r="AC137" i="1"/>
  <c r="AC169" i="1"/>
  <c r="AC213" i="1"/>
  <c r="AA421" i="1"/>
  <c r="AC453" i="1"/>
  <c r="AC114" i="1"/>
  <c r="AC130" i="1"/>
  <c r="AC172" i="1"/>
  <c r="AB179" i="1"/>
  <c r="AC188" i="1"/>
  <c r="AC237" i="1"/>
  <c r="AB236" i="1"/>
  <c r="AC236" i="1" s="1"/>
  <c r="AC356" i="1"/>
  <c r="AC370" i="1"/>
  <c r="AC376" i="1"/>
  <c r="AC456" i="1"/>
  <c r="AC620" i="1"/>
  <c r="AA616" i="1"/>
  <c r="AB215" i="1"/>
  <c r="AC223" i="1"/>
  <c r="AC240" i="1"/>
  <c r="AB247" i="1"/>
  <c r="AC276" i="1"/>
  <c r="AC316" i="1"/>
  <c r="AB337" i="1"/>
  <c r="AC422" i="1"/>
  <c r="AC248" i="1"/>
  <c r="AC298" i="1"/>
  <c r="AA304" i="1"/>
  <c r="AC343" i="1"/>
  <c r="AC355" i="1"/>
  <c r="AB397" i="1"/>
  <c r="AC412" i="1"/>
  <c r="AC411" i="1" s="1"/>
  <c r="AC415" i="1"/>
  <c r="AC561" i="1"/>
  <c r="AC605" i="1"/>
  <c r="AC611" i="1"/>
  <c r="AC617" i="1"/>
  <c r="AC623" i="1"/>
  <c r="AC631" i="1"/>
  <c r="AC634" i="1"/>
  <c r="AC633" i="1" s="1"/>
  <c r="AC656" i="1"/>
  <c r="AB666" i="1"/>
  <c r="AC670" i="1"/>
  <c r="AC219" i="1"/>
  <c r="AC246" i="1"/>
  <c r="AC269" i="1"/>
  <c r="AC279" i="1"/>
  <c r="AB293" i="1"/>
  <c r="AB291" i="1" s="1"/>
  <c r="AB290" i="1" s="1"/>
  <c r="AC302" i="1"/>
  <c r="AA388" i="1"/>
  <c r="AC408" i="1"/>
  <c r="AC407" i="1" s="1"/>
  <c r="AC629" i="1"/>
  <c r="AC257" i="1"/>
  <c r="AC260" i="1"/>
  <c r="AC277" i="1"/>
  <c r="AC305" i="1"/>
  <c r="AC311" i="1"/>
  <c r="AC349" i="1"/>
  <c r="AC361" i="1"/>
  <c r="AC399" i="1"/>
  <c r="AA6" i="1"/>
  <c r="AC645" i="1"/>
  <c r="AA18" i="1"/>
  <c r="AC54" i="1"/>
  <c r="AA43" i="1"/>
  <c r="AC43" i="1" s="1"/>
  <c r="AC239" i="1"/>
  <c r="AC242" i="1"/>
  <c r="AA254" i="1"/>
  <c r="AC265" i="1"/>
  <c r="AC275" i="1"/>
  <c r="AC309" i="1"/>
  <c r="AC315" i="1"/>
  <c r="AA325" i="1"/>
  <c r="AA344" i="1"/>
  <c r="AA404" i="1"/>
  <c r="AB413" i="1"/>
  <c r="AC630" i="1"/>
  <c r="AA651" i="1"/>
  <c r="AA666" i="1"/>
  <c r="AC28" i="1"/>
  <c r="AC20" i="1"/>
  <c r="AC225" i="1"/>
  <c r="AC250" i="1"/>
  <c r="AC263" i="1"/>
  <c r="AC268" i="1"/>
  <c r="AC303" i="1"/>
  <c r="AA366" i="1"/>
  <c r="AB421" i="1"/>
  <c r="AB559" i="1"/>
  <c r="AB602" i="1"/>
  <c r="AC607" i="1"/>
  <c r="AB609" i="1"/>
  <c r="AC613" i="1"/>
  <c r="AC619" i="1"/>
  <c r="AB621" i="1"/>
  <c r="AC625" i="1"/>
  <c r="AC637" i="1"/>
  <c r="AC636" i="1" s="1"/>
  <c r="AC640" i="1"/>
  <c r="AC672" i="1"/>
  <c r="AC46" i="1"/>
  <c r="AC15" i="1"/>
  <c r="AC58" i="1"/>
  <c r="AC63" i="1"/>
  <c r="AC61" i="1"/>
  <c r="AC57" i="1"/>
  <c r="AC53" i="1"/>
  <c r="AC44" i="1"/>
  <c r="AC51" i="1"/>
  <c r="AC49" i="1"/>
  <c r="AC47" i="1"/>
  <c r="AC45" i="1"/>
  <c r="AC37" i="1"/>
  <c r="AC35" i="1"/>
  <c r="AC33" i="1"/>
  <c r="AC41" i="1"/>
  <c r="AC21" i="1"/>
  <c r="AC29" i="1"/>
  <c r="AC25" i="1"/>
  <c r="AC9" i="1"/>
  <c r="AC17" i="1"/>
  <c r="AC13" i="1"/>
  <c r="AA559" i="1"/>
  <c r="AA609" i="1"/>
  <c r="AA602" i="1"/>
  <c r="AC608" i="1"/>
  <c r="AC604" i="1"/>
  <c r="AA158" i="1"/>
  <c r="AC359" i="1"/>
  <c r="AA357" i="1"/>
  <c r="AA690" i="1"/>
  <c r="AC7" i="1"/>
  <c r="AC19" i="1"/>
  <c r="AB146" i="1"/>
  <c r="AB158" i="1"/>
  <c r="AB206" i="1"/>
  <c r="AC255" i="1"/>
  <c r="AB254" i="1"/>
  <c r="AB285" i="1"/>
  <c r="AC124" i="1"/>
  <c r="AC232" i="1"/>
  <c r="AA285" i="1"/>
  <c r="AC108" i="1"/>
  <c r="AC216" i="1"/>
  <c r="AC258" i="1"/>
  <c r="AA293" i="1"/>
  <c r="AA291" i="1" s="1"/>
  <c r="AA290" i="1" s="1"/>
  <c r="AC294" i="1"/>
  <c r="AA308" i="1"/>
  <c r="AA179" i="1"/>
  <c r="AB226" i="1"/>
  <c r="AA300" i="1"/>
  <c r="AC180" i="1"/>
  <c r="AA312" i="1"/>
  <c r="AC318" i="1"/>
  <c r="AB300" i="1"/>
  <c r="AB304" i="1"/>
  <c r="AB308" i="1"/>
  <c r="AB312" i="1"/>
  <c r="AC367" i="1"/>
  <c r="AA337" i="1"/>
  <c r="AC345" i="1"/>
  <c r="AC389" i="1"/>
  <c r="AA676" i="1"/>
  <c r="AA687" i="1"/>
  <c r="AA636" i="1"/>
  <c r="AA638" i="1"/>
  <c r="AA648" i="1"/>
  <c r="AC560" i="1"/>
  <c r="AC610" i="1"/>
  <c r="AC622" i="1"/>
  <c r="AC206" i="1" l="1"/>
  <c r="AB5" i="1"/>
  <c r="AB635" i="1"/>
  <c r="AC18" i="1"/>
  <c r="AC643" i="1"/>
  <c r="AC226" i="1"/>
  <c r="AC247" i="1"/>
  <c r="AC285" i="1"/>
  <c r="AC304" i="1"/>
  <c r="AC418" i="1"/>
  <c r="AC427" i="1"/>
  <c r="AC133" i="1"/>
  <c r="AC179" i="1"/>
  <c r="AA675" i="1"/>
  <c r="AC300" i="1"/>
  <c r="AC421" i="1"/>
  <c r="AC424" i="1"/>
  <c r="AC312" i="1"/>
  <c r="AC397" i="1"/>
  <c r="AC626" i="1"/>
  <c r="AC666" i="1"/>
  <c r="AB324" i="1"/>
  <c r="AA371" i="1"/>
  <c r="AC308" i="1"/>
  <c r="AC383" i="1"/>
  <c r="AC621" i="1"/>
  <c r="AC602" i="1"/>
  <c r="AC123" i="1"/>
  <c r="AB371" i="1"/>
  <c r="AC378" i="1"/>
  <c r="AC609" i="1"/>
  <c r="AC388" i="1"/>
  <c r="AC215" i="1"/>
  <c r="AC431" i="1"/>
  <c r="AB615" i="1"/>
  <c r="AC146" i="1"/>
  <c r="AC325" i="1"/>
  <c r="AC638" i="1"/>
  <c r="AC344" i="1"/>
  <c r="AA686" i="1"/>
  <c r="AC366" i="1"/>
  <c r="AC413" i="1"/>
  <c r="AA615" i="1"/>
  <c r="AC293" i="1"/>
  <c r="AC291" i="1" s="1"/>
  <c r="AC290" i="1" s="1"/>
  <c r="AA5" i="1"/>
  <c r="AC404" i="1"/>
  <c r="AC616" i="1"/>
  <c r="AC559" i="1"/>
  <c r="AC357" i="1"/>
  <c r="AC372" i="1"/>
  <c r="AC6" i="1"/>
  <c r="AC158" i="1"/>
  <c r="AA635" i="1"/>
  <c r="AC337" i="1"/>
  <c r="AA324" i="1"/>
  <c r="AC254" i="1"/>
  <c r="AC635" i="1" l="1"/>
  <c r="AC5" i="1"/>
  <c r="AC615" i="1"/>
  <c r="AC371" i="1"/>
  <c r="AC324" i="1"/>
  <c r="BD611" i="1"/>
  <c r="BD612" i="1"/>
  <c r="BD613" i="1"/>
  <c r="BD614" i="1"/>
  <c r="BD610" i="1"/>
  <c r="BC611" i="1"/>
  <c r="BC612" i="1"/>
  <c r="BC613" i="1"/>
  <c r="BC614" i="1"/>
  <c r="BC610" i="1"/>
  <c r="BD604" i="1"/>
  <c r="BD605" i="1"/>
  <c r="BD606" i="1"/>
  <c r="BD607" i="1"/>
  <c r="BD608" i="1"/>
  <c r="BD603" i="1"/>
  <c r="BC604" i="1"/>
  <c r="BC605" i="1"/>
  <c r="BC606" i="1"/>
  <c r="BC607" i="1"/>
  <c r="BC608" i="1"/>
  <c r="BC603" i="1"/>
  <c r="BC561" i="1"/>
  <c r="BC562" i="1"/>
  <c r="BC563" i="1"/>
  <c r="BC564" i="1"/>
  <c r="BD561" i="1"/>
  <c r="BD562" i="1"/>
  <c r="BD563" i="1"/>
  <c r="BD564" i="1"/>
  <c r="BD560" i="1"/>
  <c r="BC560" i="1"/>
  <c r="BH701" i="1"/>
  <c r="BH700" i="1"/>
  <c r="BH699" i="1"/>
  <c r="BH698" i="1"/>
  <c r="BC698" i="1"/>
  <c r="BH697" i="1"/>
  <c r="BC697" i="1"/>
  <c r="BH696" i="1"/>
  <c r="BC696" i="1"/>
  <c r="BH695" i="1"/>
  <c r="BC695" i="1"/>
  <c r="BH694" i="1"/>
  <c r="BC694" i="1"/>
  <c r="BH693" i="1"/>
  <c r="BC693" i="1"/>
  <c r="BH692" i="1"/>
  <c r="BC692" i="1"/>
  <c r="BH691" i="1"/>
  <c r="BC691" i="1"/>
  <c r="BH690" i="1"/>
  <c r="BH689" i="1"/>
  <c r="BC689" i="1"/>
  <c r="BH688" i="1"/>
  <c r="BC688" i="1"/>
  <c r="BH687" i="1"/>
  <c r="BH686" i="1"/>
  <c r="BH685" i="1"/>
  <c r="BC685" i="1"/>
  <c r="BH684" i="1"/>
  <c r="BC684" i="1"/>
  <c r="BH683" i="1"/>
  <c r="BC683" i="1"/>
  <c r="BH682" i="1"/>
  <c r="BC682" i="1"/>
  <c r="BH681" i="1"/>
  <c r="BC681" i="1"/>
  <c r="BH680" i="1"/>
  <c r="BH679" i="1"/>
  <c r="BC679" i="1"/>
  <c r="BH678" i="1"/>
  <c r="BC678" i="1"/>
  <c r="BH677" i="1"/>
  <c r="BC677" i="1"/>
  <c r="BH676" i="1"/>
  <c r="BH675" i="1"/>
  <c r="BH674" i="1"/>
  <c r="BD674" i="1"/>
  <c r="BC674" i="1"/>
  <c r="BH673" i="1"/>
  <c r="BD673" i="1"/>
  <c r="BC673" i="1"/>
  <c r="BH672" i="1"/>
  <c r="BD672" i="1"/>
  <c r="BC672" i="1"/>
  <c r="BH671" i="1"/>
  <c r="BD671" i="1"/>
  <c r="BC671" i="1"/>
  <c r="BH670" i="1"/>
  <c r="BD670" i="1"/>
  <c r="BC670" i="1"/>
  <c r="BH669" i="1"/>
  <c r="BD669" i="1"/>
  <c r="BC669" i="1"/>
  <c r="BH668" i="1"/>
  <c r="BD668" i="1"/>
  <c r="BC668" i="1"/>
  <c r="BH667" i="1"/>
  <c r="BD667" i="1"/>
  <c r="BC667" i="1"/>
  <c r="BH666" i="1"/>
  <c r="BH665" i="1"/>
  <c r="BD665" i="1"/>
  <c r="BC665" i="1"/>
  <c r="BH664" i="1"/>
  <c r="BD664" i="1"/>
  <c r="BC664" i="1"/>
  <c r="BH663" i="1"/>
  <c r="BD663" i="1"/>
  <c r="BC663" i="1"/>
  <c r="BH662" i="1"/>
  <c r="BD662" i="1"/>
  <c r="BC662" i="1"/>
  <c r="BH661" i="1"/>
  <c r="BD661" i="1"/>
  <c r="BC661" i="1"/>
  <c r="BH660" i="1"/>
  <c r="BH659" i="1"/>
  <c r="BD659" i="1"/>
  <c r="BC659" i="1"/>
  <c r="BH658" i="1"/>
  <c r="BD658" i="1"/>
  <c r="BC658" i="1"/>
  <c r="BH657" i="1"/>
  <c r="BD657" i="1"/>
  <c r="BC657" i="1"/>
  <c r="BH656" i="1"/>
  <c r="BD656" i="1"/>
  <c r="BC656" i="1"/>
  <c r="BH655" i="1"/>
  <c r="BD655" i="1"/>
  <c r="BC655" i="1"/>
  <c r="BH654" i="1"/>
  <c r="BH653" i="1"/>
  <c r="BH652" i="1"/>
  <c r="BD652" i="1"/>
  <c r="BD651" i="1" s="1"/>
  <c r="BC652" i="1"/>
  <c r="BC651" i="1" s="1"/>
  <c r="BH651" i="1"/>
  <c r="BH650" i="1"/>
  <c r="BD650" i="1"/>
  <c r="BC650" i="1"/>
  <c r="BH649" i="1"/>
  <c r="BD649" i="1"/>
  <c r="BC649" i="1"/>
  <c r="BH648" i="1"/>
  <c r="BH647" i="1"/>
  <c r="BD647" i="1"/>
  <c r="BC647" i="1"/>
  <c r="BH646" i="1"/>
  <c r="BD646" i="1"/>
  <c r="BC646" i="1"/>
  <c r="BH645" i="1"/>
  <c r="BD645" i="1"/>
  <c r="BC645" i="1"/>
  <c r="BH644" i="1"/>
  <c r="BD644" i="1"/>
  <c r="BC644" i="1"/>
  <c r="BH643" i="1"/>
  <c r="BH642" i="1"/>
  <c r="BD642" i="1"/>
  <c r="BC642" i="1"/>
  <c r="BH641" i="1"/>
  <c r="BD641" i="1"/>
  <c r="BC641" i="1"/>
  <c r="BH640" i="1"/>
  <c r="BD640" i="1"/>
  <c r="BC640" i="1"/>
  <c r="BH639" i="1"/>
  <c r="BD639" i="1"/>
  <c r="BC639" i="1"/>
  <c r="BH638" i="1"/>
  <c r="BH637" i="1"/>
  <c r="BD637" i="1"/>
  <c r="BD636" i="1" s="1"/>
  <c r="BC637" i="1"/>
  <c r="BC636" i="1" s="1"/>
  <c r="BH636" i="1"/>
  <c r="BH635" i="1"/>
  <c r="BH634" i="1"/>
  <c r="BD634" i="1"/>
  <c r="BD633" i="1" s="1"/>
  <c r="BC634" i="1"/>
  <c r="BC633" i="1" s="1"/>
  <c r="BH633" i="1"/>
  <c r="BH632" i="1"/>
  <c r="BD632" i="1"/>
  <c r="BC632" i="1"/>
  <c r="BH631" i="1"/>
  <c r="BD631" i="1"/>
  <c r="BC631" i="1"/>
  <c r="BH630" i="1"/>
  <c r="BD630" i="1"/>
  <c r="BC630" i="1"/>
  <c r="BH629" i="1"/>
  <c r="BD629" i="1"/>
  <c r="BC629" i="1"/>
  <c r="BH628" i="1"/>
  <c r="BD628" i="1"/>
  <c r="BC628" i="1"/>
  <c r="BH627" i="1"/>
  <c r="BD627" i="1"/>
  <c r="BC627" i="1"/>
  <c r="BH626" i="1"/>
  <c r="BH625" i="1"/>
  <c r="BD625" i="1"/>
  <c r="BC625" i="1"/>
  <c r="BH624" i="1"/>
  <c r="BD624" i="1"/>
  <c r="BC624" i="1"/>
  <c r="BH623" i="1"/>
  <c r="BD623" i="1"/>
  <c r="BC623" i="1"/>
  <c r="BH622" i="1"/>
  <c r="BD622" i="1"/>
  <c r="BC622" i="1"/>
  <c r="BH621" i="1"/>
  <c r="BH620" i="1"/>
  <c r="BD620" i="1"/>
  <c r="BC620" i="1"/>
  <c r="BH619" i="1"/>
  <c r="BD619" i="1"/>
  <c r="BC619" i="1"/>
  <c r="BH618" i="1"/>
  <c r="BD618" i="1"/>
  <c r="BC618" i="1"/>
  <c r="BH617" i="1"/>
  <c r="BD617" i="1"/>
  <c r="BC617" i="1"/>
  <c r="BH616" i="1"/>
  <c r="BH615" i="1"/>
  <c r="BH614" i="1"/>
  <c r="BH613" i="1"/>
  <c r="BH612" i="1"/>
  <c r="BH611" i="1"/>
  <c r="BH610" i="1"/>
  <c r="BH609" i="1"/>
  <c r="BH608" i="1"/>
  <c r="BH607" i="1"/>
  <c r="BH606" i="1"/>
  <c r="BH605" i="1"/>
  <c r="BH604" i="1"/>
  <c r="BH603" i="1"/>
  <c r="BH602" i="1"/>
  <c r="BH601" i="1"/>
  <c r="BH600" i="1"/>
  <c r="BH599" i="1"/>
  <c r="BH598" i="1"/>
  <c r="BH597" i="1"/>
  <c r="BH596" i="1"/>
  <c r="BH595" i="1"/>
  <c r="BH594" i="1"/>
  <c r="BH593" i="1"/>
  <c r="BH592" i="1"/>
  <c r="BH591" i="1"/>
  <c r="BH590" i="1"/>
  <c r="BH589" i="1"/>
  <c r="BH588" i="1"/>
  <c r="BH587" i="1"/>
  <c r="BH586" i="1"/>
  <c r="BH585" i="1"/>
  <c r="BH584" i="1"/>
  <c r="BH583" i="1"/>
  <c r="BH582" i="1"/>
  <c r="BH581" i="1"/>
  <c r="BH580" i="1"/>
  <c r="BH579" i="1"/>
  <c r="BH578" i="1"/>
  <c r="BH577" i="1"/>
  <c r="BH576" i="1"/>
  <c r="BH575" i="1"/>
  <c r="BH574" i="1"/>
  <c r="BH573" i="1"/>
  <c r="BH572" i="1"/>
  <c r="BH571" i="1"/>
  <c r="BH570" i="1"/>
  <c r="BH569" i="1"/>
  <c r="BH568" i="1"/>
  <c r="BH567" i="1"/>
  <c r="BH566" i="1"/>
  <c r="BH565" i="1"/>
  <c r="BH564" i="1"/>
  <c r="BH563" i="1"/>
  <c r="BH562" i="1"/>
  <c r="BH561" i="1"/>
  <c r="BH560" i="1"/>
  <c r="BH559" i="1"/>
  <c r="BH558" i="1"/>
  <c r="BH557" i="1"/>
  <c r="BH556" i="1"/>
  <c r="BH555" i="1"/>
  <c r="BH554" i="1"/>
  <c r="BH553" i="1"/>
  <c r="BH552" i="1"/>
  <c r="BH551" i="1"/>
  <c r="BH550" i="1"/>
  <c r="BH549" i="1"/>
  <c r="BH548" i="1"/>
  <c r="BH547" i="1"/>
  <c r="BH546" i="1"/>
  <c r="BH545" i="1"/>
  <c r="BH544" i="1"/>
  <c r="BH543" i="1"/>
  <c r="BH542" i="1"/>
  <c r="BH541" i="1"/>
  <c r="BH540" i="1"/>
  <c r="BH539" i="1"/>
  <c r="BH538" i="1"/>
  <c r="BH537" i="1"/>
  <c r="BH536" i="1"/>
  <c r="BH535" i="1"/>
  <c r="BH534" i="1"/>
  <c r="BH532" i="1"/>
  <c r="BH531" i="1"/>
  <c r="BH530" i="1"/>
  <c r="BH529" i="1"/>
  <c r="BH528" i="1"/>
  <c r="BH527" i="1"/>
  <c r="BH526" i="1"/>
  <c r="BH525" i="1"/>
  <c r="BH524" i="1"/>
  <c r="BH523" i="1"/>
  <c r="BH522" i="1"/>
  <c r="BH521" i="1"/>
  <c r="BH520" i="1"/>
  <c r="BH519" i="1"/>
  <c r="BH518" i="1"/>
  <c r="BH517" i="1"/>
  <c r="BH516" i="1"/>
  <c r="BH515" i="1"/>
  <c r="BH514" i="1"/>
  <c r="BH513" i="1"/>
  <c r="BH512" i="1"/>
  <c r="BH511" i="1"/>
  <c r="BH510" i="1"/>
  <c r="BH509" i="1"/>
  <c r="BH508" i="1"/>
  <c r="BH507" i="1"/>
  <c r="BH506" i="1"/>
  <c r="BH505" i="1"/>
  <c r="BH504" i="1"/>
  <c r="BH503" i="1"/>
  <c r="BH502" i="1"/>
  <c r="BH501" i="1"/>
  <c r="BH500" i="1"/>
  <c r="BH499" i="1"/>
  <c r="BH498" i="1"/>
  <c r="BH497" i="1"/>
  <c r="BH496" i="1"/>
  <c r="BH495" i="1"/>
  <c r="BH494" i="1"/>
  <c r="BH493" i="1"/>
  <c r="BH492" i="1"/>
  <c r="BH491" i="1"/>
  <c r="BH490" i="1"/>
  <c r="BH489" i="1"/>
  <c r="BH488" i="1"/>
  <c r="BH487" i="1"/>
  <c r="BH486" i="1"/>
  <c r="BH485" i="1"/>
  <c r="BH484" i="1"/>
  <c r="BH483" i="1"/>
  <c r="BH482" i="1"/>
  <c r="BH481" i="1"/>
  <c r="BH480" i="1"/>
  <c r="BH479" i="1"/>
  <c r="BH478" i="1"/>
  <c r="BH477" i="1"/>
  <c r="BH476" i="1"/>
  <c r="BH475" i="1"/>
  <c r="BH474" i="1"/>
  <c r="BH473" i="1"/>
  <c r="BH472" i="1"/>
  <c r="BH471" i="1"/>
  <c r="BH470" i="1"/>
  <c r="BH469" i="1"/>
  <c r="BH468" i="1"/>
  <c r="BH467" i="1"/>
  <c r="BH466" i="1"/>
  <c r="BH465" i="1"/>
  <c r="BH464" i="1"/>
  <c r="BH463" i="1"/>
  <c r="BH462" i="1"/>
  <c r="BH461" i="1"/>
  <c r="BH460" i="1"/>
  <c r="BH459" i="1"/>
  <c r="BC459" i="1"/>
  <c r="BH458" i="1"/>
  <c r="BD458" i="1"/>
  <c r="BC458" i="1"/>
  <c r="BH457" i="1"/>
  <c r="BD457" i="1"/>
  <c r="BC457" i="1"/>
  <c r="BH456" i="1"/>
  <c r="BD456" i="1"/>
  <c r="BC456" i="1"/>
  <c r="BH455" i="1"/>
  <c r="BD455" i="1"/>
  <c r="BC455" i="1"/>
  <c r="BH454" i="1"/>
  <c r="BD454" i="1"/>
  <c r="BC454" i="1"/>
  <c r="BH453" i="1"/>
  <c r="BD453" i="1"/>
  <c r="BC453" i="1"/>
  <c r="BH452" i="1"/>
  <c r="BD452" i="1"/>
  <c r="BC452" i="1"/>
  <c r="BH451" i="1"/>
  <c r="BH450" i="1"/>
  <c r="BD450" i="1"/>
  <c r="BC450" i="1"/>
  <c r="BH449" i="1"/>
  <c r="BD449" i="1"/>
  <c r="BC449" i="1"/>
  <c r="BH448" i="1"/>
  <c r="BD448" i="1"/>
  <c r="BC448" i="1"/>
  <c r="BH447" i="1"/>
  <c r="BD447" i="1"/>
  <c r="BC447" i="1"/>
  <c r="BH446" i="1"/>
  <c r="BD446" i="1"/>
  <c r="BC446" i="1"/>
  <c r="BH445" i="1"/>
  <c r="BD445" i="1"/>
  <c r="BC445" i="1"/>
  <c r="BH444" i="1"/>
  <c r="BD444" i="1"/>
  <c r="BC444" i="1"/>
  <c r="BH443" i="1"/>
  <c r="BD443" i="1"/>
  <c r="BC443" i="1"/>
  <c r="BH442" i="1"/>
  <c r="BD442" i="1"/>
  <c r="BC442" i="1"/>
  <c r="BH441" i="1"/>
  <c r="BD441" i="1"/>
  <c r="BC441" i="1"/>
  <c r="BH440" i="1"/>
  <c r="BD440" i="1"/>
  <c r="BC440" i="1"/>
  <c r="BH439" i="1"/>
  <c r="BD439" i="1"/>
  <c r="BC439" i="1"/>
  <c r="BH438" i="1"/>
  <c r="BD438" i="1"/>
  <c r="BC438" i="1"/>
  <c r="BH437" i="1"/>
  <c r="BD437" i="1"/>
  <c r="BC437" i="1"/>
  <c r="BH436" i="1"/>
  <c r="BD436" i="1"/>
  <c r="BC436" i="1"/>
  <c r="BH435" i="1"/>
  <c r="BD435" i="1"/>
  <c r="BC435" i="1"/>
  <c r="BH434" i="1"/>
  <c r="BD434" i="1"/>
  <c r="BC434" i="1"/>
  <c r="BH433" i="1"/>
  <c r="BD433" i="1"/>
  <c r="BC433" i="1"/>
  <c r="BH432" i="1"/>
  <c r="BD432" i="1"/>
  <c r="BC432" i="1"/>
  <c r="BH431" i="1"/>
  <c r="BH430" i="1"/>
  <c r="BD430" i="1"/>
  <c r="BC430" i="1"/>
  <c r="BH429" i="1"/>
  <c r="BD429" i="1"/>
  <c r="BC429" i="1"/>
  <c r="BH428" i="1"/>
  <c r="BD428" i="1"/>
  <c r="BC428" i="1"/>
  <c r="BH427" i="1"/>
  <c r="BH426" i="1"/>
  <c r="BD426" i="1"/>
  <c r="BC426" i="1"/>
  <c r="BH425" i="1"/>
  <c r="BD425" i="1"/>
  <c r="BC425" i="1"/>
  <c r="BH424" i="1"/>
  <c r="BH423" i="1"/>
  <c r="BD423" i="1"/>
  <c r="BC423" i="1"/>
  <c r="BH422" i="1"/>
  <c r="BD422" i="1"/>
  <c r="BC422" i="1"/>
  <c r="BH421" i="1"/>
  <c r="BH420" i="1"/>
  <c r="BD420" i="1"/>
  <c r="BC420" i="1"/>
  <c r="BH419" i="1"/>
  <c r="BD419" i="1"/>
  <c r="BC419" i="1"/>
  <c r="BH418" i="1"/>
  <c r="BH417" i="1"/>
  <c r="BH416" i="1"/>
  <c r="BD416" i="1"/>
  <c r="BC416" i="1"/>
  <c r="BH415" i="1"/>
  <c r="BD415" i="1"/>
  <c r="BC415" i="1"/>
  <c r="BH414" i="1"/>
  <c r="BD414" i="1"/>
  <c r="BC414" i="1"/>
  <c r="BH413" i="1"/>
  <c r="BH412" i="1"/>
  <c r="BD412" i="1"/>
  <c r="BD411" i="1" s="1"/>
  <c r="BC412" i="1"/>
  <c r="BH411" i="1"/>
  <c r="BH410" i="1"/>
  <c r="BD410" i="1"/>
  <c r="BD409" i="1" s="1"/>
  <c r="BC410" i="1"/>
  <c r="BH409" i="1"/>
  <c r="BH408" i="1"/>
  <c r="BD408" i="1"/>
  <c r="BD407" i="1" s="1"/>
  <c r="BC408" i="1"/>
  <c r="BH407" i="1"/>
  <c r="BH406" i="1"/>
  <c r="BD406" i="1"/>
  <c r="BC406" i="1"/>
  <c r="BH405" i="1"/>
  <c r="BD405" i="1"/>
  <c r="BC405" i="1"/>
  <c r="BH404" i="1"/>
  <c r="BH403" i="1"/>
  <c r="BD403" i="1"/>
  <c r="BD402" i="1" s="1"/>
  <c r="BC403" i="1"/>
  <c r="BC402" i="1" s="1"/>
  <c r="BH402" i="1"/>
  <c r="BH401" i="1"/>
  <c r="BD401" i="1"/>
  <c r="BC401" i="1"/>
  <c r="BH400" i="1"/>
  <c r="BD400" i="1"/>
  <c r="BC400" i="1"/>
  <c r="BH399" i="1"/>
  <c r="BD399" i="1"/>
  <c r="BC399" i="1"/>
  <c r="BH398" i="1"/>
  <c r="BD398" i="1"/>
  <c r="BC398" i="1"/>
  <c r="BH397" i="1"/>
  <c r="BH396" i="1"/>
  <c r="BD396" i="1"/>
  <c r="BD395" i="1" s="1"/>
  <c r="BC396" i="1"/>
  <c r="BH395" i="1"/>
  <c r="BH394" i="1"/>
  <c r="BD394" i="1"/>
  <c r="BD393" i="1" s="1"/>
  <c r="BC394" i="1"/>
  <c r="BC393" i="1" s="1"/>
  <c r="BH393" i="1"/>
  <c r="BH392" i="1"/>
  <c r="BD392" i="1"/>
  <c r="BC392" i="1"/>
  <c r="BH391" i="1"/>
  <c r="BD391" i="1"/>
  <c r="BC391" i="1"/>
  <c r="BH390" i="1"/>
  <c r="BD390" i="1"/>
  <c r="BC390" i="1"/>
  <c r="BH389" i="1"/>
  <c r="BD389" i="1"/>
  <c r="BC389" i="1"/>
  <c r="BH388" i="1"/>
  <c r="BH387" i="1"/>
  <c r="BD387" i="1"/>
  <c r="BC387" i="1"/>
  <c r="BH386" i="1"/>
  <c r="BD386" i="1"/>
  <c r="BC386" i="1"/>
  <c r="BH385" i="1"/>
  <c r="BD385" i="1"/>
  <c r="BC385" i="1"/>
  <c r="BH384" i="1"/>
  <c r="BD384" i="1"/>
  <c r="BC384" i="1"/>
  <c r="BH383" i="1"/>
  <c r="BH382" i="1"/>
  <c r="BD382" i="1"/>
  <c r="BC382" i="1"/>
  <c r="BH381" i="1"/>
  <c r="BD381" i="1"/>
  <c r="BC381" i="1"/>
  <c r="BH380" i="1"/>
  <c r="BD380" i="1"/>
  <c r="BC380" i="1"/>
  <c r="BH379" i="1"/>
  <c r="BD379" i="1"/>
  <c r="BC379" i="1"/>
  <c r="BH378" i="1"/>
  <c r="BH377" i="1"/>
  <c r="BD377" i="1"/>
  <c r="BC377" i="1"/>
  <c r="BH376" i="1"/>
  <c r="BD376" i="1"/>
  <c r="BC376" i="1"/>
  <c r="BH375" i="1"/>
  <c r="BD375" i="1"/>
  <c r="BC375" i="1"/>
  <c r="BH374" i="1"/>
  <c r="BD374" i="1"/>
  <c r="BC374" i="1"/>
  <c r="BH373" i="1"/>
  <c r="BD373" i="1"/>
  <c r="BC373" i="1"/>
  <c r="BH372" i="1"/>
  <c r="BH371" i="1"/>
  <c r="BH370" i="1"/>
  <c r="BD370" i="1"/>
  <c r="BC370" i="1"/>
  <c r="BH369" i="1"/>
  <c r="BD369" i="1"/>
  <c r="BC369" i="1"/>
  <c r="BH368" i="1"/>
  <c r="BD368" i="1"/>
  <c r="BC368" i="1"/>
  <c r="BH367" i="1"/>
  <c r="BD367" i="1"/>
  <c r="BC367" i="1"/>
  <c r="BH366" i="1"/>
  <c r="BH365" i="1"/>
  <c r="BD365" i="1"/>
  <c r="BC365" i="1"/>
  <c r="BH364" i="1"/>
  <c r="BD364" i="1"/>
  <c r="BC364" i="1"/>
  <c r="BH363" i="1"/>
  <c r="BD363" i="1"/>
  <c r="BC363" i="1"/>
  <c r="BH362" i="1"/>
  <c r="BD362" i="1"/>
  <c r="BC362" i="1"/>
  <c r="BH361" i="1"/>
  <c r="BD361" i="1"/>
  <c r="BC361" i="1"/>
  <c r="BH360" i="1"/>
  <c r="BD360" i="1"/>
  <c r="BC360" i="1"/>
  <c r="BH359" i="1"/>
  <c r="BD359" i="1"/>
  <c r="BC359" i="1"/>
  <c r="BH358" i="1"/>
  <c r="BD358" i="1"/>
  <c r="BC358" i="1"/>
  <c r="BH357" i="1"/>
  <c r="BH356" i="1"/>
  <c r="BD356" i="1"/>
  <c r="BC356" i="1"/>
  <c r="BH355" i="1"/>
  <c r="BD355" i="1"/>
  <c r="BC355" i="1"/>
  <c r="BH354" i="1"/>
  <c r="BD354" i="1"/>
  <c r="BC354" i="1"/>
  <c r="BH353" i="1"/>
  <c r="BD353" i="1"/>
  <c r="BC353" i="1"/>
  <c r="BH352" i="1"/>
  <c r="BD352" i="1"/>
  <c r="BC352" i="1"/>
  <c r="BH351" i="1"/>
  <c r="BD351" i="1"/>
  <c r="BC351" i="1"/>
  <c r="BH350" i="1"/>
  <c r="BD350" i="1"/>
  <c r="BC350" i="1"/>
  <c r="BH349" i="1"/>
  <c r="BD349" i="1"/>
  <c r="BC349" i="1"/>
  <c r="BH348" i="1"/>
  <c r="BD348" i="1"/>
  <c r="BC348" i="1"/>
  <c r="BH347" i="1"/>
  <c r="BD347" i="1"/>
  <c r="BC347" i="1"/>
  <c r="BH346" i="1"/>
  <c r="BD346" i="1"/>
  <c r="BC346" i="1"/>
  <c r="BH345" i="1"/>
  <c r="BD345" i="1"/>
  <c r="BC345" i="1"/>
  <c r="BH344" i="1"/>
  <c r="BH343" i="1"/>
  <c r="BD343" i="1"/>
  <c r="BC343" i="1"/>
  <c r="BH342" i="1"/>
  <c r="BD342" i="1"/>
  <c r="BC342" i="1"/>
  <c r="BH341" i="1"/>
  <c r="BD341" i="1"/>
  <c r="BC341" i="1"/>
  <c r="BH340" i="1"/>
  <c r="BD340" i="1"/>
  <c r="BC340" i="1"/>
  <c r="BH339" i="1"/>
  <c r="BD339" i="1"/>
  <c r="BC339" i="1"/>
  <c r="BH338" i="1"/>
  <c r="BD338" i="1"/>
  <c r="BC338" i="1"/>
  <c r="BH337" i="1"/>
  <c r="BH336" i="1"/>
  <c r="BD336" i="1"/>
  <c r="BC336" i="1"/>
  <c r="BH335" i="1"/>
  <c r="BD335" i="1"/>
  <c r="BC335" i="1"/>
  <c r="BH334" i="1"/>
  <c r="BD334" i="1"/>
  <c r="BC334" i="1"/>
  <c r="BH333" i="1"/>
  <c r="BD333" i="1"/>
  <c r="BC333" i="1"/>
  <c r="BH332" i="1"/>
  <c r="BD332" i="1"/>
  <c r="BC332" i="1"/>
  <c r="BH331" i="1"/>
  <c r="BD331" i="1"/>
  <c r="BC331" i="1"/>
  <c r="BH330" i="1"/>
  <c r="BD330" i="1"/>
  <c r="BC330" i="1"/>
  <c r="BH329" i="1"/>
  <c r="BD329" i="1"/>
  <c r="BC329" i="1"/>
  <c r="BH328" i="1"/>
  <c r="BD328" i="1"/>
  <c r="BC328" i="1"/>
  <c r="BH327" i="1"/>
  <c r="BD327" i="1"/>
  <c r="BC327" i="1"/>
  <c r="BH326" i="1"/>
  <c r="BD326" i="1"/>
  <c r="BC326" i="1"/>
  <c r="BH325" i="1"/>
  <c r="BH324" i="1"/>
  <c r="BH323" i="1"/>
  <c r="BD323" i="1"/>
  <c r="BC323" i="1"/>
  <c r="BH322" i="1"/>
  <c r="BD322" i="1"/>
  <c r="BC322" i="1"/>
  <c r="BH321" i="1"/>
  <c r="BD321" i="1"/>
  <c r="BC321" i="1"/>
  <c r="BH320" i="1"/>
  <c r="BD320" i="1"/>
  <c r="BC320" i="1"/>
  <c r="BH319" i="1"/>
  <c r="BD319" i="1"/>
  <c r="BC319" i="1"/>
  <c r="BH318" i="1"/>
  <c r="BD318" i="1"/>
  <c r="BC318" i="1"/>
  <c r="BH317" i="1"/>
  <c r="BH316" i="1"/>
  <c r="BD316" i="1"/>
  <c r="BC316" i="1"/>
  <c r="BH315" i="1"/>
  <c r="BD315" i="1"/>
  <c r="BC315" i="1"/>
  <c r="BH314" i="1"/>
  <c r="BD314" i="1"/>
  <c r="BC314" i="1"/>
  <c r="BH313" i="1"/>
  <c r="BD313" i="1"/>
  <c r="BC313" i="1"/>
  <c r="BH312" i="1"/>
  <c r="BH311" i="1"/>
  <c r="BD311" i="1"/>
  <c r="BC311" i="1"/>
  <c r="BH310" i="1"/>
  <c r="BD310" i="1"/>
  <c r="BC310" i="1"/>
  <c r="BH309" i="1"/>
  <c r="BD309" i="1"/>
  <c r="BC309" i="1"/>
  <c r="BH308" i="1"/>
  <c r="BH307" i="1"/>
  <c r="BD307" i="1"/>
  <c r="BC307" i="1"/>
  <c r="BH306" i="1"/>
  <c r="BD306" i="1"/>
  <c r="BC306" i="1"/>
  <c r="BH305" i="1"/>
  <c r="BD305" i="1"/>
  <c r="BC305" i="1"/>
  <c r="BH304" i="1"/>
  <c r="BH303" i="1"/>
  <c r="BD303" i="1"/>
  <c r="BC303" i="1"/>
  <c r="BH302" i="1"/>
  <c r="BD302" i="1"/>
  <c r="BC302" i="1"/>
  <c r="BH301" i="1"/>
  <c r="BD301" i="1"/>
  <c r="BC301" i="1"/>
  <c r="BH300" i="1"/>
  <c r="BH299" i="1"/>
  <c r="BD299" i="1"/>
  <c r="BC299" i="1"/>
  <c r="BH298" i="1"/>
  <c r="BD298" i="1"/>
  <c r="BC298" i="1"/>
  <c r="BH297" i="1"/>
  <c r="BD297" i="1"/>
  <c r="BC297" i="1"/>
  <c r="BH296" i="1"/>
  <c r="BD296" i="1"/>
  <c r="BC296" i="1"/>
  <c r="BH295" i="1"/>
  <c r="BD295" i="1"/>
  <c r="BC295" i="1"/>
  <c r="BH294" i="1"/>
  <c r="BD294" i="1"/>
  <c r="BC294" i="1"/>
  <c r="BH293" i="1"/>
  <c r="BH292" i="1"/>
  <c r="BD292" i="1"/>
  <c r="BC292" i="1"/>
  <c r="BH291" i="1"/>
  <c r="BH290" i="1"/>
  <c r="BH289" i="1"/>
  <c r="BD289" i="1"/>
  <c r="BC289" i="1"/>
  <c r="BH288" i="1"/>
  <c r="BD288" i="1"/>
  <c r="BC288" i="1"/>
  <c r="BH287" i="1"/>
  <c r="BD287" i="1"/>
  <c r="BC287" i="1"/>
  <c r="BH286" i="1"/>
  <c r="BD286" i="1"/>
  <c r="BC286" i="1"/>
  <c r="BH285" i="1"/>
  <c r="BH284" i="1"/>
  <c r="BD284" i="1"/>
  <c r="BC284" i="1"/>
  <c r="BH283" i="1"/>
  <c r="BD283" i="1"/>
  <c r="BC283" i="1"/>
  <c r="BH282" i="1"/>
  <c r="BD282" i="1"/>
  <c r="BC282" i="1"/>
  <c r="BH281" i="1"/>
  <c r="BD281" i="1"/>
  <c r="BC281" i="1"/>
  <c r="BH280" i="1"/>
  <c r="BD280" i="1"/>
  <c r="BC280" i="1"/>
  <c r="BH279" i="1"/>
  <c r="BD279" i="1"/>
  <c r="BC279" i="1"/>
  <c r="BH278" i="1"/>
  <c r="BD278" i="1"/>
  <c r="BC278" i="1"/>
  <c r="BH277" i="1"/>
  <c r="BD277" i="1"/>
  <c r="BC277" i="1"/>
  <c r="BH276" i="1"/>
  <c r="BD276" i="1"/>
  <c r="BC276" i="1"/>
  <c r="BH275" i="1"/>
  <c r="BD275" i="1"/>
  <c r="BC275" i="1"/>
  <c r="BH274" i="1"/>
  <c r="BD274" i="1"/>
  <c r="BC274" i="1"/>
  <c r="BH273" i="1"/>
  <c r="BD273" i="1"/>
  <c r="BC273" i="1"/>
  <c r="BH272" i="1"/>
  <c r="BD272" i="1"/>
  <c r="BC272" i="1"/>
  <c r="BH271" i="1"/>
  <c r="BD271" i="1"/>
  <c r="BC271" i="1"/>
  <c r="BH270" i="1"/>
  <c r="BD270" i="1"/>
  <c r="BC270" i="1"/>
  <c r="BH269" i="1"/>
  <c r="BD269" i="1"/>
  <c r="BC269" i="1"/>
  <c r="BH268" i="1"/>
  <c r="BD268" i="1"/>
  <c r="BC268" i="1"/>
  <c r="BH267" i="1"/>
  <c r="BD267" i="1"/>
  <c r="BC267" i="1"/>
  <c r="BH266" i="1"/>
  <c r="BD266" i="1"/>
  <c r="BC266" i="1"/>
  <c r="BH265" i="1"/>
  <c r="BD265" i="1"/>
  <c r="BC265" i="1"/>
  <c r="BH264" i="1"/>
  <c r="BD264" i="1"/>
  <c r="BC264" i="1"/>
  <c r="BH263" i="1"/>
  <c r="BD263" i="1"/>
  <c r="BC263" i="1"/>
  <c r="BH262" i="1"/>
  <c r="BD262" i="1"/>
  <c r="BC262" i="1"/>
  <c r="BH261" i="1"/>
  <c r="BD261" i="1"/>
  <c r="BC261" i="1"/>
  <c r="BH260" i="1"/>
  <c r="BD260" i="1"/>
  <c r="BC260" i="1"/>
  <c r="BH259" i="1"/>
  <c r="BD259" i="1"/>
  <c r="BC259" i="1"/>
  <c r="BH258" i="1"/>
  <c r="BD258" i="1"/>
  <c r="BC258" i="1"/>
  <c r="BH257" i="1"/>
  <c r="BD257" i="1"/>
  <c r="BC257" i="1"/>
  <c r="BH256" i="1"/>
  <c r="BD256" i="1"/>
  <c r="BC256" i="1"/>
  <c r="BH255" i="1"/>
  <c r="BD255" i="1"/>
  <c r="BC255" i="1"/>
  <c r="BH254" i="1"/>
  <c r="BH253" i="1"/>
  <c r="BD253" i="1"/>
  <c r="BC253" i="1"/>
  <c r="BH251" i="1"/>
  <c r="BD251" i="1"/>
  <c r="BC251" i="1"/>
  <c r="BH250" i="1"/>
  <c r="BD250" i="1"/>
  <c r="BC250" i="1"/>
  <c r="BH249" i="1"/>
  <c r="BD249" i="1"/>
  <c r="BC249" i="1"/>
  <c r="BH248" i="1"/>
  <c r="BD248" i="1"/>
  <c r="BC248" i="1"/>
  <c r="BH247" i="1"/>
  <c r="BH246" i="1"/>
  <c r="BD246" i="1"/>
  <c r="BC246" i="1"/>
  <c r="BH245" i="1"/>
  <c r="BD245" i="1"/>
  <c r="BC245" i="1"/>
  <c r="BH244" i="1"/>
  <c r="BD244" i="1"/>
  <c r="BC244" i="1"/>
  <c r="BH243" i="1"/>
  <c r="BD243" i="1"/>
  <c r="BC243" i="1"/>
  <c r="BH242" i="1"/>
  <c r="BD242" i="1"/>
  <c r="BC242" i="1"/>
  <c r="BH241" i="1"/>
  <c r="BD241" i="1"/>
  <c r="BC241" i="1"/>
  <c r="BH240" i="1"/>
  <c r="BD240" i="1"/>
  <c r="BC240" i="1"/>
  <c r="BH239" i="1"/>
  <c r="BD239" i="1"/>
  <c r="BC239" i="1"/>
  <c r="BH238" i="1"/>
  <c r="BH237" i="1"/>
  <c r="BD237" i="1"/>
  <c r="BD236" i="1" s="1"/>
  <c r="BC237" i="1"/>
  <c r="BH236" i="1"/>
  <c r="BH235" i="1"/>
  <c r="BD235" i="1"/>
  <c r="BC235" i="1"/>
  <c r="BH234" i="1"/>
  <c r="BD234" i="1"/>
  <c r="BC234" i="1"/>
  <c r="BH233" i="1"/>
  <c r="BD233" i="1"/>
  <c r="BC233" i="1"/>
  <c r="BH232" i="1"/>
  <c r="BD232" i="1"/>
  <c r="BC232" i="1"/>
  <c r="BH231" i="1"/>
  <c r="BH230" i="1"/>
  <c r="BD230" i="1"/>
  <c r="BC230" i="1"/>
  <c r="BH229" i="1"/>
  <c r="BD229" i="1"/>
  <c r="BC229" i="1"/>
  <c r="BH228" i="1"/>
  <c r="BD228" i="1"/>
  <c r="BC228" i="1"/>
  <c r="BH227" i="1"/>
  <c r="BD227" i="1"/>
  <c r="BC227" i="1"/>
  <c r="BH226" i="1"/>
  <c r="BH225" i="1"/>
  <c r="BD225" i="1"/>
  <c r="BC225" i="1"/>
  <c r="BH224" i="1"/>
  <c r="BD224" i="1"/>
  <c r="BC224" i="1"/>
  <c r="BH223" i="1"/>
  <c r="BD223" i="1"/>
  <c r="BC223" i="1"/>
  <c r="BH222" i="1"/>
  <c r="BD222" i="1"/>
  <c r="BC222" i="1"/>
  <c r="BH221" i="1"/>
  <c r="BD221" i="1"/>
  <c r="BC221" i="1"/>
  <c r="BH220" i="1"/>
  <c r="BD220" i="1"/>
  <c r="BC220" i="1"/>
  <c r="BH219" i="1"/>
  <c r="BD219" i="1"/>
  <c r="BC219" i="1"/>
  <c r="BH218" i="1"/>
  <c r="BD218" i="1"/>
  <c r="BC218" i="1"/>
  <c r="BH217" i="1"/>
  <c r="BD217" i="1"/>
  <c r="BC217" i="1"/>
  <c r="BH216" i="1"/>
  <c r="BD216" i="1"/>
  <c r="BC216" i="1"/>
  <c r="BH215" i="1"/>
  <c r="BH214" i="1"/>
  <c r="BD214" i="1"/>
  <c r="BC214" i="1"/>
  <c r="BH213" i="1"/>
  <c r="BD213" i="1"/>
  <c r="BC213" i="1"/>
  <c r="BH212" i="1"/>
  <c r="BD212" i="1"/>
  <c r="BC212" i="1"/>
  <c r="BH211" i="1"/>
  <c r="BD211" i="1"/>
  <c r="BC211" i="1"/>
  <c r="BH210" i="1"/>
  <c r="BD210" i="1"/>
  <c r="BC210" i="1"/>
  <c r="BH209" i="1"/>
  <c r="BD209" i="1"/>
  <c r="BC209" i="1"/>
  <c r="BH208" i="1"/>
  <c r="BD208" i="1"/>
  <c r="BC208" i="1"/>
  <c r="BH207" i="1"/>
  <c r="BD207" i="1"/>
  <c r="BC207" i="1"/>
  <c r="BH206" i="1"/>
  <c r="BH205" i="1"/>
  <c r="BD205" i="1"/>
  <c r="BC205" i="1"/>
  <c r="BH204" i="1"/>
  <c r="BD204" i="1"/>
  <c r="BC204" i="1"/>
  <c r="BH203" i="1"/>
  <c r="BD203" i="1"/>
  <c r="BC203" i="1"/>
  <c r="BH202" i="1"/>
  <c r="BD202" i="1"/>
  <c r="BC202" i="1"/>
  <c r="BH201" i="1"/>
  <c r="BD201" i="1"/>
  <c r="BC201" i="1"/>
  <c r="BH200" i="1"/>
  <c r="BD200" i="1"/>
  <c r="BC200" i="1"/>
  <c r="BH199" i="1"/>
  <c r="BD199" i="1"/>
  <c r="BC199" i="1"/>
  <c r="BH198" i="1"/>
  <c r="BD198" i="1"/>
  <c r="BC198" i="1"/>
  <c r="BH197" i="1"/>
  <c r="BD197" i="1"/>
  <c r="BC197" i="1"/>
  <c r="BH196" i="1"/>
  <c r="BD196" i="1"/>
  <c r="BC196" i="1"/>
  <c r="BH195" i="1"/>
  <c r="BD195" i="1"/>
  <c r="BC195" i="1"/>
  <c r="BH194" i="1"/>
  <c r="BD194" i="1"/>
  <c r="BC194" i="1"/>
  <c r="BH193" i="1"/>
  <c r="BD193" i="1"/>
  <c r="BC193" i="1"/>
  <c r="BH192" i="1"/>
  <c r="BD192" i="1"/>
  <c r="BC192" i="1"/>
  <c r="BH191" i="1"/>
  <c r="BD191" i="1"/>
  <c r="BC191" i="1"/>
  <c r="BH190" i="1"/>
  <c r="BD190" i="1"/>
  <c r="BC190" i="1"/>
  <c r="BH189" i="1"/>
  <c r="BD189" i="1"/>
  <c r="BC189" i="1"/>
  <c r="BH188" i="1"/>
  <c r="BD188" i="1"/>
  <c r="BC188" i="1"/>
  <c r="BH187" i="1"/>
  <c r="BD187" i="1"/>
  <c r="BC187" i="1"/>
  <c r="BH186" i="1"/>
  <c r="BD186" i="1"/>
  <c r="BC186" i="1"/>
  <c r="BH185" i="1"/>
  <c r="BD185" i="1"/>
  <c r="BC185" i="1"/>
  <c r="BH184" i="1"/>
  <c r="BD184" i="1"/>
  <c r="BC184" i="1"/>
  <c r="BH183" i="1"/>
  <c r="BD183" i="1"/>
  <c r="BC183" i="1"/>
  <c r="BH182" i="1"/>
  <c r="BD182" i="1"/>
  <c r="BC182" i="1"/>
  <c r="BH181" i="1"/>
  <c r="BD181" i="1"/>
  <c r="BC181" i="1"/>
  <c r="BH180" i="1"/>
  <c r="BD180" i="1"/>
  <c r="BC180" i="1"/>
  <c r="BH179" i="1"/>
  <c r="BH178" i="1"/>
  <c r="BD178" i="1"/>
  <c r="BC178" i="1"/>
  <c r="BH177" i="1"/>
  <c r="BD177" i="1"/>
  <c r="BC177" i="1"/>
  <c r="BH176" i="1"/>
  <c r="BD176" i="1"/>
  <c r="BC176" i="1"/>
  <c r="BH175" i="1"/>
  <c r="BD175" i="1"/>
  <c r="BC175" i="1"/>
  <c r="BH174" i="1"/>
  <c r="BD174" i="1"/>
  <c r="BC174" i="1"/>
  <c r="BH173" i="1"/>
  <c r="BD173" i="1"/>
  <c r="BC173" i="1"/>
  <c r="BH172" i="1"/>
  <c r="BD172" i="1"/>
  <c r="BC172" i="1"/>
  <c r="BH171" i="1"/>
  <c r="BD171" i="1"/>
  <c r="BC171" i="1"/>
  <c r="BH170" i="1"/>
  <c r="BD170" i="1"/>
  <c r="BC170" i="1"/>
  <c r="BH169" i="1"/>
  <c r="BD169" i="1"/>
  <c r="BC169" i="1"/>
  <c r="BH168" i="1"/>
  <c r="BD168" i="1"/>
  <c r="BC168" i="1"/>
  <c r="BH167" i="1"/>
  <c r="BD167" i="1"/>
  <c r="BC167" i="1"/>
  <c r="BH166" i="1"/>
  <c r="BD166" i="1"/>
  <c r="BC166" i="1"/>
  <c r="BH165" i="1"/>
  <c r="BD165" i="1"/>
  <c r="BC165" i="1"/>
  <c r="BH164" i="1"/>
  <c r="BD164" i="1"/>
  <c r="BC164" i="1"/>
  <c r="BH163" i="1"/>
  <c r="BD163" i="1"/>
  <c r="BC163" i="1"/>
  <c r="BH162" i="1"/>
  <c r="BD162" i="1"/>
  <c r="BC162" i="1"/>
  <c r="BH161" i="1"/>
  <c r="BD161" i="1"/>
  <c r="BC161" i="1"/>
  <c r="BH160" i="1"/>
  <c r="BD160" i="1"/>
  <c r="BC160" i="1"/>
  <c r="BH159" i="1"/>
  <c r="BD159" i="1"/>
  <c r="BC159" i="1"/>
  <c r="BH158" i="1"/>
  <c r="BH157" i="1"/>
  <c r="BD157" i="1"/>
  <c r="BC157" i="1"/>
  <c r="BH156" i="1"/>
  <c r="BD156" i="1"/>
  <c r="BC156" i="1"/>
  <c r="BH155" i="1"/>
  <c r="BD155" i="1"/>
  <c r="BC155" i="1"/>
  <c r="BH154" i="1"/>
  <c r="BD154" i="1"/>
  <c r="BC154" i="1"/>
  <c r="BH153" i="1"/>
  <c r="BD153" i="1"/>
  <c r="BC153" i="1"/>
  <c r="BH152" i="1"/>
  <c r="BD152" i="1"/>
  <c r="BC152" i="1"/>
  <c r="BH151" i="1"/>
  <c r="BD151" i="1"/>
  <c r="BC151" i="1"/>
  <c r="BH150" i="1"/>
  <c r="BD150" i="1"/>
  <c r="BC150" i="1"/>
  <c r="BH149" i="1"/>
  <c r="BD149" i="1"/>
  <c r="BC149" i="1"/>
  <c r="BH148" i="1"/>
  <c r="BD148" i="1"/>
  <c r="BC148" i="1"/>
  <c r="BH147" i="1"/>
  <c r="BD147" i="1"/>
  <c r="BC147" i="1"/>
  <c r="BH146" i="1"/>
  <c r="BH145" i="1"/>
  <c r="BD145" i="1"/>
  <c r="BC145" i="1"/>
  <c r="BH144" i="1"/>
  <c r="BD144" i="1"/>
  <c r="BC144" i="1"/>
  <c r="BH143" i="1"/>
  <c r="BD143" i="1"/>
  <c r="BC143" i="1"/>
  <c r="BH142" i="1"/>
  <c r="BD142" i="1"/>
  <c r="BC142" i="1"/>
  <c r="BH141" i="1"/>
  <c r="BD141" i="1"/>
  <c r="BC141" i="1"/>
  <c r="BH140" i="1"/>
  <c r="BD140" i="1"/>
  <c r="BC140" i="1"/>
  <c r="BH139" i="1"/>
  <c r="BD139" i="1"/>
  <c r="BC139" i="1"/>
  <c r="BH138" i="1"/>
  <c r="BD138" i="1"/>
  <c r="BC138" i="1"/>
  <c r="BH137" i="1"/>
  <c r="BD137" i="1"/>
  <c r="BC137" i="1"/>
  <c r="BH136" i="1"/>
  <c r="BD136" i="1"/>
  <c r="BC136" i="1"/>
  <c r="BH135" i="1"/>
  <c r="BD135" i="1"/>
  <c r="BC135" i="1"/>
  <c r="BH134" i="1"/>
  <c r="BD134" i="1"/>
  <c r="BC134" i="1"/>
  <c r="BH133" i="1"/>
  <c r="BH132" i="1"/>
  <c r="BD132" i="1"/>
  <c r="BC132" i="1"/>
  <c r="BH131" i="1"/>
  <c r="BD131" i="1"/>
  <c r="BC131" i="1"/>
  <c r="BH130" i="1"/>
  <c r="BD130" i="1"/>
  <c r="BC130" i="1"/>
  <c r="BH129" i="1"/>
  <c r="BD129" i="1"/>
  <c r="BC129" i="1"/>
  <c r="BH128" i="1"/>
  <c r="BD128" i="1"/>
  <c r="BC128" i="1"/>
  <c r="BH127" i="1"/>
  <c r="BD127" i="1"/>
  <c r="BC127" i="1"/>
  <c r="BH126" i="1"/>
  <c r="BD126" i="1"/>
  <c r="BC126" i="1"/>
  <c r="BH125" i="1"/>
  <c r="BD125" i="1"/>
  <c r="BC125" i="1"/>
  <c r="BH124" i="1"/>
  <c r="BD124" i="1"/>
  <c r="BC124" i="1"/>
  <c r="BH123" i="1"/>
  <c r="BH122" i="1"/>
  <c r="BH121" i="1"/>
  <c r="BD121" i="1"/>
  <c r="BC121" i="1"/>
  <c r="BH120" i="1"/>
  <c r="BD120" i="1"/>
  <c r="BC120" i="1"/>
  <c r="BH119" i="1"/>
  <c r="BD119" i="1"/>
  <c r="BC119" i="1"/>
  <c r="BH118" i="1"/>
  <c r="BD118" i="1"/>
  <c r="BC118" i="1"/>
  <c r="BH117" i="1"/>
  <c r="BD117" i="1"/>
  <c r="BC117" i="1"/>
  <c r="BH116" i="1"/>
  <c r="BD116" i="1"/>
  <c r="BC116" i="1"/>
  <c r="BH115" i="1"/>
  <c r="BD115" i="1"/>
  <c r="BC115" i="1"/>
  <c r="BH114" i="1"/>
  <c r="BD114" i="1"/>
  <c r="BC114" i="1"/>
  <c r="BH113" i="1"/>
  <c r="BD113" i="1"/>
  <c r="BC113" i="1"/>
  <c r="BH112" i="1"/>
  <c r="BD112" i="1"/>
  <c r="BC112" i="1"/>
  <c r="BH111" i="1"/>
  <c r="BD111" i="1"/>
  <c r="BC111" i="1"/>
  <c r="BH110" i="1"/>
  <c r="BD110" i="1"/>
  <c r="BC110" i="1"/>
  <c r="BH109" i="1"/>
  <c r="BD109" i="1"/>
  <c r="BC109" i="1"/>
  <c r="BH108" i="1"/>
  <c r="BD108" i="1"/>
  <c r="BC108" i="1"/>
  <c r="BH107" i="1"/>
  <c r="BD107" i="1"/>
  <c r="BH106" i="1"/>
  <c r="BD106" i="1"/>
  <c r="BC106" i="1"/>
  <c r="BH105" i="1"/>
  <c r="BD105" i="1"/>
  <c r="BC105" i="1"/>
  <c r="BH104" i="1"/>
  <c r="BD104" i="1"/>
  <c r="BC104" i="1"/>
  <c r="BH103" i="1"/>
  <c r="BD103" i="1"/>
  <c r="BC103" i="1"/>
  <c r="BH102" i="1"/>
  <c r="BD102" i="1"/>
  <c r="BC102" i="1"/>
  <c r="BH101" i="1"/>
  <c r="BD101" i="1"/>
  <c r="BC101" i="1"/>
  <c r="BH100" i="1"/>
  <c r="BD100" i="1"/>
  <c r="BC100" i="1"/>
  <c r="BH99" i="1"/>
  <c r="BD99" i="1"/>
  <c r="BC99" i="1"/>
  <c r="BH98" i="1"/>
  <c r="BD98" i="1"/>
  <c r="BC98" i="1"/>
  <c r="BH97" i="1"/>
  <c r="BD97" i="1"/>
  <c r="BC97" i="1"/>
  <c r="BH96" i="1"/>
  <c r="BD96" i="1"/>
  <c r="BC96" i="1"/>
  <c r="BH95" i="1"/>
  <c r="BD95" i="1"/>
  <c r="BC95" i="1"/>
  <c r="BH94" i="1"/>
  <c r="BD94" i="1"/>
  <c r="BH93" i="1"/>
  <c r="BD93" i="1"/>
  <c r="BC93" i="1"/>
  <c r="BH92" i="1"/>
  <c r="BD92" i="1"/>
  <c r="BC92" i="1"/>
  <c r="BH91" i="1"/>
  <c r="BD91" i="1"/>
  <c r="BC91" i="1"/>
  <c r="BH90" i="1"/>
  <c r="BD90" i="1"/>
  <c r="BC90" i="1"/>
  <c r="BH89" i="1"/>
  <c r="BD89" i="1"/>
  <c r="BC89" i="1"/>
  <c r="BH88" i="1"/>
  <c r="BD88" i="1"/>
  <c r="BC88" i="1"/>
  <c r="BH87" i="1"/>
  <c r="BD87" i="1"/>
  <c r="BC87" i="1"/>
  <c r="BH86" i="1"/>
  <c r="BD86" i="1"/>
  <c r="BC86" i="1"/>
  <c r="BH85" i="1"/>
  <c r="BD85" i="1"/>
  <c r="BC85" i="1"/>
  <c r="BH84" i="1"/>
  <c r="BD84" i="1"/>
  <c r="BC84" i="1"/>
  <c r="BH83" i="1"/>
  <c r="BD83" i="1"/>
  <c r="BC83" i="1"/>
  <c r="BH82" i="1"/>
  <c r="BD82" i="1"/>
  <c r="BC82" i="1"/>
  <c r="BH81" i="1"/>
  <c r="BD81" i="1"/>
  <c r="BC81" i="1"/>
  <c r="BH80" i="1"/>
  <c r="BD80" i="1"/>
  <c r="BH79" i="1"/>
  <c r="BD79" i="1"/>
  <c r="BC79" i="1"/>
  <c r="BH78" i="1"/>
  <c r="BD78" i="1"/>
  <c r="BC78" i="1"/>
  <c r="BH77" i="1"/>
  <c r="BD77" i="1"/>
  <c r="BC77" i="1"/>
  <c r="BH76" i="1"/>
  <c r="BD76" i="1"/>
  <c r="BC76" i="1"/>
  <c r="BH75" i="1"/>
  <c r="BD75" i="1"/>
  <c r="BC75" i="1"/>
  <c r="BH74" i="1"/>
  <c r="BD74" i="1"/>
  <c r="BC74" i="1"/>
  <c r="BH73" i="1"/>
  <c r="BD73" i="1"/>
  <c r="BC73" i="1"/>
  <c r="BH72" i="1"/>
  <c r="BD72" i="1"/>
  <c r="BC72" i="1"/>
  <c r="BH71" i="1"/>
  <c r="BD71" i="1"/>
  <c r="BC71" i="1"/>
  <c r="BH70" i="1"/>
  <c r="BD70" i="1"/>
  <c r="BC70" i="1"/>
  <c r="BH69" i="1"/>
  <c r="BD69" i="1"/>
  <c r="BC69" i="1"/>
  <c r="BH68" i="1"/>
  <c r="BD68" i="1"/>
  <c r="BC68" i="1"/>
  <c r="BH67" i="1"/>
  <c r="BD67" i="1"/>
  <c r="BC67" i="1"/>
  <c r="BH66" i="1"/>
  <c r="BD66" i="1"/>
  <c r="BC66" i="1"/>
  <c r="BH65" i="1"/>
  <c r="BD65" i="1"/>
  <c r="BH64" i="1"/>
  <c r="BD64" i="1"/>
  <c r="BC64" i="1"/>
  <c r="BH63" i="1"/>
  <c r="BD63" i="1"/>
  <c r="BC63" i="1"/>
  <c r="BH62" i="1"/>
  <c r="BD62" i="1"/>
  <c r="BC62" i="1"/>
  <c r="BH61" i="1"/>
  <c r="BD61" i="1"/>
  <c r="BC61" i="1"/>
  <c r="BH60" i="1"/>
  <c r="BD60" i="1"/>
  <c r="BC60" i="1"/>
  <c r="BH59" i="1"/>
  <c r="BD59" i="1"/>
  <c r="BC59" i="1"/>
  <c r="BH58" i="1"/>
  <c r="BD58" i="1"/>
  <c r="BC58" i="1"/>
  <c r="BH57" i="1"/>
  <c r="BD57" i="1"/>
  <c r="BC57" i="1"/>
  <c r="BH56" i="1"/>
  <c r="BD56" i="1"/>
  <c r="BH55" i="1"/>
  <c r="BD55" i="1"/>
  <c r="BC55" i="1"/>
  <c r="BH54" i="1"/>
  <c r="BD54" i="1"/>
  <c r="BC54" i="1"/>
  <c r="BH53" i="1"/>
  <c r="BD53" i="1"/>
  <c r="BC53" i="1"/>
  <c r="BH52" i="1"/>
  <c r="BD52" i="1"/>
  <c r="BC52" i="1"/>
  <c r="BH51" i="1"/>
  <c r="BD51" i="1"/>
  <c r="BC51" i="1"/>
  <c r="BH50" i="1"/>
  <c r="BD50" i="1"/>
  <c r="BC50" i="1"/>
  <c r="BH49" i="1"/>
  <c r="BD49" i="1"/>
  <c r="BC49" i="1"/>
  <c r="BH48" i="1"/>
  <c r="BD48" i="1"/>
  <c r="BC48" i="1"/>
  <c r="BH47" i="1"/>
  <c r="BD47" i="1"/>
  <c r="BC47" i="1"/>
  <c r="BH46" i="1"/>
  <c r="BD46" i="1"/>
  <c r="BC46" i="1"/>
  <c r="BH45" i="1"/>
  <c r="BD45" i="1"/>
  <c r="BC45" i="1"/>
  <c r="BH44" i="1"/>
  <c r="BD44" i="1"/>
  <c r="BC44" i="1"/>
  <c r="BH43" i="1"/>
  <c r="BD43" i="1"/>
  <c r="BH42" i="1"/>
  <c r="BD42" i="1"/>
  <c r="BC42" i="1"/>
  <c r="BH41" i="1"/>
  <c r="BD41" i="1"/>
  <c r="BC41" i="1"/>
  <c r="BH40" i="1"/>
  <c r="BD40" i="1"/>
  <c r="BC40" i="1"/>
  <c r="BH39" i="1"/>
  <c r="BD39" i="1"/>
  <c r="BC39" i="1"/>
  <c r="BH38" i="1"/>
  <c r="BD38" i="1"/>
  <c r="BC38" i="1"/>
  <c r="BH37" i="1"/>
  <c r="BD37" i="1"/>
  <c r="BC37" i="1"/>
  <c r="BH36" i="1"/>
  <c r="BD36" i="1"/>
  <c r="BC36" i="1"/>
  <c r="BH35" i="1"/>
  <c r="BD35" i="1"/>
  <c r="BC35" i="1"/>
  <c r="BH34" i="1"/>
  <c r="BD34" i="1"/>
  <c r="BC34" i="1"/>
  <c r="BH33" i="1"/>
  <c r="BD33" i="1"/>
  <c r="BC33" i="1"/>
  <c r="BH32" i="1"/>
  <c r="BD32" i="1"/>
  <c r="BC32" i="1"/>
  <c r="BH31" i="1"/>
  <c r="BD31" i="1"/>
  <c r="BC31" i="1"/>
  <c r="BH30" i="1"/>
  <c r="BD30" i="1"/>
  <c r="BH29" i="1"/>
  <c r="BD29" i="1"/>
  <c r="BC29" i="1"/>
  <c r="BH28" i="1"/>
  <c r="BD28" i="1"/>
  <c r="BC28" i="1"/>
  <c r="BH27" i="1"/>
  <c r="BD27" i="1"/>
  <c r="BC27" i="1"/>
  <c r="BH26" i="1"/>
  <c r="BD26" i="1"/>
  <c r="BC26" i="1"/>
  <c r="BH25" i="1"/>
  <c r="BD25" i="1"/>
  <c r="BC25" i="1"/>
  <c r="BH24" i="1"/>
  <c r="BD24" i="1"/>
  <c r="BC24" i="1"/>
  <c r="BH23" i="1"/>
  <c r="BD23" i="1"/>
  <c r="BC23" i="1"/>
  <c r="BH22" i="1"/>
  <c r="BD22" i="1"/>
  <c r="BC22" i="1"/>
  <c r="BH21" i="1"/>
  <c r="BD21" i="1"/>
  <c r="BC21" i="1"/>
  <c r="BH20" i="1"/>
  <c r="BD20" i="1"/>
  <c r="BC20" i="1"/>
  <c r="BH19" i="1"/>
  <c r="BD19" i="1"/>
  <c r="BC19" i="1"/>
  <c r="BH18" i="1"/>
  <c r="BH17" i="1"/>
  <c r="BD17" i="1"/>
  <c r="BC17" i="1"/>
  <c r="BH16" i="1"/>
  <c r="BD16" i="1"/>
  <c r="BC16" i="1"/>
  <c r="BH15" i="1"/>
  <c r="BD15" i="1"/>
  <c r="BC15" i="1"/>
  <c r="BH14" i="1"/>
  <c r="BD14" i="1"/>
  <c r="BC14" i="1"/>
  <c r="BH13" i="1"/>
  <c r="BD13" i="1"/>
  <c r="BC13" i="1"/>
  <c r="BH12" i="1"/>
  <c r="BD12" i="1"/>
  <c r="BC12" i="1"/>
  <c r="BH11" i="1"/>
  <c r="BD11" i="1"/>
  <c r="BC11" i="1"/>
  <c r="BH10" i="1"/>
  <c r="BD10" i="1"/>
  <c r="BC10" i="1"/>
  <c r="BH9" i="1"/>
  <c r="BD9" i="1"/>
  <c r="BC9" i="1"/>
  <c r="BH8" i="1"/>
  <c r="BD8" i="1"/>
  <c r="BC8" i="1"/>
  <c r="BH7" i="1"/>
  <c r="BD7" i="1"/>
  <c r="BC7" i="1"/>
  <c r="BH6" i="1"/>
  <c r="BH5" i="1"/>
  <c r="AV692" i="1"/>
  <c r="AV693" i="1"/>
  <c r="AV694" i="1"/>
  <c r="AV695" i="1"/>
  <c r="AV696" i="1"/>
  <c r="AV697" i="1"/>
  <c r="AV698" i="1"/>
  <c r="AV691" i="1"/>
  <c r="AV689" i="1"/>
  <c r="AV688" i="1"/>
  <c r="AV682" i="1"/>
  <c r="AV683" i="1"/>
  <c r="AV684" i="1"/>
  <c r="AV685" i="1"/>
  <c r="AV681" i="1"/>
  <c r="AV678" i="1"/>
  <c r="AV679" i="1"/>
  <c r="AV677" i="1"/>
  <c r="AV634" i="1"/>
  <c r="AV628" i="1"/>
  <c r="AV629" i="1"/>
  <c r="AV630" i="1"/>
  <c r="AV631" i="1"/>
  <c r="AV632" i="1"/>
  <c r="AV627" i="1"/>
  <c r="AV623" i="1"/>
  <c r="AV624" i="1"/>
  <c r="AV625" i="1"/>
  <c r="AV622" i="1"/>
  <c r="AV618" i="1"/>
  <c r="AV619" i="1"/>
  <c r="AV620" i="1"/>
  <c r="AV617" i="1"/>
  <c r="BE365" i="1" l="1"/>
  <c r="BE641" i="1"/>
  <c r="BE457" i="1"/>
  <c r="BE149" i="1"/>
  <c r="BE106" i="1"/>
  <c r="BE157" i="1"/>
  <c r="BE351" i="1"/>
  <c r="BE375" i="1"/>
  <c r="BE419" i="1"/>
  <c r="BE429" i="1"/>
  <c r="BE647" i="1"/>
  <c r="BE275" i="1"/>
  <c r="BE78" i="1"/>
  <c r="BE100" i="1"/>
  <c r="BE111" i="1"/>
  <c r="BE171" i="1"/>
  <c r="BE295" i="1"/>
  <c r="BE109" i="1"/>
  <c r="BE253" i="1"/>
  <c r="BE313" i="1"/>
  <c r="BE319" i="1"/>
  <c r="BE619" i="1"/>
  <c r="BE283" i="1"/>
  <c r="BE34" i="1"/>
  <c r="BE42" i="1"/>
  <c r="BE105" i="1"/>
  <c r="BE223" i="1"/>
  <c r="BE235" i="1"/>
  <c r="BE255" i="1"/>
  <c r="BE38" i="1"/>
  <c r="BE175" i="1"/>
  <c r="BE181" i="1"/>
  <c r="BE241" i="1"/>
  <c r="BE45" i="1"/>
  <c r="BE251" i="1"/>
  <c r="BE233" i="1"/>
  <c r="BE52" i="1"/>
  <c r="BE63" i="1"/>
  <c r="BE93" i="1"/>
  <c r="BE115" i="1"/>
  <c r="BE263" i="1"/>
  <c r="BE271" i="1"/>
  <c r="BE279" i="1"/>
  <c r="BE139" i="1"/>
  <c r="BE91" i="1"/>
  <c r="BE153" i="1"/>
  <c r="BE197" i="1"/>
  <c r="BE225" i="1"/>
  <c r="BE323" i="1"/>
  <c r="BE335" i="1"/>
  <c r="BE315" i="1"/>
  <c r="BE190" i="1"/>
  <c r="BE198" i="1"/>
  <c r="BE384" i="1"/>
  <c r="BE448" i="1"/>
  <c r="BE307" i="1"/>
  <c r="BD404" i="1"/>
  <c r="BE218" i="1"/>
  <c r="BE81" i="1"/>
  <c r="BE119" i="1"/>
  <c r="BE137" i="1"/>
  <c r="BE259" i="1"/>
  <c r="BE321" i="1"/>
  <c r="BE145" i="1"/>
  <c r="BE333" i="1"/>
  <c r="BE92" i="1"/>
  <c r="BE356" i="1"/>
  <c r="BE352" i="1"/>
  <c r="BE376" i="1"/>
  <c r="BE420" i="1"/>
  <c r="BE430" i="1"/>
  <c r="BE436" i="1"/>
  <c r="BE444" i="1"/>
  <c r="BE458" i="1"/>
  <c r="BE668" i="1"/>
  <c r="BE341" i="1"/>
  <c r="BE355" i="1"/>
  <c r="BE674" i="1"/>
  <c r="BE359" i="1"/>
  <c r="BE51" i="1"/>
  <c r="BE193" i="1"/>
  <c r="BE349" i="1"/>
  <c r="BE189" i="1"/>
  <c r="BE311" i="1"/>
  <c r="BE219" i="1"/>
  <c r="BD304" i="1"/>
  <c r="BD308" i="1"/>
  <c r="BC388" i="1"/>
  <c r="BE369" i="1"/>
  <c r="BE89" i="1"/>
  <c r="BE151" i="1"/>
  <c r="BE339" i="1"/>
  <c r="BD638" i="1"/>
  <c r="BE362" i="1"/>
  <c r="BD424" i="1"/>
  <c r="BE423" i="1"/>
  <c r="BE117" i="1"/>
  <c r="BE310" i="1"/>
  <c r="BE316" i="1"/>
  <c r="BE334" i="1"/>
  <c r="BE53" i="1"/>
  <c r="BE113" i="1"/>
  <c r="BE170" i="1"/>
  <c r="BE178" i="1"/>
  <c r="BE192" i="1"/>
  <c r="BE214" i="1"/>
  <c r="BE264" i="1"/>
  <c r="BE296" i="1"/>
  <c r="BE361" i="1"/>
  <c r="BE439" i="1"/>
  <c r="BE447" i="1"/>
  <c r="BE453" i="1"/>
  <c r="BE611" i="1"/>
  <c r="BE657" i="1"/>
  <c r="BE663" i="1"/>
  <c r="BE669" i="1"/>
  <c r="BE95" i="1"/>
  <c r="BE103" i="1"/>
  <c r="BE173" i="1"/>
  <c r="BE187" i="1"/>
  <c r="BE267" i="1"/>
  <c r="BE299" i="1"/>
  <c r="BE306" i="1"/>
  <c r="BE425" i="1"/>
  <c r="BE15" i="1"/>
  <c r="BE21" i="1"/>
  <c r="BE440" i="1"/>
  <c r="BE79" i="1"/>
  <c r="BE135" i="1"/>
  <c r="BE443" i="1"/>
  <c r="BE639" i="1"/>
  <c r="BE127" i="1"/>
  <c r="BE329" i="1"/>
  <c r="BE47" i="1"/>
  <c r="BE55" i="1"/>
  <c r="BE194" i="1"/>
  <c r="BE246" i="1"/>
  <c r="BE288" i="1"/>
  <c r="BE343" i="1"/>
  <c r="BE373" i="1"/>
  <c r="BE71" i="1"/>
  <c r="BE249" i="1"/>
  <c r="BE331" i="1"/>
  <c r="BE399" i="1"/>
  <c r="BE25" i="1"/>
  <c r="BE98" i="1"/>
  <c r="BE167" i="1"/>
  <c r="BD231" i="1"/>
  <c r="BC254" i="1"/>
  <c r="BE340" i="1"/>
  <c r="BE354" i="1"/>
  <c r="BE406" i="1"/>
  <c r="BD626" i="1"/>
  <c r="BE61" i="1"/>
  <c r="BE129" i="1"/>
  <c r="BE165" i="1"/>
  <c r="BE195" i="1"/>
  <c r="BE209" i="1"/>
  <c r="BE220" i="1"/>
  <c r="BE320" i="1"/>
  <c r="BD427" i="1"/>
  <c r="BE437" i="1"/>
  <c r="BE445" i="1"/>
  <c r="BE48" i="1"/>
  <c r="BE75" i="1"/>
  <c r="BE101" i="1"/>
  <c r="BE120" i="1"/>
  <c r="BE154" i="1"/>
  <c r="BE160" i="1"/>
  <c r="BE239" i="1"/>
  <c r="BE327" i="1"/>
  <c r="BD372" i="1"/>
  <c r="BD602" i="1"/>
  <c r="BE70" i="1"/>
  <c r="BE86" i="1"/>
  <c r="BE185" i="1"/>
  <c r="BE242" i="1"/>
  <c r="BE330" i="1"/>
  <c r="BE415" i="1"/>
  <c r="BE435" i="1"/>
  <c r="BE645" i="1"/>
  <c r="BE59" i="1"/>
  <c r="BE73" i="1"/>
  <c r="BE110" i="1"/>
  <c r="BE141" i="1"/>
  <c r="BE152" i="1"/>
  <c r="BE163" i="1"/>
  <c r="BE188" i="1"/>
  <c r="BE221" i="1"/>
  <c r="BE257" i="1"/>
  <c r="BE364" i="1"/>
  <c r="BE370" i="1"/>
  <c r="BD418" i="1"/>
  <c r="BE57" i="1"/>
  <c r="BE68" i="1"/>
  <c r="BE76" i="1"/>
  <c r="BE84" i="1"/>
  <c r="BE97" i="1"/>
  <c r="BE121" i="1"/>
  <c r="BE125" i="1"/>
  <c r="BE144" i="1"/>
  <c r="BE161" i="1"/>
  <c r="BE169" i="1"/>
  <c r="BE177" i="1"/>
  <c r="BE199" i="1"/>
  <c r="BE213" i="1"/>
  <c r="BE224" i="1"/>
  <c r="BE260" i="1"/>
  <c r="BE265" i="1"/>
  <c r="BE273" i="1"/>
  <c r="BE287" i="1"/>
  <c r="BE345" i="1"/>
  <c r="BE353" i="1"/>
  <c r="BE380" i="1"/>
  <c r="BE405" i="1"/>
  <c r="BE449" i="1"/>
  <c r="BE455" i="1"/>
  <c r="BE607" i="1"/>
  <c r="BE613" i="1"/>
  <c r="BE617" i="1"/>
  <c r="BE623" i="1"/>
  <c r="BE8" i="1"/>
  <c r="BE16" i="1"/>
  <c r="BE22" i="1"/>
  <c r="BE33" i="1"/>
  <c r="BE41" i="1"/>
  <c r="BE49" i="1"/>
  <c r="BC80" i="1"/>
  <c r="BE80" i="1" s="1"/>
  <c r="BE136" i="1"/>
  <c r="BE202" i="1"/>
  <c r="BE230" i="1"/>
  <c r="BE245" i="1"/>
  <c r="BE256" i="1"/>
  <c r="BE261" i="1"/>
  <c r="BE284" i="1"/>
  <c r="BE297" i="1"/>
  <c r="BE305" i="1"/>
  <c r="BE11" i="1"/>
  <c r="BC18" i="1"/>
  <c r="BC30" i="1"/>
  <c r="BE30" i="1" s="1"/>
  <c r="BD146" i="1"/>
  <c r="BE205" i="1"/>
  <c r="BE269" i="1"/>
  <c r="BD293" i="1"/>
  <c r="BD291" i="1" s="1"/>
  <c r="BD290" i="1" s="1"/>
  <c r="BE303" i="1"/>
  <c r="BD344" i="1"/>
  <c r="BE348" i="1"/>
  <c r="BE367" i="1"/>
  <c r="BE631" i="1"/>
  <c r="BC6" i="1"/>
  <c r="BE14" i="1"/>
  <c r="BE58" i="1"/>
  <c r="BE99" i="1"/>
  <c r="BE112" i="1"/>
  <c r="BE126" i="1"/>
  <c r="BE131" i="1"/>
  <c r="BE155" i="1"/>
  <c r="BE168" i="1"/>
  <c r="BE176" i="1"/>
  <c r="BE182" i="1"/>
  <c r="BE211" i="1"/>
  <c r="BE217" i="1"/>
  <c r="BE228" i="1"/>
  <c r="BE243" i="1"/>
  <c r="BD247" i="1"/>
  <c r="BE262" i="1"/>
  <c r="BE272" i="1"/>
  <c r="BE277" i="1"/>
  <c r="BC308" i="1"/>
  <c r="BD378" i="1"/>
  <c r="BD643" i="1"/>
  <c r="BD648" i="1"/>
  <c r="BE280" i="1"/>
  <c r="BE301" i="1"/>
  <c r="BD317" i="1"/>
  <c r="BE389" i="1"/>
  <c r="BE401" i="1"/>
  <c r="BC431" i="1"/>
  <c r="BE629" i="1"/>
  <c r="BE658" i="1"/>
  <c r="BE664" i="1"/>
  <c r="BE670" i="1"/>
  <c r="BE26" i="1"/>
  <c r="BE37" i="1"/>
  <c r="BE69" i="1"/>
  <c r="BD158" i="1"/>
  <c r="BE203" i="1"/>
  <c r="BC231" i="1"/>
  <c r="BE377" i="1"/>
  <c r="BD388" i="1"/>
  <c r="BE29" i="1"/>
  <c r="BE87" i="1"/>
  <c r="BE132" i="1"/>
  <c r="BC158" i="1"/>
  <c r="BE183" i="1"/>
  <c r="BE201" i="1"/>
  <c r="BD312" i="1"/>
  <c r="BE627" i="1"/>
  <c r="BE642" i="1"/>
  <c r="BE10" i="1"/>
  <c r="BE64" i="1"/>
  <c r="BE67" i="1"/>
  <c r="BE77" i="1"/>
  <c r="BE85" i="1"/>
  <c r="BE118" i="1"/>
  <c r="BE138" i="1"/>
  <c r="BE143" i="1"/>
  <c r="BE162" i="1"/>
  <c r="BE172" i="1"/>
  <c r="BE186" i="1"/>
  <c r="BE204" i="1"/>
  <c r="BD206" i="1"/>
  <c r="BE250" i="1"/>
  <c r="BE268" i="1"/>
  <c r="BE276" i="1"/>
  <c r="BE281" i="1"/>
  <c r="BE289" i="1"/>
  <c r="BE302" i="1"/>
  <c r="BC304" i="1"/>
  <c r="BC344" i="1"/>
  <c r="BE347" i="1"/>
  <c r="BE363" i="1"/>
  <c r="BE381" i="1"/>
  <c r="BE396" i="1"/>
  <c r="BE395" i="1" s="1"/>
  <c r="BE433" i="1"/>
  <c r="BE441" i="1"/>
  <c r="BE454" i="1"/>
  <c r="BE603" i="1"/>
  <c r="BD616" i="1"/>
  <c r="BE649" i="1"/>
  <c r="BD654" i="1"/>
  <c r="BE659" i="1"/>
  <c r="BD660" i="1"/>
  <c r="BE665" i="1"/>
  <c r="BD666" i="1"/>
  <c r="BC123" i="1"/>
  <c r="BE147" i="1"/>
  <c r="BE28" i="1"/>
  <c r="BE12" i="1"/>
  <c r="BE23" i="1"/>
  <c r="BE31" i="1"/>
  <c r="BE39" i="1"/>
  <c r="BE50" i="1"/>
  <c r="BE62" i="1"/>
  <c r="BE74" i="1"/>
  <c r="BE90" i="1"/>
  <c r="BE104" i="1"/>
  <c r="BE116" i="1"/>
  <c r="BD123" i="1"/>
  <c r="BC133" i="1"/>
  <c r="BE150" i="1"/>
  <c r="BE166" i="1"/>
  <c r="BE237" i="1"/>
  <c r="BC236" i="1"/>
  <c r="BE236" i="1" s="1"/>
  <c r="BC226" i="1"/>
  <c r="BE227" i="1"/>
  <c r="BD6" i="1"/>
  <c r="BE60" i="1"/>
  <c r="BE72" i="1"/>
  <c r="BE83" i="1"/>
  <c r="BE88" i="1"/>
  <c r="BE102" i="1"/>
  <c r="BE114" i="1"/>
  <c r="BD133" i="1"/>
  <c r="BE148" i="1"/>
  <c r="BE159" i="1"/>
  <c r="BE164" i="1"/>
  <c r="BE20" i="1"/>
  <c r="BC146" i="1"/>
  <c r="BE210" i="1"/>
  <c r="BC206" i="1"/>
  <c r="BE17" i="1"/>
  <c r="BE36" i="1"/>
  <c r="BE13" i="1"/>
  <c r="BE24" i="1"/>
  <c r="BE32" i="1"/>
  <c r="BE40" i="1"/>
  <c r="BD179" i="1"/>
  <c r="BD18" i="1"/>
  <c r="BE27" i="1"/>
  <c r="BE35" i="1"/>
  <c r="BE46" i="1"/>
  <c r="BE82" i="1"/>
  <c r="BE96" i="1"/>
  <c r="BC107" i="1"/>
  <c r="BE107" i="1" s="1"/>
  <c r="BE130" i="1"/>
  <c r="BE142" i="1"/>
  <c r="BE191" i="1"/>
  <c r="BE207" i="1"/>
  <c r="BD285" i="1"/>
  <c r="BE9" i="1"/>
  <c r="BE54" i="1"/>
  <c r="BE128" i="1"/>
  <c r="BE140" i="1"/>
  <c r="BE156" i="1"/>
  <c r="BE229" i="1"/>
  <c r="BD226" i="1"/>
  <c r="BC179" i="1"/>
  <c r="BE196" i="1"/>
  <c r="BE212" i="1"/>
  <c r="BE222" i="1"/>
  <c r="BE234" i="1"/>
  <c r="BE244" i="1"/>
  <c r="BE270" i="1"/>
  <c r="BE314" i="1"/>
  <c r="BE332" i="1"/>
  <c r="BE342" i="1"/>
  <c r="BE368" i="1"/>
  <c r="BE382" i="1"/>
  <c r="BE385" i="1"/>
  <c r="BE390" i="1"/>
  <c r="BC418" i="1"/>
  <c r="BE426" i="1"/>
  <c r="BD431" i="1"/>
  <c r="BE446" i="1"/>
  <c r="BE456" i="1"/>
  <c r="BE606" i="1"/>
  <c r="BE612" i="1"/>
  <c r="BE618" i="1"/>
  <c r="BE624" i="1"/>
  <c r="BE632" i="1"/>
  <c r="BE650" i="1"/>
  <c r="BC654" i="1"/>
  <c r="BE671" i="1"/>
  <c r="BC300" i="1"/>
  <c r="BE309" i="1"/>
  <c r="BC366" i="1"/>
  <c r="BE208" i="1"/>
  <c r="BE240" i="1"/>
  <c r="BE266" i="1"/>
  <c r="BE282" i="1"/>
  <c r="BE298" i="1"/>
  <c r="BC312" i="1"/>
  <c r="BE322" i="1"/>
  <c r="BE328" i="1"/>
  <c r="BC337" i="1"/>
  <c r="BD366" i="1"/>
  <c r="BE442" i="1"/>
  <c r="BE604" i="1"/>
  <c r="BC609" i="1"/>
  <c r="BC616" i="1"/>
  <c r="BC621" i="1"/>
  <c r="BE630" i="1"/>
  <c r="BC648" i="1"/>
  <c r="BC215" i="1"/>
  <c r="BC325" i="1"/>
  <c r="BD337" i="1"/>
  <c r="BE386" i="1"/>
  <c r="BE391" i="1"/>
  <c r="BD609" i="1"/>
  <c r="BD621" i="1"/>
  <c r="BE625" i="1"/>
  <c r="BE637" i="1"/>
  <c r="BE636" i="1" s="1"/>
  <c r="BE655" i="1"/>
  <c r="BE672" i="1"/>
  <c r="BD215" i="1"/>
  <c r="BC247" i="1"/>
  <c r="BD254" i="1"/>
  <c r="BE278" i="1"/>
  <c r="BC293" i="1"/>
  <c r="BC291" i="1" s="1"/>
  <c r="BC290" i="1" s="1"/>
  <c r="BD300" i="1"/>
  <c r="BC317" i="1"/>
  <c r="BD325" i="1"/>
  <c r="BE350" i="1"/>
  <c r="BE360" i="1"/>
  <c r="BE394" i="1"/>
  <c r="BE393" i="1" s="1"/>
  <c r="BE400" i="1"/>
  <c r="BE416" i="1"/>
  <c r="BD421" i="1"/>
  <c r="BE438" i="1"/>
  <c r="BE628" i="1"/>
  <c r="BE640" i="1"/>
  <c r="BE646" i="1"/>
  <c r="BE667" i="1"/>
  <c r="BC357" i="1"/>
  <c r="BE605" i="1"/>
  <c r="BC676" i="1"/>
  <c r="BE174" i="1"/>
  <c r="BE184" i="1"/>
  <c r="BE200" i="1"/>
  <c r="BE258" i="1"/>
  <c r="BE274" i="1"/>
  <c r="BC285" i="1"/>
  <c r="BE336" i="1"/>
  <c r="BE346" i="1"/>
  <c r="BD357" i="1"/>
  <c r="BD383" i="1"/>
  <c r="BE387" i="1"/>
  <c r="BE392" i="1"/>
  <c r="BD397" i="1"/>
  <c r="BD413" i="1"/>
  <c r="BE434" i="1"/>
  <c r="BE450" i="1"/>
  <c r="BE608" i="1"/>
  <c r="BE614" i="1"/>
  <c r="BE620" i="1"/>
  <c r="BC626" i="1"/>
  <c r="BC638" i="1"/>
  <c r="BC643" i="1"/>
  <c r="BE656" i="1"/>
  <c r="BE673" i="1"/>
  <c r="BC690" i="1"/>
  <c r="BC94" i="1"/>
  <c r="BE94" i="1" s="1"/>
  <c r="BE7" i="1"/>
  <c r="BC421" i="1"/>
  <c r="BE422" i="1"/>
  <c r="BE19" i="1"/>
  <c r="BE44" i="1"/>
  <c r="BE398" i="1"/>
  <c r="BC397" i="1"/>
  <c r="BC413" i="1"/>
  <c r="BE414" i="1"/>
  <c r="BC56" i="1"/>
  <c r="BE56" i="1" s="1"/>
  <c r="BC378" i="1"/>
  <c r="BC43" i="1"/>
  <c r="BE43" i="1" s="1"/>
  <c r="BC65" i="1"/>
  <c r="BE65" i="1" s="1"/>
  <c r="BE66" i="1"/>
  <c r="BE374" i="1"/>
  <c r="BC372" i="1"/>
  <c r="BC407" i="1"/>
  <c r="BE408" i="1"/>
  <c r="BE407" i="1" s="1"/>
  <c r="BE379" i="1"/>
  <c r="BE403" i="1"/>
  <c r="BE402" i="1" s="1"/>
  <c r="BC411" i="1"/>
  <c r="BE412" i="1"/>
  <c r="BE411" i="1" s="1"/>
  <c r="BC427" i="1"/>
  <c r="BE428" i="1"/>
  <c r="BE662" i="1"/>
  <c r="BC660" i="1"/>
  <c r="BE108" i="1"/>
  <c r="BE124" i="1"/>
  <c r="BE134" i="1"/>
  <c r="BE180" i="1"/>
  <c r="BE216" i="1"/>
  <c r="BE232" i="1"/>
  <c r="BE248" i="1"/>
  <c r="BE286" i="1"/>
  <c r="BE292" i="1"/>
  <c r="BE294" i="1"/>
  <c r="BE318" i="1"/>
  <c r="BE326" i="1"/>
  <c r="BE338" i="1"/>
  <c r="BE358" i="1"/>
  <c r="BC687" i="1"/>
  <c r="BC404" i="1"/>
  <c r="BC409" i="1"/>
  <c r="BE410" i="1"/>
  <c r="BE409" i="1" s="1"/>
  <c r="BC383" i="1"/>
  <c r="BC395" i="1"/>
  <c r="BC424" i="1"/>
  <c r="BC666" i="1"/>
  <c r="BC680" i="1"/>
  <c r="BC602" i="1"/>
  <c r="BE610" i="1"/>
  <c r="BE622" i="1"/>
  <c r="BE634" i="1"/>
  <c r="BE633" i="1" s="1"/>
  <c r="BE644" i="1"/>
  <c r="BE652" i="1"/>
  <c r="BE651" i="1" s="1"/>
  <c r="BE432" i="1"/>
  <c r="BE452" i="1"/>
  <c r="BA701" i="1"/>
  <c r="BA700" i="1"/>
  <c r="BA699" i="1"/>
  <c r="BA698" i="1"/>
  <c r="BS698" i="1" s="1"/>
  <c r="BT698" i="1" s="1"/>
  <c r="BA697" i="1"/>
  <c r="BA696" i="1"/>
  <c r="BA695" i="1"/>
  <c r="BA694" i="1"/>
  <c r="BS694" i="1" s="1"/>
  <c r="BT694" i="1" s="1"/>
  <c r="BA693" i="1"/>
  <c r="BS693" i="1" s="1"/>
  <c r="BT693" i="1" s="1"/>
  <c r="BA692" i="1"/>
  <c r="BS692" i="1" s="1"/>
  <c r="BT692" i="1" s="1"/>
  <c r="BA691" i="1"/>
  <c r="BS691" i="1" s="1"/>
  <c r="BA690" i="1"/>
  <c r="BA689" i="1"/>
  <c r="BS689" i="1" s="1"/>
  <c r="BT689" i="1" s="1"/>
  <c r="BA688" i="1"/>
  <c r="BS688" i="1" s="1"/>
  <c r="BA687" i="1"/>
  <c r="BA686" i="1"/>
  <c r="BA685" i="1"/>
  <c r="BS685" i="1" s="1"/>
  <c r="BT685" i="1" s="1"/>
  <c r="BA684" i="1"/>
  <c r="BS684" i="1" s="1"/>
  <c r="BT684" i="1" s="1"/>
  <c r="BA683" i="1"/>
  <c r="BS683" i="1" s="1"/>
  <c r="BT683" i="1" s="1"/>
  <c r="BA682" i="1"/>
  <c r="BS682" i="1" s="1"/>
  <c r="BT682" i="1" s="1"/>
  <c r="BA681" i="1"/>
  <c r="BS681" i="1" s="1"/>
  <c r="BA680" i="1"/>
  <c r="BA679" i="1"/>
  <c r="BS679" i="1" s="1"/>
  <c r="BT679" i="1" s="1"/>
  <c r="BA678" i="1"/>
  <c r="BS678" i="1" s="1"/>
  <c r="BT678" i="1" s="1"/>
  <c r="BA677" i="1"/>
  <c r="BS677" i="1" s="1"/>
  <c r="BA676" i="1"/>
  <c r="BA675" i="1"/>
  <c r="BS674" i="1" s="1"/>
  <c r="BA674" i="1"/>
  <c r="BR674" i="1" s="1"/>
  <c r="BA673" i="1"/>
  <c r="BA672" i="1"/>
  <c r="BA671" i="1"/>
  <c r="BA670" i="1"/>
  <c r="BA669" i="1"/>
  <c r="BA668" i="1"/>
  <c r="BA667" i="1"/>
  <c r="BA666" i="1"/>
  <c r="BA665" i="1"/>
  <c r="BA664" i="1"/>
  <c r="BA663" i="1"/>
  <c r="BA662" i="1"/>
  <c r="BA661" i="1"/>
  <c r="BA660" i="1"/>
  <c r="BA659" i="1"/>
  <c r="BA658" i="1"/>
  <c r="BA657" i="1"/>
  <c r="BA656" i="1"/>
  <c r="BA655" i="1"/>
  <c r="BA654" i="1"/>
  <c r="BA653" i="1"/>
  <c r="BA652" i="1"/>
  <c r="BA651" i="1"/>
  <c r="BA650" i="1"/>
  <c r="BA649" i="1"/>
  <c r="BA648" i="1"/>
  <c r="BA647" i="1"/>
  <c r="BA646" i="1"/>
  <c r="BA645" i="1"/>
  <c r="BA644" i="1"/>
  <c r="BA643" i="1"/>
  <c r="BA642" i="1"/>
  <c r="BA641" i="1"/>
  <c r="BA640" i="1"/>
  <c r="BA639" i="1"/>
  <c r="BA638" i="1"/>
  <c r="BA637" i="1"/>
  <c r="BA636" i="1"/>
  <c r="BA635" i="1"/>
  <c r="BA634" i="1"/>
  <c r="BS634" i="1" s="1"/>
  <c r="BA633" i="1"/>
  <c r="BA632" i="1"/>
  <c r="BS632" i="1" s="1"/>
  <c r="BT632" i="1" s="1"/>
  <c r="BA631" i="1"/>
  <c r="BS631" i="1" s="1"/>
  <c r="BT631" i="1" s="1"/>
  <c r="BA630" i="1"/>
  <c r="BS630" i="1" s="1"/>
  <c r="BT630" i="1" s="1"/>
  <c r="BA629" i="1"/>
  <c r="BS629" i="1" s="1"/>
  <c r="BT629" i="1" s="1"/>
  <c r="BA628" i="1"/>
  <c r="BS628" i="1" s="1"/>
  <c r="BT628" i="1" s="1"/>
  <c r="BA627" i="1"/>
  <c r="BS627" i="1" s="1"/>
  <c r="BA626" i="1"/>
  <c r="BA625" i="1"/>
  <c r="BS625" i="1" s="1"/>
  <c r="BT625" i="1" s="1"/>
  <c r="BA624" i="1"/>
  <c r="BS624" i="1" s="1"/>
  <c r="BT624" i="1" s="1"/>
  <c r="BA623" i="1"/>
  <c r="BS623" i="1" s="1"/>
  <c r="BT623" i="1" s="1"/>
  <c r="BA622" i="1"/>
  <c r="BS622" i="1" s="1"/>
  <c r="BA621" i="1"/>
  <c r="BA620" i="1"/>
  <c r="BS620" i="1" s="1"/>
  <c r="BT620" i="1" s="1"/>
  <c r="BA619" i="1"/>
  <c r="BS619" i="1" s="1"/>
  <c r="BT619" i="1" s="1"/>
  <c r="BA618" i="1"/>
  <c r="BS618" i="1" s="1"/>
  <c r="BT618" i="1" s="1"/>
  <c r="BA617" i="1"/>
  <c r="BS617" i="1" s="1"/>
  <c r="BA616" i="1"/>
  <c r="BA615" i="1"/>
  <c r="BA614" i="1"/>
  <c r="BA613" i="1"/>
  <c r="BA612" i="1"/>
  <c r="BA611" i="1"/>
  <c r="BA610" i="1"/>
  <c r="BA609" i="1"/>
  <c r="BA608" i="1"/>
  <c r="BA607" i="1"/>
  <c r="BA606" i="1"/>
  <c r="BA605" i="1"/>
  <c r="BA604" i="1"/>
  <c r="BA603" i="1"/>
  <c r="BA602" i="1"/>
  <c r="BA601" i="1"/>
  <c r="BA600" i="1"/>
  <c r="BA599" i="1"/>
  <c r="BA598" i="1"/>
  <c r="BA597" i="1"/>
  <c r="BA596" i="1"/>
  <c r="BA595" i="1"/>
  <c r="BA594" i="1"/>
  <c r="BA593" i="1"/>
  <c r="BA592" i="1"/>
  <c r="BA591" i="1"/>
  <c r="BA590" i="1"/>
  <c r="BA589" i="1"/>
  <c r="BA588" i="1"/>
  <c r="BA587" i="1"/>
  <c r="BA586" i="1"/>
  <c r="BA585" i="1"/>
  <c r="BA584" i="1"/>
  <c r="BA583" i="1"/>
  <c r="BA582" i="1"/>
  <c r="BA581" i="1"/>
  <c r="BA580" i="1"/>
  <c r="BA579" i="1"/>
  <c r="BA578" i="1"/>
  <c r="BA577" i="1"/>
  <c r="BA576" i="1"/>
  <c r="BA575" i="1"/>
  <c r="BA574" i="1"/>
  <c r="BA573" i="1"/>
  <c r="BA572" i="1"/>
  <c r="BA571" i="1"/>
  <c r="BA570" i="1"/>
  <c r="BA569" i="1"/>
  <c r="BA568" i="1"/>
  <c r="BA567" i="1"/>
  <c r="BA566" i="1"/>
  <c r="BA565" i="1"/>
  <c r="BA564" i="1"/>
  <c r="BA563" i="1"/>
  <c r="BA562" i="1"/>
  <c r="BA561" i="1"/>
  <c r="BA560" i="1"/>
  <c r="BA559" i="1"/>
  <c r="BS558" i="1" s="1"/>
  <c r="BA558" i="1"/>
  <c r="BA557" i="1"/>
  <c r="BR557" i="1" s="1"/>
  <c r="BA556" i="1"/>
  <c r="BA555" i="1"/>
  <c r="BA554" i="1"/>
  <c r="BA553" i="1"/>
  <c r="BA552" i="1"/>
  <c r="BA551" i="1"/>
  <c r="BA550" i="1"/>
  <c r="BA549" i="1"/>
  <c r="BA548" i="1"/>
  <c r="BA547" i="1"/>
  <c r="BA546" i="1"/>
  <c r="BA545" i="1"/>
  <c r="BA544" i="1"/>
  <c r="BA543" i="1"/>
  <c r="BA542" i="1"/>
  <c r="BA541" i="1"/>
  <c r="BA540" i="1"/>
  <c r="BA539" i="1"/>
  <c r="BA538" i="1"/>
  <c r="BA537" i="1"/>
  <c r="BA536" i="1"/>
  <c r="BA535" i="1"/>
  <c r="BA534" i="1"/>
  <c r="BA532" i="1"/>
  <c r="BR532" i="1" s="1"/>
  <c r="BA531" i="1"/>
  <c r="BS530" i="1" s="1"/>
  <c r="BS529" i="1" s="1"/>
  <c r="BS528" i="1" s="1"/>
  <c r="BA530" i="1"/>
  <c r="BR530" i="1" s="1"/>
  <c r="BA529" i="1"/>
  <c r="BA528" i="1"/>
  <c r="BS527" i="1" s="1"/>
  <c r="BA527" i="1"/>
  <c r="BA526" i="1"/>
  <c r="BA525" i="1"/>
  <c r="BA524" i="1"/>
  <c r="BA523" i="1"/>
  <c r="BR523" i="1" s="1"/>
  <c r="BA522" i="1"/>
  <c r="BS521" i="1" s="1"/>
  <c r="BA521" i="1"/>
  <c r="BA520" i="1"/>
  <c r="BA519" i="1"/>
  <c r="BA518" i="1"/>
  <c r="BA517" i="1"/>
  <c r="BR517" i="1" s="1"/>
  <c r="BA516" i="1"/>
  <c r="BA515" i="1"/>
  <c r="BA514" i="1"/>
  <c r="BA513" i="1"/>
  <c r="BA512" i="1"/>
  <c r="BA511" i="1"/>
  <c r="BA510" i="1"/>
  <c r="BA509" i="1"/>
  <c r="BA508" i="1"/>
  <c r="BA507" i="1"/>
  <c r="BA506" i="1"/>
  <c r="BA505" i="1"/>
  <c r="BA504" i="1"/>
  <c r="BA503" i="1"/>
  <c r="BA502" i="1"/>
  <c r="BA501" i="1"/>
  <c r="BS500" i="1" s="1"/>
  <c r="BA500" i="1"/>
  <c r="BA499" i="1"/>
  <c r="BA498" i="1"/>
  <c r="BA497" i="1"/>
  <c r="BA496" i="1"/>
  <c r="BA495" i="1"/>
  <c r="BA494" i="1"/>
  <c r="BA493" i="1"/>
  <c r="BR493" i="1" s="1"/>
  <c r="BA492" i="1"/>
  <c r="BS491" i="1" s="1"/>
  <c r="BA491" i="1"/>
  <c r="BA490" i="1"/>
  <c r="BA489" i="1"/>
  <c r="BR489" i="1" s="1"/>
  <c r="BA488" i="1"/>
  <c r="BS487" i="1" s="1"/>
  <c r="BS486" i="1" s="1"/>
  <c r="BA487" i="1"/>
  <c r="BR487" i="1" s="1"/>
  <c r="BA486" i="1"/>
  <c r="BS485" i="1" s="1"/>
  <c r="BA485" i="1"/>
  <c r="BA484" i="1"/>
  <c r="BA483" i="1"/>
  <c r="BR483" i="1" s="1"/>
  <c r="BA482" i="1"/>
  <c r="BS481" i="1" s="1"/>
  <c r="BA481" i="1"/>
  <c r="BR481" i="1" s="1"/>
  <c r="BA480" i="1"/>
  <c r="BA479" i="1"/>
  <c r="BA478" i="1"/>
  <c r="BA477" i="1"/>
  <c r="BA476" i="1"/>
  <c r="BA475" i="1"/>
  <c r="BA474" i="1"/>
  <c r="BA473" i="1"/>
  <c r="BA472" i="1"/>
  <c r="BA471" i="1"/>
  <c r="BA470" i="1"/>
  <c r="BA469" i="1"/>
  <c r="BA468" i="1"/>
  <c r="BA467" i="1"/>
  <c r="BA466" i="1"/>
  <c r="BA465" i="1"/>
  <c r="BA464" i="1"/>
  <c r="BA463" i="1"/>
  <c r="BA462" i="1"/>
  <c r="BA461" i="1"/>
  <c r="BA460" i="1"/>
  <c r="BA459" i="1"/>
  <c r="BA458" i="1"/>
  <c r="BA457" i="1"/>
  <c r="BA456" i="1"/>
  <c r="BA455" i="1"/>
  <c r="BA454" i="1"/>
  <c r="BA453" i="1"/>
  <c r="BA452" i="1"/>
  <c r="BA451" i="1"/>
  <c r="BA450" i="1"/>
  <c r="BA449" i="1"/>
  <c r="BA448" i="1"/>
  <c r="BA447" i="1"/>
  <c r="BA446" i="1"/>
  <c r="BA445" i="1"/>
  <c r="BA444" i="1"/>
  <c r="BA443" i="1"/>
  <c r="BA442" i="1"/>
  <c r="BA441" i="1"/>
  <c r="BA440" i="1"/>
  <c r="BA439" i="1"/>
  <c r="BA438" i="1"/>
  <c r="BA437" i="1"/>
  <c r="BA436" i="1"/>
  <c r="BA435" i="1"/>
  <c r="BA434" i="1"/>
  <c r="BA433" i="1"/>
  <c r="BA432" i="1"/>
  <c r="BA431" i="1"/>
  <c r="BA430" i="1"/>
  <c r="BA429" i="1"/>
  <c r="BA428" i="1"/>
  <c r="BA427" i="1"/>
  <c r="BA426" i="1"/>
  <c r="BA425" i="1"/>
  <c r="BA424" i="1"/>
  <c r="BA423" i="1"/>
  <c r="BA422" i="1"/>
  <c r="BA421" i="1"/>
  <c r="BA420" i="1"/>
  <c r="BA419" i="1"/>
  <c r="BA418" i="1"/>
  <c r="BA417" i="1"/>
  <c r="BS416" i="1" s="1"/>
  <c r="BA416" i="1"/>
  <c r="BA415" i="1"/>
  <c r="BA414" i="1"/>
  <c r="BR414" i="1" s="1"/>
  <c r="BA413" i="1"/>
  <c r="BS412" i="1" s="1"/>
  <c r="BS411" i="1" s="1"/>
  <c r="BA412" i="1"/>
  <c r="BR412" i="1" s="1"/>
  <c r="BA411" i="1"/>
  <c r="BS410" i="1" s="1"/>
  <c r="BS409" i="1" s="1"/>
  <c r="BA410" i="1"/>
  <c r="BR410" i="1" s="1"/>
  <c r="BA409" i="1"/>
  <c r="BS408" i="1" s="1"/>
  <c r="BS407" i="1" s="1"/>
  <c r="BA408" i="1"/>
  <c r="BR408" i="1" s="1"/>
  <c r="BA407" i="1"/>
  <c r="BS406" i="1" s="1"/>
  <c r="BA406" i="1"/>
  <c r="BA405" i="1"/>
  <c r="BR405" i="1" s="1"/>
  <c r="BA404" i="1"/>
  <c r="BS403" i="1" s="1"/>
  <c r="BS402" i="1" s="1"/>
  <c r="BA403" i="1"/>
  <c r="BR403" i="1" s="1"/>
  <c r="BA402" i="1"/>
  <c r="BS401" i="1" s="1"/>
  <c r="BA401" i="1"/>
  <c r="BA400" i="1"/>
  <c r="BA399" i="1"/>
  <c r="BA398" i="1"/>
  <c r="BR398" i="1" s="1"/>
  <c r="BA397" i="1"/>
  <c r="BA396" i="1"/>
  <c r="BA395" i="1"/>
  <c r="BA394" i="1"/>
  <c r="BA393" i="1"/>
  <c r="BS392" i="1" s="1"/>
  <c r="BA392" i="1"/>
  <c r="BA391" i="1"/>
  <c r="BA390" i="1"/>
  <c r="BA389" i="1"/>
  <c r="BR389" i="1" s="1"/>
  <c r="BA388" i="1"/>
  <c r="BA387" i="1"/>
  <c r="BA386" i="1"/>
  <c r="BA385" i="1"/>
  <c r="BA384" i="1"/>
  <c r="BA383" i="1"/>
  <c r="BS382" i="1" s="1"/>
  <c r="BA382" i="1"/>
  <c r="BA381" i="1"/>
  <c r="BA380" i="1"/>
  <c r="BA379" i="1"/>
  <c r="BR379" i="1" s="1"/>
  <c r="BA378" i="1"/>
  <c r="BA377" i="1"/>
  <c r="BA376" i="1"/>
  <c r="BA375" i="1"/>
  <c r="BA374" i="1"/>
  <c r="BA373" i="1"/>
  <c r="BA372" i="1"/>
  <c r="BA371" i="1"/>
  <c r="BS370" i="1" s="1"/>
  <c r="BA370" i="1"/>
  <c r="BA369" i="1"/>
  <c r="BA368" i="1"/>
  <c r="BA367" i="1"/>
  <c r="BR367" i="1" s="1"/>
  <c r="BA366" i="1"/>
  <c r="BS365" i="1" s="1"/>
  <c r="BA365" i="1"/>
  <c r="BA364" i="1"/>
  <c r="BA363" i="1"/>
  <c r="BA362" i="1"/>
  <c r="BA361" i="1"/>
  <c r="BA360" i="1"/>
  <c r="BA359" i="1"/>
  <c r="BA358" i="1"/>
  <c r="BR358" i="1" s="1"/>
  <c r="BA357" i="1"/>
  <c r="BS356" i="1" s="1"/>
  <c r="BA356" i="1"/>
  <c r="BA355" i="1"/>
  <c r="BA354" i="1"/>
  <c r="BA353" i="1"/>
  <c r="BA352" i="1"/>
  <c r="BA351" i="1"/>
  <c r="BA350" i="1"/>
  <c r="BA349" i="1"/>
  <c r="BA348" i="1"/>
  <c r="BA347" i="1"/>
  <c r="BA346" i="1"/>
  <c r="BA345" i="1"/>
  <c r="BR345" i="1" s="1"/>
  <c r="BA344" i="1"/>
  <c r="BS343" i="1" s="1"/>
  <c r="BA343" i="1"/>
  <c r="BA342" i="1"/>
  <c r="BA341" i="1"/>
  <c r="BA340" i="1"/>
  <c r="BA339" i="1"/>
  <c r="BA338" i="1"/>
  <c r="BR338" i="1" s="1"/>
  <c r="BA337" i="1"/>
  <c r="BS336" i="1" s="1"/>
  <c r="BA336" i="1"/>
  <c r="BA335" i="1"/>
  <c r="BA334" i="1"/>
  <c r="BA333" i="1"/>
  <c r="BA332" i="1"/>
  <c r="BA331" i="1"/>
  <c r="BA330" i="1"/>
  <c r="BA329" i="1"/>
  <c r="BA328" i="1"/>
  <c r="BA327" i="1"/>
  <c r="BA326" i="1"/>
  <c r="BR326" i="1" s="1"/>
  <c r="BA325" i="1"/>
  <c r="BA324" i="1"/>
  <c r="BS323" i="1" s="1"/>
  <c r="BA323" i="1"/>
  <c r="BA322" i="1"/>
  <c r="BS321" i="1" s="1"/>
  <c r="BT321" i="1" s="1"/>
  <c r="BA321" i="1"/>
  <c r="BS320" i="1" s="1"/>
  <c r="BT320" i="1" s="1"/>
  <c r="BA320" i="1"/>
  <c r="BS319" i="1" s="1"/>
  <c r="BT319" i="1" s="1"/>
  <c r="BA319" i="1"/>
  <c r="BS318" i="1" s="1"/>
  <c r="BA318" i="1"/>
  <c r="BA317" i="1"/>
  <c r="BS316" i="1" s="1"/>
  <c r="BT316" i="1" s="1"/>
  <c r="BA316" i="1"/>
  <c r="BS315" i="1" s="1"/>
  <c r="BT315" i="1" s="1"/>
  <c r="BA315" i="1"/>
  <c r="BS314" i="1" s="1"/>
  <c r="BT314" i="1" s="1"/>
  <c r="BA314" i="1"/>
  <c r="BS313" i="1" s="1"/>
  <c r="BA313" i="1"/>
  <c r="BA312" i="1"/>
  <c r="BA311" i="1"/>
  <c r="BA310" i="1"/>
  <c r="BA309" i="1"/>
  <c r="BA308" i="1"/>
  <c r="BA307" i="1"/>
  <c r="BA306" i="1"/>
  <c r="BA305" i="1"/>
  <c r="BA304" i="1"/>
  <c r="BS303" i="1" s="1"/>
  <c r="BT303" i="1" s="1"/>
  <c r="BA303" i="1"/>
  <c r="BS302" i="1" s="1"/>
  <c r="BT302" i="1" s="1"/>
  <c r="BA302" i="1"/>
  <c r="BS301" i="1" s="1"/>
  <c r="BA301" i="1"/>
  <c r="BA300" i="1"/>
  <c r="BA299" i="1"/>
  <c r="BA298" i="1"/>
  <c r="BA297" i="1"/>
  <c r="BA296" i="1"/>
  <c r="BA295" i="1"/>
  <c r="BA294" i="1"/>
  <c r="BA293" i="1"/>
  <c r="BS292" i="1" s="1"/>
  <c r="BA292" i="1"/>
  <c r="BA291" i="1"/>
  <c r="BA290" i="1"/>
  <c r="BS289" i="1" s="1"/>
  <c r="BT289" i="1" s="1"/>
  <c r="BA289" i="1"/>
  <c r="BS288" i="1" s="1"/>
  <c r="BT288" i="1" s="1"/>
  <c r="BA288" i="1"/>
  <c r="BS287" i="1" s="1"/>
  <c r="BT287" i="1" s="1"/>
  <c r="BA287" i="1"/>
  <c r="BS286" i="1" s="1"/>
  <c r="BA286" i="1"/>
  <c r="BA285" i="1"/>
  <c r="BS284" i="1" s="1"/>
  <c r="BA284" i="1"/>
  <c r="BA283" i="1"/>
  <c r="BA282" i="1"/>
  <c r="BA281" i="1"/>
  <c r="BA280" i="1"/>
  <c r="BA279" i="1"/>
  <c r="BA278" i="1"/>
  <c r="BA277" i="1"/>
  <c r="BA276" i="1"/>
  <c r="BA275" i="1"/>
  <c r="BA274" i="1"/>
  <c r="BA273" i="1"/>
  <c r="BA272" i="1"/>
  <c r="BA271" i="1"/>
  <c r="BA270" i="1"/>
  <c r="BA269" i="1"/>
  <c r="BA268" i="1"/>
  <c r="BA267" i="1"/>
  <c r="BA266" i="1"/>
  <c r="BA265" i="1"/>
  <c r="BA264" i="1"/>
  <c r="BA263" i="1"/>
  <c r="BA262" i="1"/>
  <c r="BA261" i="1"/>
  <c r="BA260" i="1"/>
  <c r="BA259" i="1"/>
  <c r="BA258" i="1"/>
  <c r="BA257" i="1"/>
  <c r="BA256" i="1"/>
  <c r="BA255" i="1"/>
  <c r="BR255" i="1" s="1"/>
  <c r="BA254" i="1"/>
  <c r="BA253" i="1"/>
  <c r="AW253" i="1"/>
  <c r="AV253" i="1"/>
  <c r="BA251" i="1"/>
  <c r="AW251" i="1"/>
  <c r="BA250" i="1"/>
  <c r="BA249" i="1"/>
  <c r="BA248" i="1"/>
  <c r="BR248" i="1" s="1"/>
  <c r="BA247" i="1"/>
  <c r="BA246" i="1"/>
  <c r="BA245" i="1"/>
  <c r="BA244" i="1"/>
  <c r="BA243" i="1"/>
  <c r="BA242" i="1"/>
  <c r="BA241" i="1"/>
  <c r="BA240" i="1"/>
  <c r="BA239" i="1"/>
  <c r="BA238" i="1"/>
  <c r="BS237" i="1" s="1"/>
  <c r="BS236" i="1" s="1"/>
  <c r="BA237" i="1"/>
  <c r="BR237" i="1" s="1"/>
  <c r="BA236" i="1"/>
  <c r="BA235" i="1"/>
  <c r="BA234" i="1"/>
  <c r="BA233" i="1"/>
  <c r="BA232" i="1"/>
  <c r="BA231" i="1"/>
  <c r="BS230" i="1" s="1"/>
  <c r="BA230" i="1"/>
  <c r="BA229" i="1"/>
  <c r="BA228" i="1"/>
  <c r="BA227" i="1"/>
  <c r="BR227" i="1" s="1"/>
  <c r="BA226" i="1"/>
  <c r="BA225" i="1"/>
  <c r="BA224" i="1"/>
  <c r="BA223" i="1"/>
  <c r="BA222" i="1"/>
  <c r="BA221" i="1"/>
  <c r="BA220" i="1"/>
  <c r="BA219" i="1"/>
  <c r="BA218" i="1"/>
  <c r="BA217" i="1"/>
  <c r="BA216" i="1"/>
  <c r="BA215" i="1"/>
  <c r="BS214" i="1" s="1"/>
  <c r="BA214" i="1"/>
  <c r="BA213" i="1"/>
  <c r="BA212" i="1"/>
  <c r="BA211" i="1"/>
  <c r="BA210" i="1"/>
  <c r="BA209" i="1"/>
  <c r="BA208" i="1"/>
  <c r="BA207" i="1"/>
  <c r="BR207" i="1" s="1"/>
  <c r="BA206" i="1"/>
  <c r="BA205" i="1"/>
  <c r="BA204" i="1"/>
  <c r="BA203" i="1"/>
  <c r="BA202" i="1"/>
  <c r="BA201" i="1"/>
  <c r="BA200" i="1"/>
  <c r="BA199" i="1"/>
  <c r="BA198" i="1"/>
  <c r="BA197" i="1"/>
  <c r="BA196" i="1"/>
  <c r="BA195" i="1"/>
  <c r="BA194" i="1"/>
  <c r="BA193" i="1"/>
  <c r="BA192" i="1"/>
  <c r="BA191" i="1"/>
  <c r="BA190" i="1"/>
  <c r="BA189" i="1"/>
  <c r="BA188" i="1"/>
  <c r="BA187" i="1"/>
  <c r="BA186" i="1"/>
  <c r="BA185" i="1"/>
  <c r="BA184" i="1"/>
  <c r="BA183" i="1"/>
  <c r="BA182" i="1"/>
  <c r="BA181" i="1"/>
  <c r="BA180" i="1"/>
  <c r="BA179" i="1"/>
  <c r="BS178" i="1" s="1"/>
  <c r="BA178" i="1"/>
  <c r="BA177" i="1"/>
  <c r="BA176" i="1"/>
  <c r="BA175" i="1"/>
  <c r="BA174" i="1"/>
  <c r="BA173" i="1"/>
  <c r="BA172" i="1"/>
  <c r="BA171" i="1"/>
  <c r="BA170" i="1"/>
  <c r="BA169" i="1"/>
  <c r="BA168" i="1"/>
  <c r="BA167" i="1"/>
  <c r="BA166" i="1"/>
  <c r="BA165" i="1"/>
  <c r="BA164" i="1"/>
  <c r="BA163" i="1"/>
  <c r="BA162" i="1"/>
  <c r="BA161" i="1"/>
  <c r="BA160" i="1"/>
  <c r="BA159" i="1"/>
  <c r="BR159" i="1" s="1"/>
  <c r="BA158" i="1"/>
  <c r="BA157" i="1"/>
  <c r="BA156" i="1"/>
  <c r="BA155" i="1"/>
  <c r="BA154" i="1"/>
  <c r="BA153" i="1"/>
  <c r="BA152" i="1"/>
  <c r="BA151" i="1"/>
  <c r="BA150" i="1"/>
  <c r="BA149" i="1"/>
  <c r="BA148" i="1"/>
  <c r="BA147" i="1"/>
  <c r="BA146" i="1"/>
  <c r="BA145" i="1"/>
  <c r="BS144" i="1" s="1"/>
  <c r="AW145" i="1"/>
  <c r="AV145" i="1"/>
  <c r="BA144" i="1"/>
  <c r="BA143" i="1"/>
  <c r="BA142" i="1"/>
  <c r="BA141" i="1"/>
  <c r="BA140" i="1"/>
  <c r="BA139" i="1"/>
  <c r="BA138" i="1"/>
  <c r="BA137" i="1"/>
  <c r="BA136" i="1"/>
  <c r="BA135" i="1"/>
  <c r="BA134" i="1"/>
  <c r="BR134" i="1" s="1"/>
  <c r="BA133" i="1"/>
  <c r="BA132" i="1"/>
  <c r="BA131" i="1"/>
  <c r="BA130" i="1"/>
  <c r="BA129" i="1"/>
  <c r="BA128" i="1"/>
  <c r="BA127" i="1"/>
  <c r="BA126" i="1"/>
  <c r="BA125" i="1"/>
  <c r="BA124" i="1"/>
  <c r="BA123" i="1"/>
  <c r="BA122" i="1"/>
  <c r="BS121" i="1" s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BA109" i="1"/>
  <c r="BA108" i="1"/>
  <c r="BR108" i="1" s="1"/>
  <c r="BA107" i="1"/>
  <c r="BS106" i="1" s="1"/>
  <c r="AW107" i="1"/>
  <c r="BA106" i="1"/>
  <c r="BA105" i="1"/>
  <c r="BA104" i="1"/>
  <c r="BA103" i="1"/>
  <c r="BA102" i="1"/>
  <c r="BA101" i="1"/>
  <c r="BA100" i="1"/>
  <c r="BA99" i="1"/>
  <c r="BA98" i="1"/>
  <c r="BA97" i="1"/>
  <c r="BA96" i="1"/>
  <c r="BA95" i="1"/>
  <c r="BR95" i="1" s="1"/>
  <c r="BA94" i="1"/>
  <c r="BS93" i="1" s="1"/>
  <c r="AW94" i="1"/>
  <c r="BA93" i="1"/>
  <c r="BA92" i="1"/>
  <c r="BA91" i="1"/>
  <c r="BA90" i="1"/>
  <c r="BA89" i="1"/>
  <c r="BA88" i="1"/>
  <c r="BA87" i="1"/>
  <c r="BA86" i="1"/>
  <c r="BA85" i="1"/>
  <c r="BA84" i="1"/>
  <c r="BA83" i="1"/>
  <c r="BA82" i="1"/>
  <c r="BA81" i="1"/>
  <c r="BR81" i="1" s="1"/>
  <c r="BA80" i="1"/>
  <c r="BS79" i="1" s="1"/>
  <c r="AW80" i="1"/>
  <c r="BA79" i="1"/>
  <c r="BA78" i="1"/>
  <c r="BA77" i="1"/>
  <c r="BA76" i="1"/>
  <c r="BA75" i="1"/>
  <c r="BA74" i="1"/>
  <c r="BA73" i="1"/>
  <c r="BA72" i="1"/>
  <c r="BA71" i="1"/>
  <c r="BA70" i="1"/>
  <c r="BA69" i="1"/>
  <c r="BA68" i="1"/>
  <c r="BA67" i="1"/>
  <c r="BA66" i="1"/>
  <c r="BR66" i="1" s="1"/>
  <c r="BA65" i="1"/>
  <c r="BS64" i="1" s="1"/>
  <c r="BT64" i="1" s="1"/>
  <c r="AW65" i="1"/>
  <c r="BA64" i="1"/>
  <c r="BS63" i="1" s="1"/>
  <c r="BT63" i="1" s="1"/>
  <c r="BA63" i="1"/>
  <c r="BS62" i="1" s="1"/>
  <c r="BT62" i="1" s="1"/>
  <c r="BA62" i="1"/>
  <c r="BS61" i="1" s="1"/>
  <c r="BT61" i="1" s="1"/>
  <c r="BA61" i="1"/>
  <c r="BS60" i="1" s="1"/>
  <c r="BT60" i="1" s="1"/>
  <c r="BA60" i="1"/>
  <c r="BS59" i="1" s="1"/>
  <c r="BT59" i="1" s="1"/>
  <c r="BA59" i="1"/>
  <c r="BS58" i="1" s="1"/>
  <c r="BT58" i="1" s="1"/>
  <c r="BA58" i="1"/>
  <c r="BS57" i="1" s="1"/>
  <c r="BT57" i="1" s="1"/>
  <c r="BA57" i="1"/>
  <c r="BA56" i="1"/>
  <c r="BS55" i="1" s="1"/>
  <c r="BT55" i="1" s="1"/>
  <c r="AW56" i="1"/>
  <c r="BA55" i="1"/>
  <c r="BS54" i="1" s="1"/>
  <c r="BT54" i="1" s="1"/>
  <c r="BA54" i="1"/>
  <c r="BS53" i="1" s="1"/>
  <c r="BT53" i="1" s="1"/>
  <c r="BA53" i="1"/>
  <c r="BS52" i="1" s="1"/>
  <c r="BT52" i="1" s="1"/>
  <c r="BA52" i="1"/>
  <c r="BS51" i="1" s="1"/>
  <c r="BT51" i="1" s="1"/>
  <c r="BA51" i="1"/>
  <c r="BS50" i="1" s="1"/>
  <c r="BT50" i="1" s="1"/>
  <c r="BA50" i="1"/>
  <c r="BS49" i="1" s="1"/>
  <c r="BT49" i="1" s="1"/>
  <c r="BA49" i="1"/>
  <c r="BS48" i="1" s="1"/>
  <c r="BT48" i="1" s="1"/>
  <c r="BA48" i="1"/>
  <c r="BS47" i="1" s="1"/>
  <c r="BT47" i="1" s="1"/>
  <c r="BA47" i="1"/>
  <c r="BS46" i="1" s="1"/>
  <c r="BT46" i="1" s="1"/>
  <c r="BA46" i="1"/>
  <c r="BS45" i="1" s="1"/>
  <c r="BT45" i="1" s="1"/>
  <c r="BA45" i="1"/>
  <c r="BS44" i="1" s="1"/>
  <c r="BT44" i="1" s="1"/>
  <c r="BA44" i="1"/>
  <c r="BA43" i="1"/>
  <c r="BS42" i="1" s="1"/>
  <c r="BT42" i="1" s="1"/>
  <c r="AW43" i="1"/>
  <c r="BA42" i="1"/>
  <c r="BS41" i="1" s="1"/>
  <c r="BT41" i="1" s="1"/>
  <c r="BA41" i="1"/>
  <c r="BS40" i="1" s="1"/>
  <c r="BT40" i="1" s="1"/>
  <c r="BA40" i="1"/>
  <c r="BS39" i="1" s="1"/>
  <c r="BT39" i="1" s="1"/>
  <c r="BA39" i="1"/>
  <c r="BS38" i="1" s="1"/>
  <c r="BT38" i="1" s="1"/>
  <c r="BA38" i="1"/>
  <c r="BS37" i="1" s="1"/>
  <c r="BT37" i="1" s="1"/>
  <c r="BA37" i="1"/>
  <c r="BS36" i="1" s="1"/>
  <c r="BT36" i="1" s="1"/>
  <c r="BA36" i="1"/>
  <c r="BS35" i="1" s="1"/>
  <c r="BT35" i="1" s="1"/>
  <c r="BA35" i="1"/>
  <c r="BS34" i="1" s="1"/>
  <c r="BT34" i="1" s="1"/>
  <c r="BA34" i="1"/>
  <c r="BS33" i="1" s="1"/>
  <c r="BT33" i="1" s="1"/>
  <c r="BA33" i="1"/>
  <c r="BS32" i="1" s="1"/>
  <c r="BT32" i="1" s="1"/>
  <c r="BA32" i="1"/>
  <c r="BS31" i="1" s="1"/>
  <c r="BT31" i="1" s="1"/>
  <c r="BA31" i="1"/>
  <c r="BA30" i="1"/>
  <c r="BS29" i="1" s="1"/>
  <c r="BT29" i="1" s="1"/>
  <c r="AW30" i="1"/>
  <c r="BA29" i="1"/>
  <c r="BS28" i="1" s="1"/>
  <c r="BT28" i="1" s="1"/>
  <c r="BA28" i="1"/>
  <c r="BS27" i="1" s="1"/>
  <c r="BT27" i="1" s="1"/>
  <c r="BA27" i="1"/>
  <c r="BS26" i="1" s="1"/>
  <c r="BT26" i="1" s="1"/>
  <c r="BA26" i="1"/>
  <c r="BS25" i="1" s="1"/>
  <c r="BT25" i="1" s="1"/>
  <c r="BA25" i="1"/>
  <c r="BS24" i="1" s="1"/>
  <c r="BT24" i="1" s="1"/>
  <c r="BA24" i="1"/>
  <c r="BS23" i="1" s="1"/>
  <c r="BT23" i="1" s="1"/>
  <c r="BA23" i="1"/>
  <c r="BS22" i="1" s="1"/>
  <c r="BT22" i="1" s="1"/>
  <c r="BA22" i="1"/>
  <c r="BS21" i="1" s="1"/>
  <c r="BT21" i="1" s="1"/>
  <c r="BA21" i="1"/>
  <c r="BS20" i="1" s="1"/>
  <c r="BA20" i="1"/>
  <c r="BS19" i="1" s="1"/>
  <c r="BT19" i="1" s="1"/>
  <c r="BA19" i="1"/>
  <c r="BA18" i="1"/>
  <c r="BS17" i="1" s="1"/>
  <c r="BT17" i="1" s="1"/>
  <c r="BA17" i="1"/>
  <c r="BS16" i="1" s="1"/>
  <c r="BT16" i="1" s="1"/>
  <c r="BA16" i="1"/>
  <c r="BS15" i="1" s="1"/>
  <c r="BT15" i="1" s="1"/>
  <c r="BA15" i="1"/>
  <c r="BS14" i="1" s="1"/>
  <c r="BT14" i="1" s="1"/>
  <c r="BA14" i="1"/>
  <c r="BS13" i="1" s="1"/>
  <c r="BT13" i="1" s="1"/>
  <c r="BA13" i="1"/>
  <c r="BS12" i="1" s="1"/>
  <c r="BT12" i="1" s="1"/>
  <c r="BA12" i="1"/>
  <c r="BS11" i="1" s="1"/>
  <c r="BT11" i="1" s="1"/>
  <c r="BA11" i="1"/>
  <c r="BS10" i="1" s="1"/>
  <c r="BT10" i="1" s="1"/>
  <c r="BA10" i="1"/>
  <c r="BS9" i="1" s="1"/>
  <c r="BT9" i="1" s="1"/>
  <c r="BA9" i="1"/>
  <c r="BS8" i="1" s="1"/>
  <c r="BT8" i="1" s="1"/>
  <c r="BA8" i="1"/>
  <c r="BS7" i="1" s="1"/>
  <c r="BA7" i="1"/>
  <c r="BA6" i="1"/>
  <c r="BA5" i="1"/>
  <c r="AP650" i="1"/>
  <c r="BT481" i="1" l="1"/>
  <c r="BS67" i="1"/>
  <c r="BR68" i="1"/>
  <c r="BR91" i="1"/>
  <c r="BS90" i="1"/>
  <c r="BR121" i="1"/>
  <c r="BT121" i="1" s="1"/>
  <c r="BS120" i="1"/>
  <c r="BR167" i="1"/>
  <c r="BS166" i="1"/>
  <c r="BS268" i="1"/>
  <c r="BR269" i="1"/>
  <c r="BR333" i="1"/>
  <c r="BS332" i="1"/>
  <c r="BR349" i="1"/>
  <c r="BS348" i="1"/>
  <c r="BS364" i="1"/>
  <c r="BR365" i="1"/>
  <c r="BT365" i="1" s="1"/>
  <c r="BR381" i="1"/>
  <c r="BS380" i="1"/>
  <c r="BR525" i="1"/>
  <c r="BS524" i="1"/>
  <c r="BS542" i="1"/>
  <c r="BR542" i="1"/>
  <c r="BR558" i="1"/>
  <c r="BT558" i="1" s="1"/>
  <c r="BS557" i="1"/>
  <c r="BS556" i="1" s="1"/>
  <c r="BS555" i="1" s="1"/>
  <c r="BS574" i="1"/>
  <c r="BR574" i="1"/>
  <c r="BR598" i="1"/>
  <c r="BS598" i="1"/>
  <c r="BS621" i="1"/>
  <c r="BT622" i="1"/>
  <c r="BT621" i="1" s="1"/>
  <c r="BR69" i="1"/>
  <c r="BS68" i="1"/>
  <c r="BS91" i="1"/>
  <c r="BR92" i="1"/>
  <c r="BS167" i="1"/>
  <c r="BR168" i="1"/>
  <c r="BR208" i="1"/>
  <c r="BS207" i="1"/>
  <c r="BR270" i="1"/>
  <c r="BS269" i="1"/>
  <c r="BT301" i="1"/>
  <c r="BT300" i="1" s="1"/>
  <c r="BS300" i="1"/>
  <c r="BS341" i="1"/>
  <c r="BR342" i="1"/>
  <c r="BS349" i="1"/>
  <c r="BR350" i="1"/>
  <c r="BR390" i="1"/>
  <c r="BS389" i="1"/>
  <c r="BR406" i="1"/>
  <c r="BT406" i="1" s="1"/>
  <c r="BS405" i="1"/>
  <c r="BS404" i="1" s="1"/>
  <c r="BS551" i="1"/>
  <c r="BR551" i="1"/>
  <c r="BR575" i="1"/>
  <c r="BS575" i="1"/>
  <c r="BS599" i="1"/>
  <c r="BR599" i="1"/>
  <c r="BS647" i="1"/>
  <c r="BR647" i="1"/>
  <c r="BS84" i="1"/>
  <c r="BR85" i="1"/>
  <c r="BS138" i="1"/>
  <c r="BR139" i="1"/>
  <c r="BR177" i="1"/>
  <c r="BS176" i="1"/>
  <c r="BS248" i="1"/>
  <c r="BT248" i="1" s="1"/>
  <c r="BR249" i="1"/>
  <c r="BR271" i="1"/>
  <c r="BS270" i="1"/>
  <c r="BT286" i="1"/>
  <c r="BT285" i="1" s="1"/>
  <c r="BS285" i="1"/>
  <c r="BR335" i="1"/>
  <c r="BS334" i="1"/>
  <c r="BS358" i="1"/>
  <c r="BT358" i="1" s="1"/>
  <c r="BR359" i="1"/>
  <c r="BR486" i="1"/>
  <c r="BT487" i="1"/>
  <c r="BT486" i="1" s="1"/>
  <c r="BR527" i="1"/>
  <c r="BT527" i="1" s="1"/>
  <c r="BS526" i="1"/>
  <c r="BR576" i="1"/>
  <c r="BS576" i="1"/>
  <c r="BR86" i="1"/>
  <c r="BS85" i="1"/>
  <c r="BR178" i="1"/>
  <c r="BT178" i="1" s="1"/>
  <c r="BS177" i="1"/>
  <c r="BR256" i="1"/>
  <c r="BS255" i="1"/>
  <c r="BT255" i="1" s="1"/>
  <c r="BS335" i="1"/>
  <c r="BR336" i="1"/>
  <c r="BT336" i="1" s="1"/>
  <c r="BR360" i="1"/>
  <c r="BS359" i="1"/>
  <c r="BS391" i="1"/>
  <c r="BR392" i="1"/>
  <c r="BT392" i="1" s="1"/>
  <c r="BR416" i="1"/>
  <c r="BT416" i="1" s="1"/>
  <c r="BS415" i="1"/>
  <c r="BR496" i="1"/>
  <c r="BS495" i="1"/>
  <c r="BR553" i="1"/>
  <c r="BS553" i="1"/>
  <c r="BS569" i="1"/>
  <c r="BR569" i="1"/>
  <c r="BS593" i="1"/>
  <c r="BR593" i="1"/>
  <c r="BR641" i="1"/>
  <c r="BS641" i="1"/>
  <c r="BR72" i="1"/>
  <c r="BS71" i="1"/>
  <c r="BR87" i="1"/>
  <c r="BS86" i="1"/>
  <c r="BS108" i="1"/>
  <c r="BT108" i="1" s="1"/>
  <c r="BR109" i="1"/>
  <c r="BR265" i="1"/>
  <c r="BS264" i="1"/>
  <c r="BS280" i="1"/>
  <c r="BR281" i="1"/>
  <c r="BS352" i="1"/>
  <c r="BR353" i="1"/>
  <c r="BR369" i="1"/>
  <c r="BS368" i="1"/>
  <c r="BS496" i="1"/>
  <c r="BR497" i="1"/>
  <c r="BS546" i="1"/>
  <c r="BR546" i="1"/>
  <c r="BR570" i="1"/>
  <c r="BS570" i="1"/>
  <c r="BS586" i="1"/>
  <c r="BR586" i="1"/>
  <c r="BR642" i="1"/>
  <c r="BS642" i="1"/>
  <c r="BS18" i="1"/>
  <c r="BT18" i="1" s="1"/>
  <c r="BT20" i="1"/>
  <c r="BS72" i="1"/>
  <c r="BR73" i="1"/>
  <c r="BR88" i="1"/>
  <c r="BS87" i="1"/>
  <c r="BS102" i="1"/>
  <c r="BR103" i="1"/>
  <c r="BR110" i="1"/>
  <c r="BS109" i="1"/>
  <c r="BR118" i="1"/>
  <c r="BS117" i="1"/>
  <c r="BS141" i="1"/>
  <c r="BR142" i="1"/>
  <c r="BR164" i="1"/>
  <c r="BS163" i="1"/>
  <c r="BR172" i="1"/>
  <c r="BS171" i="1"/>
  <c r="BR212" i="1"/>
  <c r="BS211" i="1"/>
  <c r="BS227" i="1"/>
  <c r="BT227" i="1" s="1"/>
  <c r="BR228" i="1"/>
  <c r="BS250" i="1"/>
  <c r="BR251" i="1"/>
  <c r="BT251" i="1" s="1"/>
  <c r="BS257" i="1"/>
  <c r="BR258" i="1"/>
  <c r="BS265" i="1"/>
  <c r="BR266" i="1"/>
  <c r="BR274" i="1"/>
  <c r="BS273" i="1"/>
  <c r="BS281" i="1"/>
  <c r="BR282" i="1"/>
  <c r="BT313" i="1"/>
  <c r="BT312" i="1" s="1"/>
  <c r="BS312" i="1"/>
  <c r="BR330" i="1"/>
  <c r="BS329" i="1"/>
  <c r="BS345" i="1"/>
  <c r="BT345" i="1" s="1"/>
  <c r="BR346" i="1"/>
  <c r="BR354" i="1"/>
  <c r="BS353" i="1"/>
  <c r="BR362" i="1"/>
  <c r="BS361" i="1"/>
  <c r="BS369" i="1"/>
  <c r="BR370" i="1"/>
  <c r="BT370" i="1" s="1"/>
  <c r="BR409" i="1"/>
  <c r="BT410" i="1"/>
  <c r="BT409" i="1" s="1"/>
  <c r="BS489" i="1"/>
  <c r="BR490" i="1"/>
  <c r="BS497" i="1"/>
  <c r="BR498" i="1"/>
  <c r="BR529" i="1"/>
  <c r="BT530" i="1"/>
  <c r="BT529" i="1" s="1"/>
  <c r="BS539" i="1"/>
  <c r="BR539" i="1"/>
  <c r="BR547" i="1"/>
  <c r="BS547" i="1"/>
  <c r="BS571" i="1"/>
  <c r="BR571" i="1"/>
  <c r="BR579" i="1"/>
  <c r="BS579" i="1"/>
  <c r="BR587" i="1"/>
  <c r="BS587" i="1"/>
  <c r="BR595" i="1"/>
  <c r="BS595" i="1"/>
  <c r="BS626" i="1"/>
  <c r="BT627" i="1"/>
  <c r="BT626" i="1" s="1"/>
  <c r="BT674" i="1"/>
  <c r="BT691" i="1"/>
  <c r="BT690" i="1" s="1"/>
  <c r="BS690" i="1"/>
  <c r="BR83" i="1"/>
  <c r="BS82" i="1"/>
  <c r="BR98" i="1"/>
  <c r="BS97" i="1"/>
  <c r="BR113" i="1"/>
  <c r="BS112" i="1"/>
  <c r="BS136" i="1"/>
  <c r="BR137" i="1"/>
  <c r="BR261" i="1"/>
  <c r="BS260" i="1"/>
  <c r="BR277" i="1"/>
  <c r="BS276" i="1"/>
  <c r="BS291" i="1"/>
  <c r="BS290" i="1" s="1"/>
  <c r="BT292" i="1"/>
  <c r="BT291" i="1" s="1"/>
  <c r="BT290" i="1" s="1"/>
  <c r="BT389" i="1"/>
  <c r="BR485" i="1"/>
  <c r="BT485" i="1" s="1"/>
  <c r="BS484" i="1"/>
  <c r="BS534" i="1"/>
  <c r="BR534" i="1"/>
  <c r="BS582" i="1"/>
  <c r="BR582" i="1"/>
  <c r="BS83" i="1"/>
  <c r="BR84" i="1"/>
  <c r="BS175" i="1"/>
  <c r="BR176" i="1"/>
  <c r="BS277" i="1"/>
  <c r="BR278" i="1"/>
  <c r="BR334" i="1"/>
  <c r="BS333" i="1"/>
  <c r="BS381" i="1"/>
  <c r="BR382" i="1"/>
  <c r="BT382" i="1" s="1"/>
  <c r="BR518" i="1"/>
  <c r="BS517" i="1"/>
  <c r="BS543" i="1"/>
  <c r="BR543" i="1"/>
  <c r="BS567" i="1"/>
  <c r="BR567" i="1"/>
  <c r="BS583" i="1"/>
  <c r="BR583" i="1"/>
  <c r="BS639" i="1"/>
  <c r="BR639" i="1"/>
  <c r="BS69" i="1"/>
  <c r="BR70" i="1"/>
  <c r="BS92" i="1"/>
  <c r="BR93" i="1"/>
  <c r="BT93" i="1" s="1"/>
  <c r="BR115" i="1"/>
  <c r="BS114" i="1"/>
  <c r="BR161" i="1"/>
  <c r="BS160" i="1"/>
  <c r="BR279" i="1"/>
  <c r="BS278" i="1"/>
  <c r="BT318" i="1"/>
  <c r="BR343" i="1"/>
  <c r="BT343" i="1" s="1"/>
  <c r="BS342" i="1"/>
  <c r="BR391" i="1"/>
  <c r="BS390" i="1"/>
  <c r="BR415" i="1"/>
  <c r="BS414" i="1"/>
  <c r="BS494" i="1"/>
  <c r="BR495" i="1"/>
  <c r="BS518" i="1"/>
  <c r="BR519" i="1"/>
  <c r="BR536" i="1"/>
  <c r="BS536" i="1"/>
  <c r="BS640" i="1"/>
  <c r="BR640" i="1"/>
  <c r="BT688" i="1"/>
  <c r="BT687" i="1" s="1"/>
  <c r="BS687" i="1"/>
  <c r="BS70" i="1"/>
  <c r="BR71" i="1"/>
  <c r="BS115" i="1"/>
  <c r="BR116" i="1"/>
  <c r="BS139" i="1"/>
  <c r="BR140" i="1"/>
  <c r="BR162" i="1"/>
  <c r="BS161" i="1"/>
  <c r="BR210" i="1"/>
  <c r="BS209" i="1"/>
  <c r="BS263" i="1"/>
  <c r="BR264" i="1"/>
  <c r="BS367" i="1"/>
  <c r="BT367" i="1" s="1"/>
  <c r="BR368" i="1"/>
  <c r="BS399" i="1"/>
  <c r="BR400" i="1"/>
  <c r="BS537" i="1"/>
  <c r="BR537" i="1"/>
  <c r="BS585" i="1"/>
  <c r="BR585" i="1"/>
  <c r="BS601" i="1"/>
  <c r="BS600" i="1" s="1"/>
  <c r="BR601" i="1"/>
  <c r="BS616" i="1"/>
  <c r="BT617" i="1"/>
  <c r="BT616" i="1" s="1"/>
  <c r="BS649" i="1"/>
  <c r="BR649" i="1"/>
  <c r="BT681" i="1"/>
  <c r="BT680" i="1" s="1"/>
  <c r="BS680" i="1"/>
  <c r="BR102" i="1"/>
  <c r="BS101" i="1"/>
  <c r="BS170" i="1"/>
  <c r="BR171" i="1"/>
  <c r="BS210" i="1"/>
  <c r="BR211" i="1"/>
  <c r="BS256" i="1"/>
  <c r="BR257" i="1"/>
  <c r="BS272" i="1"/>
  <c r="BR273" i="1"/>
  <c r="BR361" i="1"/>
  <c r="BS360" i="1"/>
  <c r="BR401" i="1"/>
  <c r="BT401" i="1" s="1"/>
  <c r="BS400" i="1"/>
  <c r="BS520" i="1"/>
  <c r="BR521" i="1"/>
  <c r="BT521" i="1" s="1"/>
  <c r="BS538" i="1"/>
  <c r="BR538" i="1"/>
  <c r="BS554" i="1"/>
  <c r="BR554" i="1"/>
  <c r="BR594" i="1"/>
  <c r="BS594" i="1"/>
  <c r="BS633" i="1"/>
  <c r="BT634" i="1"/>
  <c r="BT633" i="1" s="1"/>
  <c r="BS650" i="1"/>
  <c r="BR650" i="1"/>
  <c r="BS73" i="1"/>
  <c r="BR74" i="1"/>
  <c r="BS88" i="1"/>
  <c r="BR89" i="1"/>
  <c r="BS95" i="1"/>
  <c r="BT95" i="1" s="1"/>
  <c r="BR96" i="1"/>
  <c r="BS103" i="1"/>
  <c r="BR104" i="1"/>
  <c r="BS110" i="1"/>
  <c r="BR111" i="1"/>
  <c r="BS118" i="1"/>
  <c r="BR119" i="1"/>
  <c r="BR135" i="1"/>
  <c r="BS134" i="1"/>
  <c r="BT134" i="1" s="1"/>
  <c r="BS142" i="1"/>
  <c r="BR143" i="1"/>
  <c r="BR165" i="1"/>
  <c r="BS164" i="1"/>
  <c r="BR173" i="1"/>
  <c r="BS172" i="1"/>
  <c r="BR213" i="1"/>
  <c r="BS212" i="1"/>
  <c r="BS228" i="1"/>
  <c r="BR229" i="1"/>
  <c r="BR236" i="1"/>
  <c r="BT236" i="1" s="1"/>
  <c r="BT237" i="1"/>
  <c r="BS258" i="1"/>
  <c r="BR259" i="1"/>
  <c r="BR267" i="1"/>
  <c r="BS266" i="1"/>
  <c r="BS274" i="1"/>
  <c r="BR275" i="1"/>
  <c r="BS282" i="1"/>
  <c r="BR283" i="1"/>
  <c r="BS322" i="1"/>
  <c r="BT322" i="1" s="1"/>
  <c r="BR323" i="1"/>
  <c r="BT323" i="1" s="1"/>
  <c r="BS330" i="1"/>
  <c r="BR331" i="1"/>
  <c r="BS338" i="1"/>
  <c r="BT338" i="1" s="1"/>
  <c r="BR339" i="1"/>
  <c r="BR347" i="1"/>
  <c r="BS346" i="1"/>
  <c r="BS354" i="1"/>
  <c r="BR355" i="1"/>
  <c r="BS362" i="1"/>
  <c r="BR363" i="1"/>
  <c r="BR402" i="1"/>
  <c r="BT403" i="1"/>
  <c r="BT402" i="1" s="1"/>
  <c r="BR491" i="1"/>
  <c r="BT491" i="1" s="1"/>
  <c r="BS490" i="1"/>
  <c r="BR499" i="1"/>
  <c r="BS498" i="1"/>
  <c r="BS540" i="1"/>
  <c r="BR540" i="1"/>
  <c r="BS548" i="1"/>
  <c r="BR548" i="1"/>
  <c r="BS572" i="1"/>
  <c r="BR572" i="1"/>
  <c r="BS580" i="1"/>
  <c r="BR580" i="1"/>
  <c r="BS588" i="1"/>
  <c r="BR588" i="1"/>
  <c r="BS596" i="1"/>
  <c r="BR596" i="1"/>
  <c r="BS644" i="1"/>
  <c r="BR644" i="1"/>
  <c r="BS652" i="1"/>
  <c r="BS651" i="1" s="1"/>
  <c r="BR652" i="1"/>
  <c r="BS6" i="1"/>
  <c r="BT7" i="1"/>
  <c r="BT6" i="1" s="1"/>
  <c r="BR76" i="1"/>
  <c r="BS75" i="1"/>
  <c r="BS105" i="1"/>
  <c r="BR106" i="1"/>
  <c r="BT106" i="1" s="1"/>
  <c r="BR175" i="1"/>
  <c r="BS174" i="1"/>
  <c r="BR341" i="1"/>
  <c r="BS340" i="1"/>
  <c r="BS550" i="1"/>
  <c r="BR550" i="1"/>
  <c r="BR590" i="1"/>
  <c r="BS590" i="1"/>
  <c r="BR646" i="1"/>
  <c r="BS646" i="1"/>
  <c r="BR77" i="1"/>
  <c r="BS76" i="1"/>
  <c r="BR99" i="1"/>
  <c r="BS98" i="1"/>
  <c r="BR114" i="1"/>
  <c r="BS113" i="1"/>
  <c r="BR138" i="1"/>
  <c r="BS137" i="1"/>
  <c r="BS159" i="1"/>
  <c r="BT159" i="1" s="1"/>
  <c r="BR160" i="1"/>
  <c r="BR262" i="1"/>
  <c r="BS261" i="1"/>
  <c r="BR494" i="1"/>
  <c r="BS493" i="1"/>
  <c r="BS525" i="1"/>
  <c r="BR526" i="1"/>
  <c r="BS591" i="1"/>
  <c r="BR591" i="1"/>
  <c r="BS77" i="1"/>
  <c r="BR78" i="1"/>
  <c r="BS99" i="1"/>
  <c r="BR100" i="1"/>
  <c r="BS168" i="1"/>
  <c r="BR169" i="1"/>
  <c r="BR209" i="1"/>
  <c r="BS208" i="1"/>
  <c r="BR263" i="1"/>
  <c r="BS262" i="1"/>
  <c r="BR327" i="1"/>
  <c r="BS326" i="1"/>
  <c r="BT326" i="1" s="1"/>
  <c r="BR351" i="1"/>
  <c r="BS350" i="1"/>
  <c r="BR399" i="1"/>
  <c r="BS398" i="1"/>
  <c r="BT398" i="1" s="1"/>
  <c r="BS568" i="1"/>
  <c r="BR568" i="1"/>
  <c r="BR592" i="1"/>
  <c r="BS592" i="1"/>
  <c r="BR79" i="1"/>
  <c r="BT79" i="1" s="1"/>
  <c r="BS78" i="1"/>
  <c r="BR101" i="1"/>
  <c r="BS100" i="1"/>
  <c r="BR170" i="1"/>
  <c r="BS169" i="1"/>
  <c r="BS249" i="1"/>
  <c r="BR250" i="1"/>
  <c r="BR272" i="1"/>
  <c r="BS271" i="1"/>
  <c r="BS279" i="1"/>
  <c r="BR280" i="1"/>
  <c r="BR328" i="1"/>
  <c r="BS327" i="1"/>
  <c r="BR352" i="1"/>
  <c r="BS351" i="1"/>
  <c r="BR407" i="1"/>
  <c r="BT408" i="1"/>
  <c r="BT407" i="1" s="1"/>
  <c r="BR520" i="1"/>
  <c r="BS519" i="1"/>
  <c r="BS545" i="1"/>
  <c r="BR545" i="1"/>
  <c r="BS577" i="1"/>
  <c r="BR577" i="1"/>
  <c r="BR117" i="1"/>
  <c r="BS116" i="1"/>
  <c r="BR141" i="1"/>
  <c r="BS140" i="1"/>
  <c r="BS162" i="1"/>
  <c r="BR163" i="1"/>
  <c r="BS328" i="1"/>
  <c r="BR329" i="1"/>
  <c r="BR67" i="1"/>
  <c r="BS66" i="1"/>
  <c r="BT66" i="1" s="1"/>
  <c r="BR75" i="1"/>
  <c r="BS74" i="1"/>
  <c r="BR82" i="1"/>
  <c r="BS81" i="1"/>
  <c r="BT81" i="1" s="1"/>
  <c r="BR90" i="1"/>
  <c r="BS89" i="1"/>
  <c r="BS96" i="1"/>
  <c r="BR97" i="1"/>
  <c r="BS104" i="1"/>
  <c r="BR105" i="1"/>
  <c r="BS111" i="1"/>
  <c r="BR112" i="1"/>
  <c r="BR120" i="1"/>
  <c r="BS119" i="1"/>
  <c r="BR136" i="1"/>
  <c r="BS135" i="1"/>
  <c r="BR144" i="1"/>
  <c r="BT144" i="1" s="1"/>
  <c r="BS143" i="1"/>
  <c r="BS165" i="1"/>
  <c r="BR166" i="1"/>
  <c r="BR174" i="1"/>
  <c r="BS173" i="1"/>
  <c r="BS213" i="1"/>
  <c r="BR214" i="1"/>
  <c r="BT214" i="1" s="1"/>
  <c r="BR230" i="1"/>
  <c r="BT230" i="1" s="1"/>
  <c r="BS229" i="1"/>
  <c r="BS259" i="1"/>
  <c r="BR260" i="1"/>
  <c r="BR268" i="1"/>
  <c r="BT268" i="1" s="1"/>
  <c r="BS267" i="1"/>
  <c r="BR276" i="1"/>
  <c r="BS275" i="1"/>
  <c r="BR284" i="1"/>
  <c r="BT284" i="1" s="1"/>
  <c r="BS283" i="1"/>
  <c r="BS331" i="1"/>
  <c r="BR332" i="1"/>
  <c r="BR340" i="1"/>
  <c r="BS339" i="1"/>
  <c r="BR348" i="1"/>
  <c r="BS347" i="1"/>
  <c r="BS355" i="1"/>
  <c r="BR356" i="1"/>
  <c r="BT356" i="1" s="1"/>
  <c r="BR364" i="1"/>
  <c r="BS363" i="1"/>
  <c r="BS379" i="1"/>
  <c r="BT379" i="1" s="1"/>
  <c r="BR380" i="1"/>
  <c r="BT380" i="1" s="1"/>
  <c r="BR411" i="1"/>
  <c r="BT412" i="1"/>
  <c r="BT411" i="1" s="1"/>
  <c r="BS483" i="1"/>
  <c r="BR484" i="1"/>
  <c r="BR500" i="1"/>
  <c r="BT500" i="1" s="1"/>
  <c r="BS499" i="1"/>
  <c r="BS523" i="1"/>
  <c r="BT523" i="1" s="1"/>
  <c r="BR524" i="1"/>
  <c r="BR531" i="1"/>
  <c r="BT532" i="1"/>
  <c r="BT531" i="1" s="1"/>
  <c r="BR541" i="1"/>
  <c r="BS541" i="1"/>
  <c r="BR573" i="1"/>
  <c r="BS573" i="1"/>
  <c r="BS581" i="1"/>
  <c r="BR581" i="1"/>
  <c r="BS589" i="1"/>
  <c r="BR589" i="1"/>
  <c r="BS597" i="1"/>
  <c r="BR597" i="1"/>
  <c r="BR637" i="1"/>
  <c r="BS637" i="1"/>
  <c r="BS636" i="1" s="1"/>
  <c r="BS645" i="1"/>
  <c r="BR645" i="1"/>
  <c r="BS676" i="1"/>
  <c r="BT677" i="1"/>
  <c r="BT676" i="1" s="1"/>
  <c r="BE418" i="1"/>
  <c r="BC686" i="1"/>
  <c r="BE609" i="1"/>
  <c r="BC635" i="1"/>
  <c r="BD635" i="1"/>
  <c r="BC615" i="1"/>
  <c r="BD615" i="1"/>
  <c r="BC675" i="1"/>
  <c r="BE18" i="1"/>
  <c r="BE427" i="1"/>
  <c r="BE312" i="1"/>
  <c r="BE602" i="1"/>
  <c r="BE308" i="1"/>
  <c r="BE638" i="1"/>
  <c r="BE231" i="1"/>
  <c r="BE404" i="1"/>
  <c r="BE643" i="1"/>
  <c r="BE317" i="1"/>
  <c r="BE421" i="1"/>
  <c r="BE254" i="1"/>
  <c r="BE247" i="1"/>
  <c r="BE206" i="1"/>
  <c r="BD653" i="1"/>
  <c r="BE388" i="1"/>
  <c r="BE366" i="1"/>
  <c r="BE648" i="1"/>
  <c r="BE146" i="1"/>
  <c r="BC324" i="1"/>
  <c r="BE285" i="1"/>
  <c r="BE660" i="1"/>
  <c r="BE424" i="1"/>
  <c r="BE372" i="1"/>
  <c r="BE304" i="1"/>
  <c r="BE666" i="1"/>
  <c r="BC122" i="1"/>
  <c r="BC238" i="1"/>
  <c r="BE413" i="1"/>
  <c r="BD122" i="1"/>
  <c r="BE325" i="1"/>
  <c r="BE344" i="1"/>
  <c r="BD324" i="1"/>
  <c r="BE300" i="1"/>
  <c r="BE378" i="1"/>
  <c r="BE337" i="1"/>
  <c r="BE6" i="1"/>
  <c r="BD238" i="1"/>
  <c r="BE133" i="1"/>
  <c r="BE158" i="1"/>
  <c r="BE357" i="1"/>
  <c r="BE397" i="1"/>
  <c r="BD371" i="1"/>
  <c r="BE383" i="1"/>
  <c r="BE626" i="1"/>
  <c r="BE616" i="1"/>
  <c r="BE621" i="1"/>
  <c r="BE431" i="1"/>
  <c r="BE293" i="1"/>
  <c r="BE291" i="1" s="1"/>
  <c r="BE290" i="1" s="1"/>
  <c r="BE215" i="1"/>
  <c r="BD5" i="1"/>
  <c r="BE226" i="1"/>
  <c r="BC653" i="1"/>
  <c r="BE654" i="1"/>
  <c r="BE179" i="1"/>
  <c r="BE123" i="1"/>
  <c r="BC371" i="1"/>
  <c r="BC5" i="1"/>
  <c r="AX145" i="1"/>
  <c r="AX253" i="1"/>
  <c r="M239" i="1"/>
  <c r="N239" i="1"/>
  <c r="BT329" i="1" l="1"/>
  <c r="BT525" i="1"/>
  <c r="BT141" i="1"/>
  <c r="BT557" i="1"/>
  <c r="BT675" i="1"/>
  <c r="BT520" i="1"/>
  <c r="BT399" i="1"/>
  <c r="BT334" i="1"/>
  <c r="BT280" i="1"/>
  <c r="BT67" i="1"/>
  <c r="BT262" i="1"/>
  <c r="BT355" i="1"/>
  <c r="BT582" i="1"/>
  <c r="BT101" i="1"/>
  <c r="BT554" i="1"/>
  <c r="BT593" i="1"/>
  <c r="BT84" i="1"/>
  <c r="BT405" i="1"/>
  <c r="BT404" i="1" s="1"/>
  <c r="BT71" i="1"/>
  <c r="BT569" i="1"/>
  <c r="BS482" i="1"/>
  <c r="BT400" i="1"/>
  <c r="BT548" i="1"/>
  <c r="BS675" i="1"/>
  <c r="BT645" i="1"/>
  <c r="BT581" i="1"/>
  <c r="BT136" i="1"/>
  <c r="BT583" i="1"/>
  <c r="BT90" i="1"/>
  <c r="BT590" i="1"/>
  <c r="BT546" i="1"/>
  <c r="BR337" i="1"/>
  <c r="BR366" i="1"/>
  <c r="BT484" i="1"/>
  <c r="BT99" i="1"/>
  <c r="BT169" i="1"/>
  <c r="BT250" i="1"/>
  <c r="BT102" i="1"/>
  <c r="BT273" i="1"/>
  <c r="BT264" i="1"/>
  <c r="BR404" i="1"/>
  <c r="BT539" i="1"/>
  <c r="BT390" i="1"/>
  <c r="BT167" i="1"/>
  <c r="BT73" i="1"/>
  <c r="BT256" i="1"/>
  <c r="BT330" i="1"/>
  <c r="BT212" i="1"/>
  <c r="BT327" i="1"/>
  <c r="BT111" i="1"/>
  <c r="BT211" i="1"/>
  <c r="BT362" i="1"/>
  <c r="BT172" i="1"/>
  <c r="BT647" i="1"/>
  <c r="BT165" i="1"/>
  <c r="BR247" i="1"/>
  <c r="BT596" i="1"/>
  <c r="BS686" i="1"/>
  <c r="BT642" i="1"/>
  <c r="BT519" i="1"/>
  <c r="BT75" i="1"/>
  <c r="BT208" i="1"/>
  <c r="BT348" i="1"/>
  <c r="BT276" i="1"/>
  <c r="BT272" i="1"/>
  <c r="BT351" i="1"/>
  <c r="BT77" i="1"/>
  <c r="BT162" i="1"/>
  <c r="BT490" i="1"/>
  <c r="BT353" i="1"/>
  <c r="BT271" i="1"/>
  <c r="BT168" i="1"/>
  <c r="BT229" i="1"/>
  <c r="BT361" i="1"/>
  <c r="BT277" i="1"/>
  <c r="BR344" i="1"/>
  <c r="BT339" i="1"/>
  <c r="BT577" i="1"/>
  <c r="BT100" i="1"/>
  <c r="BT580" i="1"/>
  <c r="BT140" i="1"/>
  <c r="BT640" i="1"/>
  <c r="BT261" i="1"/>
  <c r="BS488" i="1"/>
  <c r="BT359" i="1"/>
  <c r="BT249" i="1"/>
  <c r="BT209" i="1"/>
  <c r="BT72" i="1"/>
  <c r="BT360" i="1"/>
  <c r="BT86" i="1"/>
  <c r="BS357" i="1"/>
  <c r="BT92" i="1"/>
  <c r="BT574" i="1"/>
  <c r="BT269" i="1"/>
  <c r="BT283" i="1"/>
  <c r="BT369" i="1"/>
  <c r="BT74" i="1"/>
  <c r="BT352" i="1"/>
  <c r="BR492" i="1"/>
  <c r="BT597" i="1"/>
  <c r="BR556" i="1"/>
  <c r="BR555" i="1" s="1"/>
  <c r="BT112" i="1"/>
  <c r="BT568" i="1"/>
  <c r="BT572" i="1"/>
  <c r="BT259" i="1"/>
  <c r="BT70" i="1"/>
  <c r="BT543" i="1"/>
  <c r="BR388" i="1"/>
  <c r="BT137" i="1"/>
  <c r="BT599" i="1"/>
  <c r="BS388" i="1"/>
  <c r="BT541" i="1"/>
  <c r="BT526" i="1"/>
  <c r="BT143" i="1"/>
  <c r="BT171" i="1"/>
  <c r="BT340" i="1"/>
  <c r="BT138" i="1"/>
  <c r="BT175" i="1"/>
  <c r="BT556" i="1"/>
  <c r="BT555" i="1" s="1"/>
  <c r="BT364" i="1"/>
  <c r="BT114" i="1"/>
  <c r="BT173" i="1"/>
  <c r="BT278" i="1"/>
  <c r="BT534" i="1"/>
  <c r="BT586" i="1"/>
  <c r="BT177" i="1"/>
  <c r="BS5" i="1"/>
  <c r="BT483" i="1"/>
  <c r="BS648" i="1"/>
  <c r="BR107" i="1"/>
  <c r="BT107" i="1" s="1"/>
  <c r="BR80" i="1"/>
  <c r="BT80" i="1" s="1"/>
  <c r="BT98" i="1"/>
  <c r="BT347" i="1"/>
  <c r="BT495" i="1"/>
  <c r="BS516" i="1"/>
  <c r="BT118" i="1"/>
  <c r="BT496" i="1"/>
  <c r="BS325" i="1"/>
  <c r="BT160" i="1"/>
  <c r="BR516" i="1"/>
  <c r="BT644" i="1"/>
  <c r="BR643" i="1"/>
  <c r="BT489" i="1"/>
  <c r="BT161" i="1"/>
  <c r="BT518" i="1"/>
  <c r="BT83" i="1"/>
  <c r="BT346" i="1"/>
  <c r="BT109" i="1"/>
  <c r="BS254" i="1"/>
  <c r="BS378" i="1"/>
  <c r="BS643" i="1"/>
  <c r="BR378" i="1"/>
  <c r="BT594" i="1"/>
  <c r="BS413" i="1"/>
  <c r="BS344" i="1"/>
  <c r="BT110" i="1"/>
  <c r="BT570" i="1"/>
  <c r="BT576" i="1"/>
  <c r="BT499" i="1"/>
  <c r="BT332" i="1"/>
  <c r="BT260" i="1"/>
  <c r="BT166" i="1"/>
  <c r="BT163" i="1"/>
  <c r="BT545" i="1"/>
  <c r="BR544" i="1"/>
  <c r="BT78" i="1"/>
  <c r="BT363" i="1"/>
  <c r="BT331" i="1"/>
  <c r="BS133" i="1"/>
  <c r="BT96" i="1"/>
  <c r="BR65" i="1"/>
  <c r="BT257" i="1"/>
  <c r="BT585" i="1"/>
  <c r="BR584" i="1"/>
  <c r="BT415" i="1"/>
  <c r="BT317" i="1"/>
  <c r="BT115" i="1"/>
  <c r="BR413" i="1"/>
  <c r="BT686" i="1"/>
  <c r="BS578" i="1"/>
  <c r="BT528" i="1"/>
  <c r="BT228" i="1"/>
  <c r="BT142" i="1"/>
  <c r="BT103" i="1"/>
  <c r="BT281" i="1"/>
  <c r="BT139" i="1"/>
  <c r="BT350" i="1"/>
  <c r="BT91" i="1"/>
  <c r="BT265" i="1"/>
  <c r="BT553" i="1"/>
  <c r="BR552" i="1"/>
  <c r="BT341" i="1"/>
  <c r="BT97" i="1"/>
  <c r="BR651" i="1"/>
  <c r="BT652" i="1"/>
  <c r="BT651" i="1" s="1"/>
  <c r="BT210" i="1"/>
  <c r="BR254" i="1"/>
  <c r="BR357" i="1"/>
  <c r="BT258" i="1"/>
  <c r="BT639" i="1"/>
  <c r="BR638" i="1"/>
  <c r="BT547" i="1"/>
  <c r="BT88" i="1"/>
  <c r="BR226" i="1"/>
  <c r="BT333" i="1"/>
  <c r="BS492" i="1"/>
  <c r="BT275" i="1"/>
  <c r="BT104" i="1"/>
  <c r="BT601" i="1"/>
  <c r="BT600" i="1" s="1"/>
  <c r="BR600" i="1"/>
  <c r="BS638" i="1"/>
  <c r="BR158" i="1"/>
  <c r="BT282" i="1"/>
  <c r="BS522" i="1"/>
  <c r="BT174" i="1"/>
  <c r="BS247" i="1"/>
  <c r="BT494" i="1"/>
  <c r="BS337" i="1"/>
  <c r="BR488" i="1"/>
  <c r="BS317" i="1"/>
  <c r="BT414" i="1"/>
  <c r="BT587" i="1"/>
  <c r="BT164" i="1"/>
  <c r="BT335" i="1"/>
  <c r="BT82" i="1"/>
  <c r="BS544" i="1"/>
  <c r="BT328" i="1"/>
  <c r="BT170" i="1"/>
  <c r="BT263" i="1"/>
  <c r="BR397" i="1"/>
  <c r="BT646" i="1"/>
  <c r="BT493" i="1"/>
  <c r="BT76" i="1"/>
  <c r="BT267" i="1"/>
  <c r="BT213" i="1"/>
  <c r="BT135" i="1"/>
  <c r="BS584" i="1"/>
  <c r="BT116" i="1"/>
  <c r="BS535" i="1"/>
  <c r="BT567" i="1"/>
  <c r="BR566" i="1"/>
  <c r="BT176" i="1"/>
  <c r="BT579" i="1"/>
  <c r="BR578" i="1"/>
  <c r="BR528" i="1"/>
  <c r="BT274" i="1"/>
  <c r="BS226" i="1"/>
  <c r="BT87" i="1"/>
  <c r="BT391" i="1"/>
  <c r="BT575" i="1"/>
  <c r="BT349" i="1"/>
  <c r="BT270" i="1"/>
  <c r="BT69" i="1"/>
  <c r="BR206" i="1"/>
  <c r="BT68" i="1"/>
  <c r="BR549" i="1"/>
  <c r="BT550" i="1"/>
  <c r="BT117" i="1"/>
  <c r="BS549" i="1"/>
  <c r="BR522" i="1"/>
  <c r="BS158" i="1"/>
  <c r="BT595" i="1"/>
  <c r="BT354" i="1"/>
  <c r="BT641" i="1"/>
  <c r="BR325" i="1"/>
  <c r="BT598" i="1"/>
  <c r="BT524" i="1"/>
  <c r="BT368" i="1"/>
  <c r="BR636" i="1"/>
  <c r="BT637" i="1"/>
  <c r="BT636" i="1" s="1"/>
  <c r="BT573" i="1"/>
  <c r="BT120" i="1"/>
  <c r="BT592" i="1"/>
  <c r="BT517" i="1"/>
  <c r="BS366" i="1"/>
  <c r="BT589" i="1"/>
  <c r="BT105" i="1"/>
  <c r="BS397" i="1"/>
  <c r="BT591" i="1"/>
  <c r="BT588" i="1"/>
  <c r="BT540" i="1"/>
  <c r="BR482" i="1"/>
  <c r="BT119" i="1"/>
  <c r="BT89" i="1"/>
  <c r="BT650" i="1"/>
  <c r="BT538" i="1"/>
  <c r="BT649" i="1"/>
  <c r="BR648" i="1"/>
  <c r="BT537" i="1"/>
  <c r="BT536" i="1"/>
  <c r="BR535" i="1"/>
  <c r="BT279" i="1"/>
  <c r="BS566" i="1"/>
  <c r="BT381" i="1"/>
  <c r="BT378" i="1" s="1"/>
  <c r="BT113" i="1"/>
  <c r="BT571" i="1"/>
  <c r="BT498" i="1"/>
  <c r="BT266" i="1"/>
  <c r="BR133" i="1"/>
  <c r="BR94" i="1"/>
  <c r="BT94" i="1" s="1"/>
  <c r="BT497" i="1"/>
  <c r="BS552" i="1"/>
  <c r="BT85" i="1"/>
  <c r="BT551" i="1"/>
  <c r="BT342" i="1"/>
  <c r="BS206" i="1"/>
  <c r="BT542" i="1"/>
  <c r="BT207" i="1"/>
  <c r="BE635" i="1"/>
  <c r="BE615" i="1"/>
  <c r="BD4" i="1"/>
  <c r="BE5" i="1"/>
  <c r="BC4" i="1"/>
  <c r="BE122" i="1"/>
  <c r="BE653" i="1"/>
  <c r="BE238" i="1"/>
  <c r="BE324" i="1"/>
  <c r="BE371" i="1"/>
  <c r="AP692" i="1"/>
  <c r="AP693" i="1"/>
  <c r="AP694" i="1"/>
  <c r="AP695" i="1"/>
  <c r="AP696" i="1"/>
  <c r="AP697" i="1"/>
  <c r="AP698" i="1"/>
  <c r="AP691" i="1"/>
  <c r="AP689" i="1"/>
  <c r="AP688" i="1"/>
  <c r="AP682" i="1"/>
  <c r="AP683" i="1"/>
  <c r="AP684" i="1"/>
  <c r="AP685" i="1"/>
  <c r="AP681" i="1"/>
  <c r="AP678" i="1"/>
  <c r="AP679" i="1"/>
  <c r="AP677" i="1"/>
  <c r="AP652" i="1"/>
  <c r="AP651" i="1" s="1"/>
  <c r="AP649" i="1"/>
  <c r="AP645" i="1"/>
  <c r="AP646" i="1"/>
  <c r="AP647" i="1"/>
  <c r="AP644" i="1"/>
  <c r="AP640" i="1"/>
  <c r="AP641" i="1"/>
  <c r="AP642" i="1"/>
  <c r="AP637" i="1"/>
  <c r="AP636" i="1" s="1"/>
  <c r="AP601" i="1"/>
  <c r="AP600" i="1" s="1"/>
  <c r="AP586" i="1"/>
  <c r="AP587" i="1"/>
  <c r="AP588" i="1"/>
  <c r="AP589" i="1"/>
  <c r="AP590" i="1"/>
  <c r="AP591" i="1"/>
  <c r="AP592" i="1"/>
  <c r="AP593" i="1"/>
  <c r="AP594" i="1"/>
  <c r="AP595" i="1"/>
  <c r="AP596" i="1"/>
  <c r="AP597" i="1"/>
  <c r="AP598" i="1"/>
  <c r="AP599" i="1"/>
  <c r="AP585" i="1"/>
  <c r="AP580" i="1"/>
  <c r="AP581" i="1"/>
  <c r="AP582" i="1"/>
  <c r="AP583" i="1"/>
  <c r="AP579" i="1"/>
  <c r="AP568" i="1"/>
  <c r="AP569" i="1"/>
  <c r="AP570" i="1"/>
  <c r="AP571" i="1"/>
  <c r="AP572" i="1"/>
  <c r="AP573" i="1"/>
  <c r="AP574" i="1"/>
  <c r="AP575" i="1"/>
  <c r="AP576" i="1"/>
  <c r="AP577" i="1"/>
  <c r="AP567" i="1"/>
  <c r="AP554" i="1"/>
  <c r="AP553" i="1"/>
  <c r="AP551" i="1"/>
  <c r="AP550" i="1"/>
  <c r="AP546" i="1"/>
  <c r="AP547" i="1"/>
  <c r="AP548" i="1"/>
  <c r="AP545" i="1"/>
  <c r="AP537" i="1"/>
  <c r="AP538" i="1"/>
  <c r="AP539" i="1"/>
  <c r="AP540" i="1"/>
  <c r="AP541" i="1"/>
  <c r="AP542" i="1"/>
  <c r="AP543" i="1"/>
  <c r="AP536" i="1"/>
  <c r="AP534" i="1"/>
  <c r="J534" i="1" s="1"/>
  <c r="AO534" i="1"/>
  <c r="I534" i="1" s="1"/>
  <c r="AI267" i="1"/>
  <c r="AI294" i="1"/>
  <c r="AL285" i="1"/>
  <c r="AK285" i="1"/>
  <c r="AL290" i="1"/>
  <c r="AK290" i="1"/>
  <c r="AL317" i="1"/>
  <c r="N317" i="1"/>
  <c r="AL312" i="1"/>
  <c r="AK312" i="1"/>
  <c r="AL300" i="1"/>
  <c r="AK300" i="1"/>
  <c r="AL254" i="1"/>
  <c r="AK254" i="1"/>
  <c r="AL247" i="1"/>
  <c r="AK247" i="1"/>
  <c r="AP639" i="1"/>
  <c r="AP623" i="1"/>
  <c r="AP625" i="1"/>
  <c r="AP634" i="1"/>
  <c r="AP633" i="1" s="1"/>
  <c r="AP628" i="1"/>
  <c r="AP629" i="1"/>
  <c r="AP630" i="1"/>
  <c r="AP631" i="1"/>
  <c r="AP632" i="1"/>
  <c r="AP627" i="1"/>
  <c r="AP624" i="1"/>
  <c r="AP617" i="1"/>
  <c r="AP622" i="1"/>
  <c r="AP620" i="1"/>
  <c r="AP619" i="1"/>
  <c r="AP618" i="1"/>
  <c r="AI617" i="1"/>
  <c r="AO617" i="1"/>
  <c r="AH617" i="1"/>
  <c r="AH618" i="1"/>
  <c r="AI618" i="1"/>
  <c r="AH619" i="1"/>
  <c r="AI619" i="1"/>
  <c r="AH620" i="1"/>
  <c r="AI620" i="1"/>
  <c r="M617" i="1"/>
  <c r="AO598" i="1"/>
  <c r="N600" i="1"/>
  <c r="N584" i="1"/>
  <c r="N578" i="1"/>
  <c r="N559" i="1"/>
  <c r="N556" i="1"/>
  <c r="N552" i="1"/>
  <c r="N549" i="1"/>
  <c r="N531" i="1"/>
  <c r="N529" i="1"/>
  <c r="N522" i="1"/>
  <c r="N516" i="1"/>
  <c r="N513" i="1"/>
  <c r="N507" i="1"/>
  <c r="N492" i="1"/>
  <c r="N488" i="1"/>
  <c r="N486" i="1"/>
  <c r="N482" i="1"/>
  <c r="N478" i="1"/>
  <c r="N470" i="1"/>
  <c r="N462" i="1"/>
  <c r="N451" i="1"/>
  <c r="N431" i="1"/>
  <c r="N427" i="1"/>
  <c r="N424" i="1"/>
  <c r="N421" i="1"/>
  <c r="N413" i="1"/>
  <c r="N411" i="1"/>
  <c r="N409" i="1"/>
  <c r="N407" i="1"/>
  <c r="N404" i="1"/>
  <c r="N402" i="1"/>
  <c r="N397" i="1"/>
  <c r="N395" i="1"/>
  <c r="N393" i="1"/>
  <c r="N388" i="1"/>
  <c r="N383" i="1"/>
  <c r="N378" i="1"/>
  <c r="N372" i="1"/>
  <c r="N366" i="1"/>
  <c r="N357" i="1"/>
  <c r="N344" i="1"/>
  <c r="N337" i="1"/>
  <c r="N325" i="1"/>
  <c r="AP253" i="1"/>
  <c r="AO253" i="1"/>
  <c r="AI253" i="1"/>
  <c r="AH253" i="1"/>
  <c r="U253" i="1"/>
  <c r="T253" i="1"/>
  <c r="AP145" i="1"/>
  <c r="AO145" i="1"/>
  <c r="AI145" i="1"/>
  <c r="AH145" i="1"/>
  <c r="U145" i="1"/>
  <c r="T145" i="1"/>
  <c r="AP107" i="1"/>
  <c r="AI107" i="1"/>
  <c r="U107" i="1"/>
  <c r="AP94" i="1"/>
  <c r="AI94" i="1"/>
  <c r="U94" i="1"/>
  <c r="AP80" i="1"/>
  <c r="AI80" i="1"/>
  <c r="U80" i="1"/>
  <c r="AP65" i="1"/>
  <c r="AI65" i="1"/>
  <c r="U65" i="1"/>
  <c r="AP56" i="1"/>
  <c r="AI56" i="1"/>
  <c r="U56" i="1"/>
  <c r="AP43" i="1"/>
  <c r="AI43" i="1"/>
  <c r="U43" i="1"/>
  <c r="AP30" i="1"/>
  <c r="AI30" i="1"/>
  <c r="U30" i="1"/>
  <c r="T19" i="1"/>
  <c r="U19" i="1"/>
  <c r="T20" i="1"/>
  <c r="U20" i="1"/>
  <c r="T21" i="1"/>
  <c r="U21" i="1"/>
  <c r="T22" i="1"/>
  <c r="U22" i="1"/>
  <c r="T23" i="1"/>
  <c r="U23" i="1"/>
  <c r="T24" i="1"/>
  <c r="U24" i="1"/>
  <c r="T25" i="1"/>
  <c r="U25" i="1"/>
  <c r="AO8" i="1"/>
  <c r="AO9" i="1"/>
  <c r="AO10" i="1"/>
  <c r="AO11" i="1"/>
  <c r="AO12" i="1"/>
  <c r="AO13" i="1"/>
  <c r="AO14" i="1"/>
  <c r="AO15" i="1"/>
  <c r="AO16" i="1"/>
  <c r="AO17" i="1"/>
  <c r="AO19" i="1"/>
  <c r="AO20" i="1"/>
  <c r="AO21" i="1"/>
  <c r="AO22" i="1"/>
  <c r="AO23" i="1"/>
  <c r="AO24" i="1"/>
  <c r="AO25" i="1"/>
  <c r="AO26" i="1"/>
  <c r="AO27" i="1"/>
  <c r="AO28" i="1"/>
  <c r="AO29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7" i="1"/>
  <c r="AO58" i="1"/>
  <c r="AO59" i="1"/>
  <c r="AO60" i="1"/>
  <c r="AO61" i="1"/>
  <c r="AO62" i="1"/>
  <c r="AO63" i="1"/>
  <c r="AO64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4" i="1"/>
  <c r="AO125" i="1"/>
  <c r="AO126" i="1"/>
  <c r="AO127" i="1"/>
  <c r="AO128" i="1"/>
  <c r="AO129" i="1"/>
  <c r="AO130" i="1"/>
  <c r="AO131" i="1"/>
  <c r="AO132" i="1"/>
  <c r="AO134" i="1"/>
  <c r="AO135" i="1"/>
  <c r="AO136" i="1"/>
  <c r="AO137" i="1"/>
  <c r="AO138" i="1"/>
  <c r="AO139" i="1"/>
  <c r="AO140" i="1"/>
  <c r="AO141" i="1"/>
  <c r="AO142" i="1"/>
  <c r="AO143" i="1"/>
  <c r="AO144" i="1"/>
  <c r="AO147" i="1"/>
  <c r="AO148" i="1"/>
  <c r="AO149" i="1"/>
  <c r="AO150" i="1"/>
  <c r="AO151" i="1"/>
  <c r="AO152" i="1"/>
  <c r="AO153" i="1"/>
  <c r="AO154" i="1"/>
  <c r="AO155" i="1"/>
  <c r="AO156" i="1"/>
  <c r="AO157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7" i="1"/>
  <c r="AO208" i="1"/>
  <c r="AO209" i="1"/>
  <c r="AO210" i="1"/>
  <c r="AO211" i="1"/>
  <c r="AO212" i="1"/>
  <c r="AO213" i="1"/>
  <c r="AO214" i="1"/>
  <c r="AO216" i="1"/>
  <c r="AO217" i="1"/>
  <c r="AO218" i="1"/>
  <c r="AO219" i="1"/>
  <c r="AO220" i="1"/>
  <c r="AO221" i="1"/>
  <c r="AO222" i="1"/>
  <c r="AO223" i="1"/>
  <c r="AO224" i="1"/>
  <c r="AO225" i="1"/>
  <c r="AO227" i="1"/>
  <c r="AO228" i="1"/>
  <c r="AO229" i="1"/>
  <c r="AO230" i="1"/>
  <c r="AO232" i="1"/>
  <c r="AO233" i="1"/>
  <c r="AO234" i="1"/>
  <c r="AO235" i="1"/>
  <c r="AO237" i="1"/>
  <c r="AO236" i="1" s="1"/>
  <c r="AO239" i="1"/>
  <c r="AO240" i="1"/>
  <c r="AO241" i="1"/>
  <c r="AO242" i="1"/>
  <c r="AO243" i="1"/>
  <c r="AO244" i="1"/>
  <c r="AO245" i="1"/>
  <c r="AO246" i="1"/>
  <c r="AO248" i="1"/>
  <c r="AO249" i="1"/>
  <c r="AO250" i="1"/>
  <c r="AO251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6" i="1"/>
  <c r="AO287" i="1"/>
  <c r="AO288" i="1"/>
  <c r="AO289" i="1"/>
  <c r="AO292" i="1"/>
  <c r="AO294" i="1"/>
  <c r="AO295" i="1"/>
  <c r="AO296" i="1"/>
  <c r="AO297" i="1"/>
  <c r="AO298" i="1"/>
  <c r="AO299" i="1"/>
  <c r="AO301" i="1"/>
  <c r="AO302" i="1"/>
  <c r="AO303" i="1"/>
  <c r="AO305" i="1"/>
  <c r="AO306" i="1"/>
  <c r="AO307" i="1"/>
  <c r="AO309" i="1"/>
  <c r="AO310" i="1"/>
  <c r="AO311" i="1"/>
  <c r="AO313" i="1"/>
  <c r="AO314" i="1"/>
  <c r="AO315" i="1"/>
  <c r="AO316" i="1"/>
  <c r="AO318" i="1"/>
  <c r="AO319" i="1"/>
  <c r="AO320" i="1"/>
  <c r="AO321" i="1"/>
  <c r="AO322" i="1"/>
  <c r="AO323" i="1"/>
  <c r="AO326" i="1"/>
  <c r="AO327" i="1"/>
  <c r="AO328" i="1"/>
  <c r="AO329" i="1"/>
  <c r="AO330" i="1"/>
  <c r="AO331" i="1"/>
  <c r="AO332" i="1"/>
  <c r="AO333" i="1"/>
  <c r="AO334" i="1"/>
  <c r="AO335" i="1"/>
  <c r="AO336" i="1"/>
  <c r="AO338" i="1"/>
  <c r="AO339" i="1"/>
  <c r="AO340" i="1"/>
  <c r="AO341" i="1"/>
  <c r="AO342" i="1"/>
  <c r="AO343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8" i="1"/>
  <c r="AO359" i="1"/>
  <c r="AO360" i="1"/>
  <c r="AO361" i="1"/>
  <c r="AO362" i="1"/>
  <c r="AO363" i="1"/>
  <c r="AO364" i="1"/>
  <c r="AO365" i="1"/>
  <c r="AO367" i="1"/>
  <c r="AO368" i="1"/>
  <c r="AO369" i="1"/>
  <c r="AO370" i="1"/>
  <c r="AO373" i="1"/>
  <c r="AO374" i="1"/>
  <c r="AO375" i="1"/>
  <c r="AO376" i="1"/>
  <c r="AO377" i="1"/>
  <c r="AO379" i="1"/>
  <c r="AO380" i="1"/>
  <c r="AO381" i="1"/>
  <c r="AO382" i="1"/>
  <c r="AO384" i="1"/>
  <c r="AO385" i="1"/>
  <c r="AO386" i="1"/>
  <c r="AO387" i="1"/>
  <c r="AO389" i="1"/>
  <c r="AO390" i="1"/>
  <c r="AO391" i="1"/>
  <c r="AO392" i="1"/>
  <c r="AO394" i="1"/>
  <c r="AO393" i="1" s="1"/>
  <c r="AO396" i="1"/>
  <c r="AO395" i="1" s="1"/>
  <c r="AO398" i="1"/>
  <c r="AO399" i="1"/>
  <c r="AO400" i="1"/>
  <c r="AO401" i="1"/>
  <c r="AO403" i="1"/>
  <c r="AO405" i="1"/>
  <c r="AO406" i="1"/>
  <c r="AO408" i="1"/>
  <c r="AO407" i="1" s="1"/>
  <c r="AO410" i="1"/>
  <c r="AO409" i="1" s="1"/>
  <c r="AO412" i="1"/>
  <c r="AO411" i="1" s="1"/>
  <c r="AO414" i="1"/>
  <c r="AO415" i="1"/>
  <c r="AO416" i="1"/>
  <c r="AO419" i="1"/>
  <c r="AO420" i="1"/>
  <c r="AO422" i="1"/>
  <c r="AO423" i="1"/>
  <c r="AO425" i="1"/>
  <c r="AO426" i="1"/>
  <c r="AO428" i="1"/>
  <c r="AO429" i="1"/>
  <c r="AO430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2" i="1"/>
  <c r="AO453" i="1"/>
  <c r="AO454" i="1"/>
  <c r="AO455" i="1"/>
  <c r="AO456" i="1"/>
  <c r="AO457" i="1"/>
  <c r="AO458" i="1"/>
  <c r="AO459" i="1"/>
  <c r="AO460" i="1"/>
  <c r="AO461" i="1"/>
  <c r="AO463" i="1"/>
  <c r="AO464" i="1"/>
  <c r="AO465" i="1"/>
  <c r="AO466" i="1"/>
  <c r="AO467" i="1"/>
  <c r="AO468" i="1"/>
  <c r="AO471" i="1"/>
  <c r="AO472" i="1"/>
  <c r="AO473" i="1"/>
  <c r="AO474" i="1"/>
  <c r="AO475" i="1"/>
  <c r="AO476" i="1"/>
  <c r="AO477" i="1"/>
  <c r="AO479" i="1"/>
  <c r="AO480" i="1"/>
  <c r="AO481" i="1"/>
  <c r="AO483" i="1"/>
  <c r="AO484" i="1"/>
  <c r="AO485" i="1"/>
  <c r="AO487" i="1"/>
  <c r="AO486" i="1" s="1"/>
  <c r="AO489" i="1"/>
  <c r="AO490" i="1"/>
  <c r="AO491" i="1"/>
  <c r="AO493" i="1"/>
  <c r="AO494" i="1"/>
  <c r="AO495" i="1"/>
  <c r="AO496" i="1"/>
  <c r="AO497" i="1"/>
  <c r="AO498" i="1"/>
  <c r="AO499" i="1"/>
  <c r="AO500" i="1"/>
  <c r="AO502" i="1"/>
  <c r="AO503" i="1"/>
  <c r="AO504" i="1"/>
  <c r="AO505" i="1"/>
  <c r="AO506" i="1"/>
  <c r="AO508" i="1"/>
  <c r="AO509" i="1"/>
  <c r="AO510" i="1"/>
  <c r="AO511" i="1"/>
  <c r="AO512" i="1"/>
  <c r="AO514" i="1"/>
  <c r="AO515" i="1"/>
  <c r="AO517" i="1"/>
  <c r="AO518" i="1"/>
  <c r="AO519" i="1"/>
  <c r="AO520" i="1"/>
  <c r="AO521" i="1"/>
  <c r="AO523" i="1"/>
  <c r="AO524" i="1"/>
  <c r="AO525" i="1"/>
  <c r="AO526" i="1"/>
  <c r="AO527" i="1"/>
  <c r="AO530" i="1"/>
  <c r="AO529" i="1" s="1"/>
  <c r="AO532" i="1"/>
  <c r="AO531" i="1" s="1"/>
  <c r="AO536" i="1"/>
  <c r="AO537" i="1"/>
  <c r="AO538" i="1"/>
  <c r="AO539" i="1"/>
  <c r="AO540" i="1"/>
  <c r="AO541" i="1"/>
  <c r="AO542" i="1"/>
  <c r="AO543" i="1"/>
  <c r="AO545" i="1"/>
  <c r="AO546" i="1"/>
  <c r="AO547" i="1"/>
  <c r="AO548" i="1"/>
  <c r="AO550" i="1"/>
  <c r="AO551" i="1"/>
  <c r="AO553" i="1"/>
  <c r="AO554" i="1"/>
  <c r="AO557" i="1"/>
  <c r="AO558" i="1"/>
  <c r="AO560" i="1"/>
  <c r="AO561" i="1"/>
  <c r="AO562" i="1"/>
  <c r="AO563" i="1"/>
  <c r="AO564" i="1"/>
  <c r="AO567" i="1"/>
  <c r="AO568" i="1"/>
  <c r="AO569" i="1"/>
  <c r="AO570" i="1"/>
  <c r="AO571" i="1"/>
  <c r="AO572" i="1"/>
  <c r="AO573" i="1"/>
  <c r="AO574" i="1"/>
  <c r="AO575" i="1"/>
  <c r="AO576" i="1"/>
  <c r="AO577" i="1"/>
  <c r="AO579" i="1"/>
  <c r="AO580" i="1"/>
  <c r="AO581" i="1"/>
  <c r="AO582" i="1"/>
  <c r="AO583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9" i="1"/>
  <c r="AO601" i="1"/>
  <c r="AO600" i="1" s="1"/>
  <c r="AO603" i="1"/>
  <c r="AO604" i="1"/>
  <c r="AO605" i="1"/>
  <c r="AO606" i="1"/>
  <c r="AO607" i="1"/>
  <c r="AO608" i="1"/>
  <c r="AO610" i="1"/>
  <c r="AO611" i="1"/>
  <c r="AO612" i="1"/>
  <c r="AO613" i="1"/>
  <c r="AO614" i="1"/>
  <c r="AO618" i="1"/>
  <c r="AO619" i="1"/>
  <c r="AO620" i="1"/>
  <c r="AO622" i="1"/>
  <c r="AO623" i="1"/>
  <c r="AO624" i="1"/>
  <c r="AO625" i="1"/>
  <c r="AO627" i="1"/>
  <c r="AO628" i="1"/>
  <c r="AO629" i="1"/>
  <c r="AO630" i="1"/>
  <c r="AO631" i="1"/>
  <c r="AO632" i="1"/>
  <c r="AO634" i="1"/>
  <c r="AO633" i="1" s="1"/>
  <c r="AO637" i="1"/>
  <c r="AO636" i="1" s="1"/>
  <c r="AO639" i="1"/>
  <c r="AO640" i="1"/>
  <c r="AO641" i="1"/>
  <c r="AO642" i="1"/>
  <c r="AO644" i="1"/>
  <c r="AO645" i="1"/>
  <c r="AO646" i="1"/>
  <c r="AO647" i="1"/>
  <c r="AO649" i="1"/>
  <c r="AO650" i="1"/>
  <c r="AO652" i="1"/>
  <c r="AO651" i="1" s="1"/>
  <c r="AO655" i="1"/>
  <c r="AO656" i="1"/>
  <c r="AO657" i="1"/>
  <c r="AO658" i="1"/>
  <c r="AO659" i="1"/>
  <c r="AO661" i="1"/>
  <c r="AO662" i="1"/>
  <c r="AO663" i="1"/>
  <c r="AO664" i="1"/>
  <c r="AO665" i="1"/>
  <c r="AO667" i="1"/>
  <c r="AO668" i="1"/>
  <c r="AO669" i="1"/>
  <c r="AO670" i="1"/>
  <c r="AO671" i="1"/>
  <c r="AO672" i="1"/>
  <c r="AO673" i="1"/>
  <c r="AO674" i="1"/>
  <c r="AO677" i="1"/>
  <c r="AO678" i="1"/>
  <c r="AO679" i="1"/>
  <c r="AO681" i="1"/>
  <c r="AO682" i="1"/>
  <c r="AO683" i="1"/>
  <c r="AO684" i="1"/>
  <c r="AO685" i="1"/>
  <c r="AO688" i="1"/>
  <c r="AO689" i="1"/>
  <c r="AO691" i="1"/>
  <c r="AO692" i="1"/>
  <c r="AO693" i="1"/>
  <c r="AO694" i="1"/>
  <c r="AO695" i="1"/>
  <c r="AO696" i="1"/>
  <c r="AO697" i="1"/>
  <c r="AO698" i="1"/>
  <c r="AO7" i="1"/>
  <c r="AP7" i="1"/>
  <c r="AP8" i="1"/>
  <c r="AP9" i="1"/>
  <c r="AP10" i="1"/>
  <c r="AP11" i="1"/>
  <c r="AP12" i="1"/>
  <c r="AP13" i="1"/>
  <c r="AP14" i="1"/>
  <c r="AP15" i="1"/>
  <c r="AP16" i="1"/>
  <c r="AP17" i="1"/>
  <c r="AP19" i="1"/>
  <c r="AP20" i="1"/>
  <c r="AP21" i="1"/>
  <c r="AP22" i="1"/>
  <c r="AP23" i="1"/>
  <c r="AP24" i="1"/>
  <c r="AP25" i="1"/>
  <c r="AP26" i="1"/>
  <c r="AP27" i="1"/>
  <c r="AP28" i="1"/>
  <c r="AP29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7" i="1"/>
  <c r="AP58" i="1"/>
  <c r="AP59" i="1"/>
  <c r="AP60" i="1"/>
  <c r="AP61" i="1"/>
  <c r="AP62" i="1"/>
  <c r="AP63" i="1"/>
  <c r="AP64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5" i="1"/>
  <c r="AP96" i="1"/>
  <c r="AP97" i="1"/>
  <c r="AP98" i="1"/>
  <c r="AP99" i="1"/>
  <c r="AP100" i="1"/>
  <c r="AP101" i="1"/>
  <c r="AP102" i="1"/>
  <c r="AP103" i="1"/>
  <c r="AP104" i="1"/>
  <c r="AP105" i="1"/>
  <c r="AP106" i="1"/>
  <c r="AP108" i="1"/>
  <c r="AP109" i="1"/>
  <c r="AP110" i="1"/>
  <c r="AP111" i="1"/>
  <c r="AP112" i="1"/>
  <c r="AP113" i="1"/>
  <c r="AP114" i="1"/>
  <c r="AP115" i="1"/>
  <c r="AP116" i="1"/>
  <c r="AP117" i="1"/>
  <c r="AP118" i="1"/>
  <c r="AP119" i="1"/>
  <c r="AP120" i="1"/>
  <c r="AP121" i="1"/>
  <c r="AP124" i="1"/>
  <c r="AP125" i="1"/>
  <c r="AP126" i="1"/>
  <c r="AP127" i="1"/>
  <c r="AP128" i="1"/>
  <c r="AP129" i="1"/>
  <c r="AP130" i="1"/>
  <c r="AP131" i="1"/>
  <c r="AP132" i="1"/>
  <c r="AP134" i="1"/>
  <c r="AP135" i="1"/>
  <c r="AP136" i="1"/>
  <c r="AP137" i="1"/>
  <c r="AP138" i="1"/>
  <c r="AP139" i="1"/>
  <c r="AP140" i="1"/>
  <c r="AP141" i="1"/>
  <c r="AP142" i="1"/>
  <c r="AP143" i="1"/>
  <c r="AP144" i="1"/>
  <c r="AP147" i="1"/>
  <c r="AP148" i="1"/>
  <c r="AP149" i="1"/>
  <c r="AP150" i="1"/>
  <c r="AP151" i="1"/>
  <c r="AP152" i="1"/>
  <c r="AP153" i="1"/>
  <c r="AP154" i="1"/>
  <c r="AP155" i="1"/>
  <c r="AP156" i="1"/>
  <c r="AP157" i="1"/>
  <c r="AP159" i="1"/>
  <c r="AP160" i="1"/>
  <c r="AP161" i="1"/>
  <c r="AP162" i="1"/>
  <c r="AP163" i="1"/>
  <c r="AP164" i="1"/>
  <c r="AP165" i="1"/>
  <c r="AP166" i="1"/>
  <c r="AP167" i="1"/>
  <c r="AP168" i="1"/>
  <c r="AP169" i="1"/>
  <c r="AP170" i="1"/>
  <c r="AP171" i="1"/>
  <c r="AP172" i="1"/>
  <c r="AP173" i="1"/>
  <c r="AP174" i="1"/>
  <c r="AP175" i="1"/>
  <c r="AP176" i="1"/>
  <c r="AP177" i="1"/>
  <c r="AP178" i="1"/>
  <c r="AP180" i="1"/>
  <c r="AP181" i="1"/>
  <c r="AP182" i="1"/>
  <c r="AP183" i="1"/>
  <c r="AP184" i="1"/>
  <c r="AP185" i="1"/>
  <c r="AP186" i="1"/>
  <c r="AP187" i="1"/>
  <c r="AP188" i="1"/>
  <c r="AP189" i="1"/>
  <c r="AP190" i="1"/>
  <c r="AP191" i="1"/>
  <c r="AP192" i="1"/>
  <c r="AP193" i="1"/>
  <c r="AP194" i="1"/>
  <c r="AP195" i="1"/>
  <c r="AP196" i="1"/>
  <c r="AP197" i="1"/>
  <c r="AP198" i="1"/>
  <c r="AP199" i="1"/>
  <c r="AP200" i="1"/>
  <c r="AP201" i="1"/>
  <c r="AP202" i="1"/>
  <c r="AP203" i="1"/>
  <c r="AP204" i="1"/>
  <c r="AP205" i="1"/>
  <c r="AP207" i="1"/>
  <c r="AP208" i="1"/>
  <c r="AP209" i="1"/>
  <c r="AP210" i="1"/>
  <c r="AP211" i="1"/>
  <c r="AP212" i="1"/>
  <c r="AP213" i="1"/>
  <c r="AP214" i="1"/>
  <c r="AP216" i="1"/>
  <c r="AP217" i="1"/>
  <c r="AP218" i="1"/>
  <c r="AP219" i="1"/>
  <c r="AP220" i="1"/>
  <c r="AP221" i="1"/>
  <c r="AP222" i="1"/>
  <c r="AP223" i="1"/>
  <c r="AP224" i="1"/>
  <c r="AP225" i="1"/>
  <c r="AP227" i="1"/>
  <c r="AP228" i="1"/>
  <c r="AP229" i="1"/>
  <c r="AP230" i="1"/>
  <c r="AP232" i="1"/>
  <c r="AP233" i="1"/>
  <c r="AP234" i="1"/>
  <c r="AP235" i="1"/>
  <c r="AP237" i="1"/>
  <c r="AP236" i="1" s="1"/>
  <c r="AP239" i="1"/>
  <c r="AP240" i="1"/>
  <c r="AP241" i="1"/>
  <c r="AP242" i="1"/>
  <c r="AP243" i="1"/>
  <c r="AP244" i="1"/>
  <c r="AP245" i="1"/>
  <c r="AP246" i="1"/>
  <c r="AP248" i="1"/>
  <c r="AP249" i="1"/>
  <c r="AP250" i="1"/>
  <c r="AP251" i="1"/>
  <c r="AP255" i="1"/>
  <c r="AP256" i="1"/>
  <c r="AP257" i="1"/>
  <c r="AP258" i="1"/>
  <c r="AP259" i="1"/>
  <c r="AP260" i="1"/>
  <c r="AP261" i="1"/>
  <c r="AP262" i="1"/>
  <c r="AP263" i="1"/>
  <c r="AP264" i="1"/>
  <c r="AP265" i="1"/>
  <c r="AP266" i="1"/>
  <c r="AP267" i="1"/>
  <c r="AP268" i="1"/>
  <c r="AP269" i="1"/>
  <c r="AP270" i="1"/>
  <c r="AP271" i="1"/>
  <c r="AP272" i="1"/>
  <c r="AP273" i="1"/>
  <c r="AP274" i="1"/>
  <c r="AP275" i="1"/>
  <c r="AP276" i="1"/>
  <c r="AP277" i="1"/>
  <c r="AP278" i="1"/>
  <c r="AP279" i="1"/>
  <c r="AP280" i="1"/>
  <c r="AP281" i="1"/>
  <c r="AP282" i="1"/>
  <c r="AP283" i="1"/>
  <c r="AP284" i="1"/>
  <c r="AP286" i="1"/>
  <c r="AP287" i="1"/>
  <c r="AP288" i="1"/>
  <c r="AP289" i="1"/>
  <c r="AP292" i="1"/>
  <c r="AP294" i="1"/>
  <c r="AP295" i="1"/>
  <c r="AP296" i="1"/>
  <c r="AP297" i="1"/>
  <c r="AP298" i="1"/>
  <c r="AP299" i="1"/>
  <c r="AP301" i="1"/>
  <c r="AP302" i="1"/>
  <c r="AP303" i="1"/>
  <c r="AP305" i="1"/>
  <c r="AP306" i="1"/>
  <c r="AP307" i="1"/>
  <c r="AP309" i="1"/>
  <c r="AP310" i="1"/>
  <c r="AP311" i="1"/>
  <c r="AP313" i="1"/>
  <c r="AP314" i="1"/>
  <c r="AP315" i="1"/>
  <c r="AP316" i="1"/>
  <c r="AP318" i="1"/>
  <c r="AP319" i="1"/>
  <c r="AP320" i="1"/>
  <c r="AP321" i="1"/>
  <c r="AP322" i="1"/>
  <c r="AP323" i="1"/>
  <c r="AP326" i="1"/>
  <c r="AP327" i="1"/>
  <c r="AP328" i="1"/>
  <c r="AP329" i="1"/>
  <c r="AP330" i="1"/>
  <c r="AP331" i="1"/>
  <c r="AP332" i="1"/>
  <c r="AP333" i="1"/>
  <c r="AP334" i="1"/>
  <c r="AP335" i="1"/>
  <c r="AP336" i="1"/>
  <c r="AP338" i="1"/>
  <c r="AP339" i="1"/>
  <c r="AP340" i="1"/>
  <c r="AP341" i="1"/>
  <c r="AP342" i="1"/>
  <c r="AP343" i="1"/>
  <c r="AP345" i="1"/>
  <c r="AP346" i="1"/>
  <c r="AP347" i="1"/>
  <c r="AP348" i="1"/>
  <c r="AP349" i="1"/>
  <c r="AP350" i="1"/>
  <c r="AP351" i="1"/>
  <c r="AP352" i="1"/>
  <c r="AP353" i="1"/>
  <c r="AP354" i="1"/>
  <c r="AP355" i="1"/>
  <c r="AP356" i="1"/>
  <c r="AP358" i="1"/>
  <c r="AP359" i="1"/>
  <c r="AP360" i="1"/>
  <c r="AP361" i="1"/>
  <c r="AP362" i="1"/>
  <c r="AP363" i="1"/>
  <c r="AP364" i="1"/>
  <c r="AP365" i="1"/>
  <c r="AP367" i="1"/>
  <c r="AP368" i="1"/>
  <c r="AP369" i="1"/>
  <c r="AP370" i="1"/>
  <c r="AP373" i="1"/>
  <c r="AP374" i="1"/>
  <c r="AP375" i="1"/>
  <c r="AP376" i="1"/>
  <c r="AP377" i="1"/>
  <c r="AP379" i="1"/>
  <c r="AP380" i="1"/>
  <c r="AP381" i="1"/>
  <c r="AP382" i="1"/>
  <c r="AP384" i="1"/>
  <c r="AP385" i="1"/>
  <c r="AP386" i="1"/>
  <c r="AP387" i="1"/>
  <c r="AP389" i="1"/>
  <c r="AP390" i="1"/>
  <c r="AP391" i="1"/>
  <c r="AP392" i="1"/>
  <c r="AP394" i="1"/>
  <c r="AP396" i="1"/>
  <c r="AP398" i="1"/>
  <c r="AP399" i="1"/>
  <c r="AP400" i="1"/>
  <c r="AP401" i="1"/>
  <c r="AP403" i="1"/>
  <c r="AP402" i="1" s="1"/>
  <c r="AP405" i="1"/>
  <c r="AP406" i="1"/>
  <c r="AP408" i="1"/>
  <c r="AP407" i="1" s="1"/>
  <c r="AP410" i="1"/>
  <c r="AP412" i="1"/>
  <c r="AP414" i="1"/>
  <c r="AP415" i="1"/>
  <c r="AP416" i="1"/>
  <c r="AP419" i="1"/>
  <c r="AP420" i="1"/>
  <c r="AP422" i="1"/>
  <c r="AP423" i="1"/>
  <c r="AP425" i="1"/>
  <c r="AP426" i="1"/>
  <c r="AP428" i="1"/>
  <c r="AP429" i="1"/>
  <c r="AP430" i="1"/>
  <c r="AP432" i="1"/>
  <c r="AP433" i="1"/>
  <c r="AP434" i="1"/>
  <c r="AP435" i="1"/>
  <c r="AP436" i="1"/>
  <c r="AP437" i="1"/>
  <c r="AP438" i="1"/>
  <c r="AP439" i="1"/>
  <c r="AP440" i="1"/>
  <c r="AP441" i="1"/>
  <c r="AP442" i="1"/>
  <c r="AP443" i="1"/>
  <c r="AP444" i="1"/>
  <c r="AP445" i="1"/>
  <c r="AP446" i="1"/>
  <c r="AP447" i="1"/>
  <c r="AP448" i="1"/>
  <c r="AP449" i="1"/>
  <c r="AP450" i="1"/>
  <c r="AP452" i="1"/>
  <c r="AP453" i="1"/>
  <c r="AP454" i="1"/>
  <c r="AP455" i="1"/>
  <c r="AP456" i="1"/>
  <c r="AP457" i="1"/>
  <c r="AP458" i="1"/>
  <c r="AP459" i="1"/>
  <c r="AP460" i="1"/>
  <c r="AP461" i="1"/>
  <c r="AP463" i="1"/>
  <c r="AP464" i="1"/>
  <c r="AP465" i="1"/>
  <c r="AP466" i="1"/>
  <c r="AP467" i="1"/>
  <c r="AP468" i="1"/>
  <c r="AP471" i="1"/>
  <c r="AP472" i="1"/>
  <c r="AP473" i="1"/>
  <c r="AP474" i="1"/>
  <c r="AP475" i="1"/>
  <c r="AP476" i="1"/>
  <c r="AP477" i="1"/>
  <c r="AP479" i="1"/>
  <c r="AP480" i="1"/>
  <c r="AP481" i="1"/>
  <c r="AP483" i="1"/>
  <c r="AP484" i="1"/>
  <c r="AP485" i="1"/>
  <c r="AP487" i="1"/>
  <c r="AP486" i="1" s="1"/>
  <c r="AP489" i="1"/>
  <c r="AP490" i="1"/>
  <c r="AP491" i="1"/>
  <c r="AP493" i="1"/>
  <c r="AP494" i="1"/>
  <c r="AP495" i="1"/>
  <c r="AP496" i="1"/>
  <c r="AP497" i="1"/>
  <c r="AP498" i="1"/>
  <c r="AP499" i="1"/>
  <c r="AP500" i="1"/>
  <c r="AP502" i="1"/>
  <c r="AP503" i="1"/>
  <c r="AP504" i="1"/>
  <c r="AP505" i="1"/>
  <c r="AP506" i="1"/>
  <c r="AP508" i="1"/>
  <c r="AP509" i="1"/>
  <c r="AP510" i="1"/>
  <c r="AP511" i="1"/>
  <c r="AP512" i="1"/>
  <c r="AP514" i="1"/>
  <c r="AP515" i="1"/>
  <c r="AP517" i="1"/>
  <c r="AP518" i="1"/>
  <c r="AP519" i="1"/>
  <c r="AP520" i="1"/>
  <c r="AP521" i="1"/>
  <c r="AP523" i="1"/>
  <c r="AP524" i="1"/>
  <c r="AP525" i="1"/>
  <c r="AP526" i="1"/>
  <c r="AP527" i="1"/>
  <c r="AP530" i="1"/>
  <c r="AP532" i="1"/>
  <c r="AP557" i="1"/>
  <c r="AP558" i="1"/>
  <c r="AP560" i="1"/>
  <c r="AP561" i="1"/>
  <c r="AP562" i="1"/>
  <c r="AP563" i="1"/>
  <c r="AP564" i="1"/>
  <c r="AP603" i="1"/>
  <c r="AP604" i="1"/>
  <c r="AP605" i="1"/>
  <c r="AP606" i="1"/>
  <c r="AP607" i="1"/>
  <c r="AP608" i="1"/>
  <c r="AP610" i="1"/>
  <c r="AP611" i="1"/>
  <c r="AP612" i="1"/>
  <c r="AP613" i="1"/>
  <c r="AP614" i="1"/>
  <c r="AP655" i="1"/>
  <c r="AP656" i="1"/>
  <c r="AP657" i="1"/>
  <c r="AP658" i="1"/>
  <c r="AP659" i="1"/>
  <c r="AP661" i="1"/>
  <c r="AP662" i="1"/>
  <c r="AP663" i="1"/>
  <c r="AP664" i="1"/>
  <c r="AP665" i="1"/>
  <c r="AP667" i="1"/>
  <c r="AP668" i="1"/>
  <c r="AP669" i="1"/>
  <c r="AP670" i="1"/>
  <c r="AP671" i="1"/>
  <c r="AP672" i="1"/>
  <c r="AP673" i="1"/>
  <c r="AP674" i="1"/>
  <c r="AT6" i="1"/>
  <c r="AT7" i="1"/>
  <c r="AT8" i="1"/>
  <c r="BL7" i="1" s="1"/>
  <c r="AT9" i="1"/>
  <c r="BL8" i="1" s="1"/>
  <c r="BM8" i="1" s="1"/>
  <c r="AT10" i="1"/>
  <c r="BL9" i="1" s="1"/>
  <c r="BM9" i="1" s="1"/>
  <c r="AT11" i="1"/>
  <c r="BL10" i="1" s="1"/>
  <c r="BM10" i="1" s="1"/>
  <c r="AT12" i="1"/>
  <c r="BL11" i="1" s="1"/>
  <c r="BM11" i="1" s="1"/>
  <c r="AT13" i="1"/>
  <c r="BL12" i="1" s="1"/>
  <c r="BM12" i="1" s="1"/>
  <c r="AT14" i="1"/>
  <c r="BL13" i="1" s="1"/>
  <c r="BM13" i="1" s="1"/>
  <c r="AT15" i="1"/>
  <c r="BL14" i="1" s="1"/>
  <c r="BM14" i="1" s="1"/>
  <c r="AT16" i="1"/>
  <c r="BL15" i="1" s="1"/>
  <c r="BM15" i="1" s="1"/>
  <c r="AT17" i="1"/>
  <c r="BL16" i="1" s="1"/>
  <c r="BM16" i="1" s="1"/>
  <c r="AT18" i="1"/>
  <c r="BL17" i="1" s="1"/>
  <c r="BM17" i="1" s="1"/>
  <c r="AT19" i="1"/>
  <c r="AT20" i="1"/>
  <c r="BL19" i="1" s="1"/>
  <c r="AT21" i="1"/>
  <c r="BL20" i="1" s="1"/>
  <c r="BM20" i="1" s="1"/>
  <c r="AT22" i="1"/>
  <c r="BL21" i="1" s="1"/>
  <c r="BM21" i="1" s="1"/>
  <c r="AT23" i="1"/>
  <c r="BL22" i="1" s="1"/>
  <c r="BM22" i="1" s="1"/>
  <c r="AT24" i="1"/>
  <c r="BL23" i="1" s="1"/>
  <c r="BM23" i="1" s="1"/>
  <c r="AT25" i="1"/>
  <c r="BL24" i="1" s="1"/>
  <c r="BM24" i="1" s="1"/>
  <c r="AT26" i="1"/>
  <c r="BL25" i="1" s="1"/>
  <c r="BM25" i="1" s="1"/>
  <c r="AT27" i="1"/>
  <c r="BL26" i="1" s="1"/>
  <c r="BM26" i="1" s="1"/>
  <c r="AT28" i="1"/>
  <c r="BL27" i="1" s="1"/>
  <c r="BM27" i="1" s="1"/>
  <c r="AT29" i="1"/>
  <c r="BL28" i="1" s="1"/>
  <c r="BM28" i="1" s="1"/>
  <c r="AT30" i="1"/>
  <c r="BL29" i="1" s="1"/>
  <c r="BM29" i="1" s="1"/>
  <c r="AT31" i="1"/>
  <c r="AT32" i="1"/>
  <c r="BL31" i="1" s="1"/>
  <c r="BM31" i="1" s="1"/>
  <c r="AT33" i="1"/>
  <c r="BL32" i="1" s="1"/>
  <c r="BM32" i="1" s="1"/>
  <c r="AT34" i="1"/>
  <c r="BL33" i="1" s="1"/>
  <c r="BM33" i="1" s="1"/>
  <c r="AT35" i="1"/>
  <c r="BL34" i="1" s="1"/>
  <c r="BM34" i="1" s="1"/>
  <c r="AT36" i="1"/>
  <c r="BL35" i="1" s="1"/>
  <c r="BM35" i="1" s="1"/>
  <c r="AT37" i="1"/>
  <c r="BL36" i="1" s="1"/>
  <c r="BM36" i="1" s="1"/>
  <c r="AT38" i="1"/>
  <c r="BL37" i="1" s="1"/>
  <c r="BM37" i="1" s="1"/>
  <c r="AT39" i="1"/>
  <c r="BL38" i="1" s="1"/>
  <c r="BM38" i="1" s="1"/>
  <c r="AT40" i="1"/>
  <c r="BL39" i="1" s="1"/>
  <c r="BM39" i="1" s="1"/>
  <c r="AT41" i="1"/>
  <c r="BL40" i="1" s="1"/>
  <c r="BM40" i="1" s="1"/>
  <c r="AT42" i="1"/>
  <c r="BL41" i="1" s="1"/>
  <c r="BM41" i="1" s="1"/>
  <c r="AT43" i="1"/>
  <c r="BL42" i="1" s="1"/>
  <c r="BM42" i="1" s="1"/>
  <c r="AT44" i="1"/>
  <c r="AT45" i="1"/>
  <c r="BL44" i="1" s="1"/>
  <c r="BM44" i="1" s="1"/>
  <c r="AT46" i="1"/>
  <c r="BL45" i="1" s="1"/>
  <c r="BM45" i="1" s="1"/>
  <c r="AT47" i="1"/>
  <c r="BL46" i="1" s="1"/>
  <c r="BM46" i="1" s="1"/>
  <c r="AT48" i="1"/>
  <c r="BL47" i="1" s="1"/>
  <c r="BM47" i="1" s="1"/>
  <c r="AT49" i="1"/>
  <c r="BL48" i="1" s="1"/>
  <c r="BM48" i="1" s="1"/>
  <c r="AT50" i="1"/>
  <c r="BL49" i="1" s="1"/>
  <c r="BM49" i="1" s="1"/>
  <c r="AT51" i="1"/>
  <c r="BL50" i="1" s="1"/>
  <c r="BM50" i="1" s="1"/>
  <c r="AT52" i="1"/>
  <c r="BL51" i="1" s="1"/>
  <c r="BM51" i="1" s="1"/>
  <c r="AT53" i="1"/>
  <c r="BL52" i="1" s="1"/>
  <c r="BM52" i="1" s="1"/>
  <c r="AT54" i="1"/>
  <c r="BL53" i="1" s="1"/>
  <c r="BM53" i="1" s="1"/>
  <c r="AT55" i="1"/>
  <c r="BL54" i="1" s="1"/>
  <c r="BM54" i="1" s="1"/>
  <c r="AT56" i="1"/>
  <c r="BL55" i="1" s="1"/>
  <c r="BM55" i="1" s="1"/>
  <c r="AT57" i="1"/>
  <c r="AT58" i="1"/>
  <c r="BL57" i="1" s="1"/>
  <c r="BM57" i="1" s="1"/>
  <c r="AT59" i="1"/>
  <c r="BL58" i="1" s="1"/>
  <c r="BM58" i="1" s="1"/>
  <c r="AT60" i="1"/>
  <c r="BL59" i="1" s="1"/>
  <c r="BM59" i="1" s="1"/>
  <c r="AT61" i="1"/>
  <c r="BL60" i="1" s="1"/>
  <c r="BM60" i="1" s="1"/>
  <c r="AT62" i="1"/>
  <c r="BL61" i="1" s="1"/>
  <c r="BM61" i="1" s="1"/>
  <c r="AT63" i="1"/>
  <c r="BL62" i="1" s="1"/>
  <c r="BM62" i="1" s="1"/>
  <c r="AT64" i="1"/>
  <c r="BL63" i="1" s="1"/>
  <c r="BM63" i="1" s="1"/>
  <c r="AT65" i="1"/>
  <c r="BL64" i="1" s="1"/>
  <c r="BM64" i="1" s="1"/>
  <c r="AT66" i="1"/>
  <c r="BK66" i="1" s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BL79" i="1" s="1"/>
  <c r="AT81" i="1"/>
  <c r="BK81" i="1" s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BL93" i="1" s="1"/>
  <c r="AT95" i="1"/>
  <c r="BK95" i="1" s="1"/>
  <c r="AT96" i="1"/>
  <c r="AT97" i="1"/>
  <c r="AT98" i="1"/>
  <c r="AT99" i="1"/>
  <c r="AT100" i="1"/>
  <c r="AT101" i="1"/>
  <c r="AT102" i="1"/>
  <c r="AT103" i="1"/>
  <c r="AT104" i="1"/>
  <c r="AT105" i="1"/>
  <c r="AT106" i="1"/>
  <c r="AT107" i="1"/>
  <c r="BL106" i="1" s="1"/>
  <c r="AT108" i="1"/>
  <c r="BK108" i="1" s="1"/>
  <c r="AT109" i="1"/>
  <c r="AT110" i="1"/>
  <c r="AT111" i="1"/>
  <c r="AT112" i="1"/>
  <c r="AT113" i="1"/>
  <c r="AT114" i="1"/>
  <c r="AT115" i="1"/>
  <c r="AT116" i="1"/>
  <c r="AT117" i="1"/>
  <c r="AT118" i="1"/>
  <c r="AT119" i="1"/>
  <c r="AT120" i="1"/>
  <c r="AT121" i="1"/>
  <c r="AT122" i="1"/>
  <c r="BL121" i="1" s="1"/>
  <c r="AT123" i="1"/>
  <c r="AT124" i="1"/>
  <c r="BK124" i="1" s="1"/>
  <c r="AT125" i="1"/>
  <c r="AT126" i="1"/>
  <c r="AT127" i="1"/>
  <c r="AT128" i="1"/>
  <c r="AT129" i="1"/>
  <c r="AT130" i="1"/>
  <c r="AT131" i="1"/>
  <c r="AT132" i="1"/>
  <c r="AT133" i="1"/>
  <c r="BL132" i="1" s="1"/>
  <c r="AT134" i="1"/>
  <c r="BK134" i="1" s="1"/>
  <c r="AT135" i="1"/>
  <c r="AT136" i="1"/>
  <c r="AT137" i="1"/>
  <c r="AT138" i="1"/>
  <c r="AT139" i="1"/>
  <c r="AT140" i="1"/>
  <c r="AT141" i="1"/>
  <c r="AT142" i="1"/>
  <c r="AT143" i="1"/>
  <c r="AT144" i="1"/>
  <c r="AT145" i="1"/>
  <c r="BL144" i="1" s="1"/>
  <c r="AT146" i="1"/>
  <c r="AT147" i="1"/>
  <c r="BK147" i="1" s="1"/>
  <c r="AT148" i="1"/>
  <c r="AT149" i="1"/>
  <c r="AT150" i="1"/>
  <c r="AT151" i="1"/>
  <c r="AT152" i="1"/>
  <c r="AT153" i="1"/>
  <c r="AT154" i="1"/>
  <c r="AT155" i="1"/>
  <c r="AT156" i="1"/>
  <c r="AT157" i="1"/>
  <c r="AT158" i="1"/>
  <c r="BL157" i="1" s="1"/>
  <c r="AT159" i="1"/>
  <c r="BK159" i="1" s="1"/>
  <c r="AT160" i="1"/>
  <c r="AT161" i="1"/>
  <c r="AT162" i="1"/>
  <c r="AT163" i="1"/>
  <c r="AT164" i="1"/>
  <c r="AT165" i="1"/>
  <c r="AT166" i="1"/>
  <c r="AT167" i="1"/>
  <c r="AT168" i="1"/>
  <c r="AT169" i="1"/>
  <c r="AT170" i="1"/>
  <c r="AT171" i="1"/>
  <c r="AT172" i="1"/>
  <c r="AT173" i="1"/>
  <c r="AT174" i="1"/>
  <c r="AT175" i="1"/>
  <c r="AT176" i="1"/>
  <c r="AT177" i="1"/>
  <c r="AT178" i="1"/>
  <c r="AT179" i="1"/>
  <c r="BL178" i="1" s="1"/>
  <c r="AT180" i="1"/>
  <c r="BK180" i="1" s="1"/>
  <c r="AT181" i="1"/>
  <c r="AT182" i="1"/>
  <c r="AT183" i="1"/>
  <c r="AT184" i="1"/>
  <c r="AT185" i="1"/>
  <c r="AT186" i="1"/>
  <c r="AT187" i="1"/>
  <c r="AT188" i="1"/>
  <c r="AT189" i="1"/>
  <c r="AT190" i="1"/>
  <c r="AT191" i="1"/>
  <c r="AT192" i="1"/>
  <c r="AT193" i="1"/>
  <c r="AT194" i="1"/>
  <c r="AT195" i="1"/>
  <c r="AT196" i="1"/>
  <c r="AT197" i="1"/>
  <c r="AT198" i="1"/>
  <c r="AT199" i="1"/>
  <c r="AT200" i="1"/>
  <c r="AT201" i="1"/>
  <c r="AT202" i="1"/>
  <c r="AT203" i="1"/>
  <c r="AT204" i="1"/>
  <c r="AT205" i="1"/>
  <c r="AT206" i="1"/>
  <c r="BL205" i="1" s="1"/>
  <c r="AT207" i="1"/>
  <c r="BK207" i="1" s="1"/>
  <c r="AT208" i="1"/>
  <c r="AT209" i="1"/>
  <c r="AT210" i="1"/>
  <c r="AT211" i="1"/>
  <c r="AT212" i="1"/>
  <c r="AT213" i="1"/>
  <c r="AT214" i="1"/>
  <c r="AT215" i="1"/>
  <c r="BL214" i="1" s="1"/>
  <c r="AT216" i="1"/>
  <c r="BK216" i="1" s="1"/>
  <c r="AT217" i="1"/>
  <c r="AT218" i="1"/>
  <c r="AT219" i="1"/>
  <c r="AT220" i="1"/>
  <c r="AT221" i="1"/>
  <c r="AT222" i="1"/>
  <c r="AT223" i="1"/>
  <c r="AT224" i="1"/>
  <c r="AT225" i="1"/>
  <c r="AT226" i="1"/>
  <c r="BL225" i="1" s="1"/>
  <c r="AT227" i="1"/>
  <c r="BK227" i="1" s="1"/>
  <c r="AT228" i="1"/>
  <c r="AT229" i="1"/>
  <c r="AT230" i="1"/>
  <c r="AT231" i="1"/>
  <c r="BL230" i="1" s="1"/>
  <c r="AT232" i="1"/>
  <c r="BK232" i="1" s="1"/>
  <c r="AT233" i="1"/>
  <c r="AT234" i="1"/>
  <c r="AT235" i="1"/>
  <c r="AT236" i="1"/>
  <c r="BL235" i="1" s="1"/>
  <c r="AT237" i="1"/>
  <c r="BK237" i="1" s="1"/>
  <c r="AT238" i="1"/>
  <c r="BL237" i="1" s="1"/>
  <c r="BL236" i="1" s="1"/>
  <c r="AT239" i="1"/>
  <c r="BK239" i="1" s="1"/>
  <c r="AT240" i="1"/>
  <c r="AT241" i="1"/>
  <c r="AT242" i="1"/>
  <c r="AT243" i="1"/>
  <c r="AT244" i="1"/>
  <c r="AT245" i="1"/>
  <c r="AT246" i="1"/>
  <c r="AT247" i="1"/>
  <c r="BL246" i="1" s="1"/>
  <c r="AT248" i="1"/>
  <c r="BK248" i="1" s="1"/>
  <c r="AT249" i="1"/>
  <c r="AT250" i="1"/>
  <c r="AT251" i="1"/>
  <c r="AT253" i="1"/>
  <c r="AT254" i="1"/>
  <c r="AT255" i="1"/>
  <c r="BK255" i="1" s="1"/>
  <c r="AT256" i="1"/>
  <c r="AT257" i="1"/>
  <c r="AT258" i="1"/>
  <c r="AT259" i="1"/>
  <c r="AT260" i="1"/>
  <c r="AT261" i="1"/>
  <c r="AT262" i="1"/>
  <c r="AT263" i="1"/>
  <c r="AT264" i="1"/>
  <c r="AT265" i="1"/>
  <c r="AT266" i="1"/>
  <c r="AT267" i="1"/>
  <c r="AT268" i="1"/>
  <c r="AT269" i="1"/>
  <c r="AT270" i="1"/>
  <c r="AT271" i="1"/>
  <c r="AT272" i="1"/>
  <c r="AT273" i="1"/>
  <c r="AT274" i="1"/>
  <c r="AT275" i="1"/>
  <c r="AT276" i="1"/>
  <c r="AT277" i="1"/>
  <c r="AT278" i="1"/>
  <c r="AT279" i="1"/>
  <c r="AT280" i="1"/>
  <c r="AT281" i="1"/>
  <c r="AT282" i="1"/>
  <c r="AT283" i="1"/>
  <c r="AT284" i="1"/>
  <c r="AT285" i="1"/>
  <c r="BL284" i="1" s="1"/>
  <c r="AT286" i="1"/>
  <c r="AT287" i="1"/>
  <c r="AT288" i="1"/>
  <c r="AT289" i="1"/>
  <c r="AT290" i="1"/>
  <c r="BL289" i="1" s="1"/>
  <c r="AT291" i="1"/>
  <c r="AT292" i="1"/>
  <c r="AT293" i="1"/>
  <c r="BL292" i="1" s="1"/>
  <c r="AT294" i="1"/>
  <c r="AT295" i="1"/>
  <c r="AT296" i="1"/>
  <c r="AT297" i="1"/>
  <c r="AT298" i="1"/>
  <c r="AT299" i="1"/>
  <c r="AT300" i="1"/>
  <c r="BL299" i="1" s="1"/>
  <c r="AT301" i="1"/>
  <c r="AT302" i="1"/>
  <c r="AT303" i="1"/>
  <c r="AT304" i="1"/>
  <c r="BL303" i="1" s="1"/>
  <c r="AT305" i="1"/>
  <c r="AT306" i="1"/>
  <c r="AT307" i="1"/>
  <c r="AT308" i="1"/>
  <c r="BL307" i="1" s="1"/>
  <c r="AT309" i="1"/>
  <c r="AT310" i="1"/>
  <c r="AT311" i="1"/>
  <c r="AT312" i="1"/>
  <c r="BL311" i="1" s="1"/>
  <c r="AT313" i="1"/>
  <c r="AT314" i="1"/>
  <c r="AT315" i="1"/>
  <c r="AT316" i="1"/>
  <c r="AT317" i="1"/>
  <c r="BL316" i="1" s="1"/>
  <c r="AT318" i="1"/>
  <c r="AT319" i="1"/>
  <c r="AT320" i="1"/>
  <c r="AT321" i="1"/>
  <c r="AT322" i="1"/>
  <c r="AT323" i="1"/>
  <c r="AT324" i="1"/>
  <c r="BL323" i="1" s="1"/>
  <c r="AT325" i="1"/>
  <c r="AT326" i="1"/>
  <c r="BK326" i="1" s="1"/>
  <c r="AT327" i="1"/>
  <c r="AT328" i="1"/>
  <c r="AT329" i="1"/>
  <c r="AT330" i="1"/>
  <c r="AT331" i="1"/>
  <c r="AT332" i="1"/>
  <c r="AT333" i="1"/>
  <c r="AT334" i="1"/>
  <c r="AT335" i="1"/>
  <c r="AT336" i="1"/>
  <c r="AT337" i="1"/>
  <c r="BL336" i="1" s="1"/>
  <c r="AT338" i="1"/>
  <c r="BK338" i="1" s="1"/>
  <c r="AT339" i="1"/>
  <c r="AT340" i="1"/>
  <c r="AT341" i="1"/>
  <c r="AT342" i="1"/>
  <c r="AT343" i="1"/>
  <c r="AT344" i="1"/>
  <c r="BL343" i="1" s="1"/>
  <c r="AT345" i="1"/>
  <c r="BK345" i="1" s="1"/>
  <c r="AT346" i="1"/>
  <c r="AT347" i="1"/>
  <c r="AT348" i="1"/>
  <c r="AT349" i="1"/>
  <c r="AT350" i="1"/>
  <c r="AT351" i="1"/>
  <c r="AT352" i="1"/>
  <c r="AT353" i="1"/>
  <c r="AT354" i="1"/>
  <c r="AT355" i="1"/>
  <c r="AT356" i="1"/>
  <c r="AT357" i="1"/>
  <c r="BL356" i="1" s="1"/>
  <c r="AT358" i="1"/>
  <c r="BK358" i="1" s="1"/>
  <c r="AT359" i="1"/>
  <c r="AT360" i="1"/>
  <c r="AT361" i="1"/>
  <c r="AT362" i="1"/>
  <c r="AT363" i="1"/>
  <c r="AT364" i="1"/>
  <c r="AT365" i="1"/>
  <c r="AT366" i="1"/>
  <c r="BL365" i="1" s="1"/>
  <c r="AT367" i="1"/>
  <c r="BK367" i="1" s="1"/>
  <c r="AT368" i="1"/>
  <c r="AT369" i="1"/>
  <c r="AT370" i="1"/>
  <c r="AT371" i="1"/>
  <c r="BL370" i="1" s="1"/>
  <c r="AT372" i="1"/>
  <c r="AT373" i="1"/>
  <c r="BK373" i="1" s="1"/>
  <c r="AT374" i="1"/>
  <c r="AT375" i="1"/>
  <c r="AT376" i="1"/>
  <c r="AT377" i="1"/>
  <c r="AT378" i="1"/>
  <c r="BL377" i="1" s="1"/>
  <c r="AT379" i="1"/>
  <c r="BK379" i="1" s="1"/>
  <c r="AT380" i="1"/>
  <c r="AT381" i="1"/>
  <c r="AT382" i="1"/>
  <c r="AT383" i="1"/>
  <c r="BL382" i="1" s="1"/>
  <c r="AT384" i="1"/>
  <c r="BK384" i="1" s="1"/>
  <c r="AT385" i="1"/>
  <c r="AT386" i="1"/>
  <c r="AT387" i="1"/>
  <c r="AT388" i="1"/>
  <c r="BL387" i="1" s="1"/>
  <c r="AT389" i="1"/>
  <c r="BK389" i="1" s="1"/>
  <c r="AT390" i="1"/>
  <c r="AT391" i="1"/>
  <c r="AT392" i="1"/>
  <c r="AT393" i="1"/>
  <c r="BL392" i="1" s="1"/>
  <c r="AT394" i="1"/>
  <c r="BK394" i="1" s="1"/>
  <c r="BK393" i="1" s="1"/>
  <c r="AT395" i="1"/>
  <c r="BL394" i="1" s="1"/>
  <c r="AT396" i="1"/>
  <c r="BK396" i="1" s="1"/>
  <c r="AT397" i="1"/>
  <c r="BL396" i="1" s="1"/>
  <c r="BL395" i="1" s="1"/>
  <c r="AT398" i="1"/>
  <c r="BK398" i="1" s="1"/>
  <c r="AT399" i="1"/>
  <c r="AT400" i="1"/>
  <c r="AT401" i="1"/>
  <c r="AT402" i="1"/>
  <c r="BL401" i="1" s="1"/>
  <c r="AT403" i="1"/>
  <c r="BK403" i="1" s="1"/>
  <c r="AT404" i="1"/>
  <c r="BL403" i="1" s="1"/>
  <c r="BL402" i="1" s="1"/>
  <c r="AT405" i="1"/>
  <c r="BK405" i="1" s="1"/>
  <c r="AT406" i="1"/>
  <c r="AT407" i="1"/>
  <c r="BL406" i="1" s="1"/>
  <c r="AT408" i="1"/>
  <c r="BK408" i="1" s="1"/>
  <c r="AT409" i="1"/>
  <c r="BL408" i="1" s="1"/>
  <c r="BL407" i="1" s="1"/>
  <c r="AT410" i="1"/>
  <c r="BK410" i="1" s="1"/>
  <c r="AT411" i="1"/>
  <c r="BL410" i="1" s="1"/>
  <c r="BL409" i="1" s="1"/>
  <c r="AT412" i="1"/>
  <c r="BK412" i="1" s="1"/>
  <c r="AT413" i="1"/>
  <c r="BL412" i="1" s="1"/>
  <c r="BL411" i="1" s="1"/>
  <c r="AT414" i="1"/>
  <c r="BK414" i="1" s="1"/>
  <c r="AT415" i="1"/>
  <c r="AT416" i="1"/>
  <c r="AT417" i="1"/>
  <c r="BL416" i="1" s="1"/>
  <c r="AT418" i="1"/>
  <c r="AT419" i="1"/>
  <c r="BK419" i="1" s="1"/>
  <c r="AT420" i="1"/>
  <c r="AT421" i="1"/>
  <c r="BL420" i="1" s="1"/>
  <c r="AT422" i="1"/>
  <c r="BK422" i="1" s="1"/>
  <c r="AT423" i="1"/>
  <c r="AT424" i="1"/>
  <c r="BL423" i="1" s="1"/>
  <c r="AT425" i="1"/>
  <c r="BK425" i="1" s="1"/>
  <c r="AT426" i="1"/>
  <c r="AT427" i="1"/>
  <c r="BL426" i="1" s="1"/>
  <c r="AT428" i="1"/>
  <c r="BK428" i="1" s="1"/>
  <c r="AT429" i="1"/>
  <c r="AT430" i="1"/>
  <c r="AT431" i="1"/>
  <c r="BL430" i="1" s="1"/>
  <c r="AT432" i="1"/>
  <c r="BK432" i="1" s="1"/>
  <c r="AT433" i="1"/>
  <c r="AT434" i="1"/>
  <c r="AT435" i="1"/>
  <c r="AT436" i="1"/>
  <c r="AT437" i="1"/>
  <c r="AT438" i="1"/>
  <c r="AT439" i="1"/>
  <c r="AT440" i="1"/>
  <c r="AT441" i="1"/>
  <c r="AT442" i="1"/>
  <c r="AT443" i="1"/>
  <c r="AT444" i="1"/>
  <c r="AT445" i="1"/>
  <c r="AT446" i="1"/>
  <c r="AT447" i="1"/>
  <c r="AT448" i="1"/>
  <c r="AT449" i="1"/>
  <c r="AT450" i="1"/>
  <c r="AT451" i="1"/>
  <c r="BL450" i="1" s="1"/>
  <c r="AT452" i="1"/>
  <c r="BK452" i="1" s="1"/>
  <c r="AT453" i="1"/>
  <c r="AT454" i="1"/>
  <c r="AT455" i="1"/>
  <c r="AT456" i="1"/>
  <c r="AT457" i="1"/>
  <c r="AT458" i="1"/>
  <c r="AT459" i="1"/>
  <c r="AT460" i="1"/>
  <c r="AT461" i="1"/>
  <c r="AT462" i="1"/>
  <c r="BL461" i="1" s="1"/>
  <c r="AT463" i="1"/>
  <c r="BK463" i="1" s="1"/>
  <c r="AT464" i="1"/>
  <c r="AT465" i="1"/>
  <c r="AT466" i="1"/>
  <c r="AT467" i="1"/>
  <c r="AT468" i="1"/>
  <c r="AT469" i="1"/>
  <c r="BL468" i="1" s="1"/>
  <c r="AT470" i="1"/>
  <c r="AT471" i="1"/>
  <c r="BK471" i="1" s="1"/>
  <c r="AT472" i="1"/>
  <c r="AT473" i="1"/>
  <c r="AT474" i="1"/>
  <c r="AT475" i="1"/>
  <c r="AT476" i="1"/>
  <c r="AT477" i="1"/>
  <c r="AT478" i="1"/>
  <c r="BL477" i="1" s="1"/>
  <c r="AT479" i="1"/>
  <c r="BK479" i="1" s="1"/>
  <c r="AT480" i="1"/>
  <c r="AT481" i="1"/>
  <c r="AT482" i="1"/>
  <c r="BL481" i="1" s="1"/>
  <c r="AT483" i="1"/>
  <c r="BK483" i="1" s="1"/>
  <c r="AT484" i="1"/>
  <c r="AT485" i="1"/>
  <c r="AT486" i="1"/>
  <c r="BL485" i="1" s="1"/>
  <c r="AT487" i="1"/>
  <c r="BK487" i="1" s="1"/>
  <c r="AT488" i="1"/>
  <c r="BL487" i="1" s="1"/>
  <c r="BL486" i="1" s="1"/>
  <c r="AT489" i="1"/>
  <c r="BK489" i="1" s="1"/>
  <c r="AT490" i="1"/>
  <c r="AT491" i="1"/>
  <c r="AT492" i="1"/>
  <c r="BL491" i="1" s="1"/>
  <c r="AT493" i="1"/>
  <c r="BK493" i="1" s="1"/>
  <c r="AT494" i="1"/>
  <c r="AT495" i="1"/>
  <c r="AT496" i="1"/>
  <c r="AT497" i="1"/>
  <c r="AT498" i="1"/>
  <c r="AT499" i="1"/>
  <c r="AT500" i="1"/>
  <c r="AT501" i="1"/>
  <c r="BL500" i="1" s="1"/>
  <c r="AT502" i="1"/>
  <c r="BK502" i="1" s="1"/>
  <c r="AT503" i="1"/>
  <c r="AT504" i="1"/>
  <c r="AT505" i="1"/>
  <c r="AT506" i="1"/>
  <c r="AT507" i="1"/>
  <c r="BL506" i="1" s="1"/>
  <c r="AT508" i="1"/>
  <c r="BK508" i="1" s="1"/>
  <c r="AT509" i="1"/>
  <c r="AT510" i="1"/>
  <c r="AT511" i="1"/>
  <c r="AT512" i="1"/>
  <c r="AT513" i="1"/>
  <c r="BL512" i="1" s="1"/>
  <c r="AT514" i="1"/>
  <c r="BK514" i="1" s="1"/>
  <c r="AT515" i="1"/>
  <c r="AT516" i="1"/>
  <c r="BL515" i="1" s="1"/>
  <c r="AT517" i="1"/>
  <c r="BK517" i="1" s="1"/>
  <c r="AT518" i="1"/>
  <c r="AT519" i="1"/>
  <c r="AT520" i="1"/>
  <c r="AT521" i="1"/>
  <c r="AT522" i="1"/>
  <c r="BL521" i="1" s="1"/>
  <c r="AT523" i="1"/>
  <c r="BK523" i="1" s="1"/>
  <c r="AT524" i="1"/>
  <c r="AT525" i="1"/>
  <c r="AT526" i="1"/>
  <c r="AT527" i="1"/>
  <c r="AT528" i="1"/>
  <c r="BL527" i="1" s="1"/>
  <c r="AT529" i="1"/>
  <c r="AT530" i="1"/>
  <c r="BK530" i="1" s="1"/>
  <c r="AT531" i="1"/>
  <c r="BL530" i="1" s="1"/>
  <c r="BL529" i="1" s="1"/>
  <c r="BL528" i="1" s="1"/>
  <c r="AT532" i="1"/>
  <c r="BK532" i="1" s="1"/>
  <c r="AT534" i="1"/>
  <c r="AT535" i="1"/>
  <c r="AT536" i="1"/>
  <c r="AT537" i="1"/>
  <c r="AT538" i="1"/>
  <c r="AT539" i="1"/>
  <c r="AT540" i="1"/>
  <c r="AT541" i="1"/>
  <c r="AT542" i="1"/>
  <c r="AT543" i="1"/>
  <c r="AT544" i="1"/>
  <c r="AT545" i="1"/>
  <c r="AT546" i="1"/>
  <c r="AT547" i="1"/>
  <c r="AT548" i="1"/>
  <c r="AT549" i="1"/>
  <c r="AT550" i="1"/>
  <c r="AT551" i="1"/>
  <c r="AT552" i="1"/>
  <c r="AT553" i="1"/>
  <c r="AT554" i="1"/>
  <c r="AT555" i="1"/>
  <c r="AT556" i="1"/>
  <c r="AT557" i="1"/>
  <c r="BK557" i="1" s="1"/>
  <c r="AT558" i="1"/>
  <c r="AT559" i="1"/>
  <c r="BL558" i="1" s="1"/>
  <c r="AT560" i="1"/>
  <c r="AT561" i="1"/>
  <c r="AT562" i="1"/>
  <c r="AT563" i="1"/>
  <c r="AT564" i="1"/>
  <c r="AT565" i="1"/>
  <c r="AT566" i="1"/>
  <c r="AT567" i="1"/>
  <c r="AT568" i="1"/>
  <c r="AT569" i="1"/>
  <c r="AT570" i="1"/>
  <c r="AT571" i="1"/>
  <c r="AT572" i="1"/>
  <c r="AT573" i="1"/>
  <c r="AT574" i="1"/>
  <c r="AT575" i="1"/>
  <c r="AT576" i="1"/>
  <c r="AT577" i="1"/>
  <c r="AT578" i="1"/>
  <c r="AT579" i="1"/>
  <c r="AT580" i="1"/>
  <c r="AT581" i="1"/>
  <c r="AT582" i="1"/>
  <c r="AT583" i="1"/>
  <c r="AT584" i="1"/>
  <c r="AT585" i="1"/>
  <c r="AT586" i="1"/>
  <c r="AT587" i="1"/>
  <c r="AT588" i="1"/>
  <c r="AT589" i="1"/>
  <c r="AT590" i="1"/>
  <c r="AT591" i="1"/>
  <c r="AT592" i="1"/>
  <c r="AT593" i="1"/>
  <c r="AT594" i="1"/>
  <c r="AT595" i="1"/>
  <c r="AT596" i="1"/>
  <c r="AT597" i="1"/>
  <c r="AT598" i="1"/>
  <c r="AT599" i="1"/>
  <c r="AT600" i="1"/>
  <c r="AT601" i="1"/>
  <c r="AT602" i="1"/>
  <c r="AT603" i="1"/>
  <c r="AT604" i="1"/>
  <c r="AT605" i="1"/>
  <c r="AT606" i="1"/>
  <c r="AT607" i="1"/>
  <c r="AT608" i="1"/>
  <c r="AT609" i="1"/>
  <c r="AT610" i="1"/>
  <c r="AT611" i="1"/>
  <c r="AT612" i="1"/>
  <c r="AT613" i="1"/>
  <c r="AT614" i="1"/>
  <c r="AT615" i="1"/>
  <c r="AT616" i="1"/>
  <c r="AT617" i="1"/>
  <c r="BL617" i="1" s="1"/>
  <c r="AT618" i="1"/>
  <c r="BL618" i="1" s="1"/>
  <c r="BM618" i="1" s="1"/>
  <c r="AT619" i="1"/>
  <c r="BL619" i="1" s="1"/>
  <c r="BM619" i="1" s="1"/>
  <c r="AT620" i="1"/>
  <c r="BL620" i="1" s="1"/>
  <c r="BM620" i="1" s="1"/>
  <c r="AT621" i="1"/>
  <c r="AT622" i="1"/>
  <c r="BL622" i="1" s="1"/>
  <c r="AT623" i="1"/>
  <c r="BL623" i="1" s="1"/>
  <c r="BM623" i="1" s="1"/>
  <c r="AT624" i="1"/>
  <c r="BL624" i="1" s="1"/>
  <c r="BM624" i="1" s="1"/>
  <c r="AT625" i="1"/>
  <c r="BL625" i="1" s="1"/>
  <c r="BM625" i="1" s="1"/>
  <c r="AT626" i="1"/>
  <c r="AT627" i="1"/>
  <c r="BL627" i="1" s="1"/>
  <c r="AT628" i="1"/>
  <c r="BL628" i="1" s="1"/>
  <c r="BM628" i="1" s="1"/>
  <c r="AT629" i="1"/>
  <c r="BL629" i="1" s="1"/>
  <c r="BM629" i="1" s="1"/>
  <c r="AT630" i="1"/>
  <c r="BL630" i="1" s="1"/>
  <c r="BM630" i="1" s="1"/>
  <c r="AT631" i="1"/>
  <c r="BL631" i="1" s="1"/>
  <c r="BM631" i="1" s="1"/>
  <c r="AT632" i="1"/>
  <c r="BL632" i="1" s="1"/>
  <c r="BM632" i="1" s="1"/>
  <c r="AT633" i="1"/>
  <c r="AT634" i="1"/>
  <c r="BL634" i="1" s="1"/>
  <c r="AT635" i="1"/>
  <c r="AT636" i="1"/>
  <c r="AT637" i="1"/>
  <c r="AT638" i="1"/>
  <c r="AT639" i="1"/>
  <c r="AT640" i="1"/>
  <c r="AT641" i="1"/>
  <c r="AT642" i="1"/>
  <c r="AT643" i="1"/>
  <c r="AT644" i="1"/>
  <c r="AT645" i="1"/>
  <c r="AT646" i="1"/>
  <c r="AT647" i="1"/>
  <c r="AT648" i="1"/>
  <c r="AT649" i="1"/>
  <c r="AT650" i="1"/>
  <c r="AT651" i="1"/>
  <c r="AT652" i="1"/>
  <c r="AT653" i="1"/>
  <c r="AT654" i="1"/>
  <c r="AT655" i="1"/>
  <c r="BK655" i="1" s="1"/>
  <c r="AT656" i="1"/>
  <c r="AT657" i="1"/>
  <c r="AT658" i="1"/>
  <c r="AT659" i="1"/>
  <c r="AT660" i="1"/>
  <c r="BL659" i="1" s="1"/>
  <c r="AT661" i="1"/>
  <c r="BK661" i="1" s="1"/>
  <c r="AT662" i="1"/>
  <c r="AT663" i="1"/>
  <c r="AT664" i="1"/>
  <c r="AT665" i="1"/>
  <c r="AT666" i="1"/>
  <c r="BL665" i="1" s="1"/>
  <c r="AT667" i="1"/>
  <c r="BK667" i="1" s="1"/>
  <c r="AT668" i="1"/>
  <c r="AT669" i="1"/>
  <c r="AT670" i="1"/>
  <c r="AT671" i="1"/>
  <c r="AT672" i="1"/>
  <c r="AT673" i="1"/>
  <c r="AT674" i="1"/>
  <c r="AT675" i="1"/>
  <c r="BL674" i="1" s="1"/>
  <c r="AT676" i="1"/>
  <c r="AT677" i="1"/>
  <c r="BL677" i="1" s="1"/>
  <c r="AT678" i="1"/>
  <c r="BL678" i="1" s="1"/>
  <c r="BM678" i="1" s="1"/>
  <c r="AT679" i="1"/>
  <c r="BL679" i="1" s="1"/>
  <c r="BM679" i="1" s="1"/>
  <c r="AT680" i="1"/>
  <c r="AT681" i="1"/>
  <c r="BL681" i="1" s="1"/>
  <c r="AT682" i="1"/>
  <c r="BL682" i="1" s="1"/>
  <c r="BM682" i="1" s="1"/>
  <c r="AT683" i="1"/>
  <c r="BL683" i="1" s="1"/>
  <c r="BM683" i="1" s="1"/>
  <c r="AT684" i="1"/>
  <c r="BL684" i="1" s="1"/>
  <c r="BM684" i="1" s="1"/>
  <c r="AT685" i="1"/>
  <c r="BL685" i="1" s="1"/>
  <c r="BM685" i="1" s="1"/>
  <c r="AT686" i="1"/>
  <c r="AT687" i="1"/>
  <c r="AT688" i="1"/>
  <c r="BL688" i="1" s="1"/>
  <c r="AT689" i="1"/>
  <c r="BL689" i="1" s="1"/>
  <c r="BM689" i="1" s="1"/>
  <c r="AT690" i="1"/>
  <c r="AT691" i="1"/>
  <c r="BL691" i="1" s="1"/>
  <c r="AT692" i="1"/>
  <c r="BL692" i="1" s="1"/>
  <c r="BM692" i="1" s="1"/>
  <c r="AT693" i="1"/>
  <c r="BL693" i="1" s="1"/>
  <c r="BM693" i="1" s="1"/>
  <c r="AT694" i="1"/>
  <c r="BL694" i="1" s="1"/>
  <c r="BM694" i="1" s="1"/>
  <c r="AT695" i="1"/>
  <c r="BL695" i="1" s="1"/>
  <c r="BM695" i="1" s="1"/>
  <c r="AT696" i="1"/>
  <c r="BL696" i="1" s="1"/>
  <c r="BM696" i="1" s="1"/>
  <c r="AT697" i="1"/>
  <c r="BL697" i="1" s="1"/>
  <c r="BM697" i="1" s="1"/>
  <c r="AT698" i="1"/>
  <c r="BL698" i="1" s="1"/>
  <c r="BM698" i="1" s="1"/>
  <c r="AT699" i="1"/>
  <c r="AT700" i="1"/>
  <c r="AT701" i="1"/>
  <c r="AT5" i="1"/>
  <c r="AI221" i="1"/>
  <c r="AM659" i="1"/>
  <c r="AM665" i="1"/>
  <c r="AM322" i="1"/>
  <c r="N533" i="1" l="1"/>
  <c r="F534" i="1"/>
  <c r="K534" i="1"/>
  <c r="G534" i="1"/>
  <c r="G533" i="1" s="1"/>
  <c r="BT397" i="1"/>
  <c r="BT552" i="1"/>
  <c r="BT482" i="1"/>
  <c r="BT522" i="1"/>
  <c r="BR635" i="1"/>
  <c r="BT544" i="1"/>
  <c r="BS469" i="1"/>
  <c r="BS635" i="1"/>
  <c r="BT337" i="1"/>
  <c r="BR324" i="1"/>
  <c r="BT388" i="1"/>
  <c r="BR238" i="1"/>
  <c r="BT247" i="1"/>
  <c r="BS324" i="1"/>
  <c r="BT357" i="1"/>
  <c r="BS565" i="1"/>
  <c r="BT488" i="1"/>
  <c r="BT254" i="1"/>
  <c r="BT366" i="1"/>
  <c r="BR371" i="1"/>
  <c r="BS122" i="1"/>
  <c r="BT158" i="1"/>
  <c r="BT549" i="1"/>
  <c r="BT344" i="1"/>
  <c r="BT578" i="1"/>
  <c r="BT325" i="1"/>
  <c r="BT648" i="1"/>
  <c r="BR565" i="1"/>
  <c r="BS238" i="1"/>
  <c r="BS4" i="1" s="1"/>
  <c r="BT584" i="1"/>
  <c r="BT535" i="1"/>
  <c r="BR469" i="1"/>
  <c r="BT226" i="1"/>
  <c r="BT638" i="1"/>
  <c r="BT643" i="1"/>
  <c r="BT133" i="1"/>
  <c r="BR122" i="1"/>
  <c r="BT122" i="1" s="1"/>
  <c r="BT566" i="1"/>
  <c r="BT492" i="1"/>
  <c r="BS371" i="1"/>
  <c r="BT516" i="1"/>
  <c r="BT206" i="1"/>
  <c r="BT413" i="1"/>
  <c r="BT65" i="1"/>
  <c r="BT5" i="1" s="1"/>
  <c r="BR5" i="1"/>
  <c r="BL570" i="1"/>
  <c r="BK570" i="1"/>
  <c r="BL472" i="1"/>
  <c r="BK473" i="1"/>
  <c r="BK433" i="1"/>
  <c r="BL432" i="1"/>
  <c r="BM432" i="1" s="1"/>
  <c r="BK377" i="1"/>
  <c r="BM377" i="1" s="1"/>
  <c r="BL376" i="1"/>
  <c r="BK329" i="1"/>
  <c r="BL328" i="1"/>
  <c r="BK265" i="1"/>
  <c r="BL264" i="1"/>
  <c r="BK168" i="1"/>
  <c r="BL167" i="1"/>
  <c r="BK136" i="1"/>
  <c r="BL135" i="1"/>
  <c r="BK104" i="1"/>
  <c r="BL103" i="1"/>
  <c r="BL6" i="1"/>
  <c r="BM7" i="1"/>
  <c r="BM6" i="1" s="1"/>
  <c r="BK674" i="1"/>
  <c r="BM674" i="1" s="1"/>
  <c r="BL673" i="1"/>
  <c r="BL642" i="1"/>
  <c r="BK642" i="1"/>
  <c r="BL594" i="1"/>
  <c r="BK594" i="1"/>
  <c r="BL554" i="1"/>
  <c r="BK554" i="1"/>
  <c r="BK521" i="1"/>
  <c r="BM521" i="1" s="1"/>
  <c r="BL520" i="1"/>
  <c r="BL464" i="1"/>
  <c r="BK465" i="1"/>
  <c r="BK369" i="1"/>
  <c r="BL368" i="1"/>
  <c r="BM289" i="1"/>
  <c r="BL288" i="1"/>
  <c r="BM288" i="1" s="1"/>
  <c r="BL256" i="1"/>
  <c r="BK257" i="1"/>
  <c r="BK192" i="1"/>
  <c r="BL191" i="1"/>
  <c r="BK152" i="1"/>
  <c r="BL151" i="1"/>
  <c r="BK120" i="1"/>
  <c r="BL119" i="1"/>
  <c r="BK88" i="1"/>
  <c r="BL87" i="1"/>
  <c r="BL680" i="1"/>
  <c r="BM681" i="1"/>
  <c r="BM680" i="1" s="1"/>
  <c r="BK673" i="1"/>
  <c r="BL672" i="1"/>
  <c r="BK665" i="1"/>
  <c r="BM665" i="1" s="1"/>
  <c r="BL664" i="1"/>
  <c r="BK657" i="1"/>
  <c r="BL656" i="1"/>
  <c r="BL649" i="1"/>
  <c r="BK649" i="1"/>
  <c r="BL641" i="1"/>
  <c r="BK641" i="1"/>
  <c r="BL616" i="1"/>
  <c r="BM617" i="1"/>
  <c r="BM616" i="1" s="1"/>
  <c r="BL601" i="1"/>
  <c r="BL600" i="1" s="1"/>
  <c r="BK601" i="1"/>
  <c r="BL593" i="1"/>
  <c r="BK593" i="1"/>
  <c r="BL585" i="1"/>
  <c r="BK585" i="1"/>
  <c r="BL577" i="1"/>
  <c r="BK577" i="1"/>
  <c r="BL569" i="1"/>
  <c r="BK569" i="1"/>
  <c r="BL553" i="1"/>
  <c r="BK553" i="1"/>
  <c r="BL545" i="1"/>
  <c r="BK545" i="1"/>
  <c r="BL537" i="1"/>
  <c r="BK537" i="1"/>
  <c r="BL519" i="1"/>
  <c r="BK520" i="1"/>
  <c r="BK512" i="1"/>
  <c r="BM512" i="1" s="1"/>
  <c r="BL511" i="1"/>
  <c r="BK504" i="1"/>
  <c r="BL503" i="1"/>
  <c r="BL495" i="1"/>
  <c r="BK496" i="1"/>
  <c r="BK480" i="1"/>
  <c r="BK478" i="1" s="1"/>
  <c r="BL479" i="1"/>
  <c r="BM479" i="1" s="1"/>
  <c r="BK472" i="1"/>
  <c r="BL471" i="1"/>
  <c r="BM471" i="1" s="1"/>
  <c r="BK464" i="1"/>
  <c r="BL463" i="1"/>
  <c r="BM463" i="1" s="1"/>
  <c r="BK456" i="1"/>
  <c r="BL455" i="1"/>
  <c r="BK448" i="1"/>
  <c r="BL447" i="1"/>
  <c r="BK440" i="1"/>
  <c r="BL439" i="1"/>
  <c r="BK416" i="1"/>
  <c r="BM416" i="1" s="1"/>
  <c r="BL415" i="1"/>
  <c r="BM408" i="1"/>
  <c r="BM407" i="1" s="1"/>
  <c r="BK407" i="1"/>
  <c r="BK400" i="1"/>
  <c r="BL399" i="1"/>
  <c r="BK392" i="1"/>
  <c r="BM392" i="1" s="1"/>
  <c r="BL391" i="1"/>
  <c r="BL375" i="1"/>
  <c r="BK376" i="1"/>
  <c r="BK368" i="1"/>
  <c r="BL367" i="1"/>
  <c r="BM367" i="1" s="1"/>
  <c r="BK360" i="1"/>
  <c r="BL359" i="1"/>
  <c r="BL351" i="1"/>
  <c r="BK352" i="1"/>
  <c r="BK336" i="1"/>
  <c r="BM336" i="1" s="1"/>
  <c r="BL335" i="1"/>
  <c r="BK328" i="1"/>
  <c r="BL327" i="1"/>
  <c r="BL319" i="1"/>
  <c r="BM319" i="1" s="1"/>
  <c r="BL295" i="1"/>
  <c r="BM295" i="1" s="1"/>
  <c r="BL287" i="1"/>
  <c r="BM287" i="1" s="1"/>
  <c r="BK280" i="1"/>
  <c r="BL279" i="1"/>
  <c r="BL271" i="1"/>
  <c r="BK272" i="1"/>
  <c r="BK264" i="1"/>
  <c r="BL263" i="1"/>
  <c r="BK256" i="1"/>
  <c r="BL255" i="1"/>
  <c r="BM255" i="1" s="1"/>
  <c r="BK223" i="1"/>
  <c r="BL222" i="1"/>
  <c r="BK199" i="1"/>
  <c r="BL198" i="1"/>
  <c r="BK191" i="1"/>
  <c r="BL190" i="1"/>
  <c r="BL182" i="1"/>
  <c r="BK183" i="1"/>
  <c r="BL174" i="1"/>
  <c r="BK175" i="1"/>
  <c r="BK167" i="1"/>
  <c r="BL166" i="1"/>
  <c r="BK151" i="1"/>
  <c r="BL150" i="1"/>
  <c r="BL142" i="1"/>
  <c r="BK143" i="1"/>
  <c r="BK135" i="1"/>
  <c r="BL134" i="1"/>
  <c r="BM134" i="1" s="1"/>
  <c r="BL126" i="1"/>
  <c r="BK127" i="1"/>
  <c r="BK119" i="1"/>
  <c r="BL118" i="1"/>
  <c r="BK111" i="1"/>
  <c r="BL110" i="1"/>
  <c r="BL102" i="1"/>
  <c r="BK103" i="1"/>
  <c r="BK87" i="1"/>
  <c r="BL86" i="1"/>
  <c r="BK79" i="1"/>
  <c r="BM79" i="1" s="1"/>
  <c r="BL78" i="1"/>
  <c r="BK71" i="1"/>
  <c r="BL70" i="1"/>
  <c r="BK353" i="1"/>
  <c r="BL352" i="1"/>
  <c r="BL296" i="1"/>
  <c r="BK208" i="1"/>
  <c r="BL207" i="1"/>
  <c r="BM207" i="1" s="1"/>
  <c r="BL687" i="1"/>
  <c r="BM688" i="1"/>
  <c r="BM687" i="1" s="1"/>
  <c r="BK672" i="1"/>
  <c r="BL671" i="1"/>
  <c r="BL663" i="1"/>
  <c r="BK664" i="1"/>
  <c r="BL655" i="1"/>
  <c r="BM655" i="1" s="1"/>
  <c r="BK656" i="1"/>
  <c r="BL640" i="1"/>
  <c r="BK640" i="1"/>
  <c r="BL592" i="1"/>
  <c r="BK592" i="1"/>
  <c r="BL576" i="1"/>
  <c r="BK576" i="1"/>
  <c r="BL568" i="1"/>
  <c r="BK568" i="1"/>
  <c r="BL536" i="1"/>
  <c r="BK536" i="1"/>
  <c r="BK527" i="1"/>
  <c r="BM527" i="1" s="1"/>
  <c r="BL526" i="1"/>
  <c r="BK519" i="1"/>
  <c r="BL518" i="1"/>
  <c r="BK511" i="1"/>
  <c r="BL510" i="1"/>
  <c r="BK503" i="1"/>
  <c r="BL502" i="1"/>
  <c r="BM502" i="1" s="1"/>
  <c r="BK495" i="1"/>
  <c r="BL494" i="1"/>
  <c r="BM487" i="1"/>
  <c r="BM486" i="1" s="1"/>
  <c r="BK486" i="1"/>
  <c r="BK455" i="1"/>
  <c r="BL454" i="1"/>
  <c r="BK447" i="1"/>
  <c r="BL446" i="1"/>
  <c r="BL438" i="1"/>
  <c r="BK439" i="1"/>
  <c r="BK423" i="1"/>
  <c r="BM423" i="1" s="1"/>
  <c r="BL422" i="1"/>
  <c r="BL421" i="1" s="1"/>
  <c r="BL414" i="1"/>
  <c r="BK415" i="1"/>
  <c r="BL398" i="1"/>
  <c r="BM398" i="1" s="1"/>
  <c r="BK399" i="1"/>
  <c r="BK391" i="1"/>
  <c r="BL390" i="1"/>
  <c r="BK375" i="1"/>
  <c r="BL374" i="1"/>
  <c r="BK359" i="1"/>
  <c r="BL358" i="1"/>
  <c r="BM358" i="1" s="1"/>
  <c r="BK351" i="1"/>
  <c r="BL350" i="1"/>
  <c r="BK343" i="1"/>
  <c r="BM343" i="1" s="1"/>
  <c r="BL342" i="1"/>
  <c r="BL334" i="1"/>
  <c r="BK335" i="1"/>
  <c r="BL326" i="1"/>
  <c r="BM326" i="1" s="1"/>
  <c r="BK327" i="1"/>
  <c r="BL318" i="1"/>
  <c r="BM318" i="1" s="1"/>
  <c r="BM311" i="1"/>
  <c r="BL310" i="1"/>
  <c r="BM310" i="1" s="1"/>
  <c r="BM303" i="1"/>
  <c r="BL302" i="1"/>
  <c r="BM302" i="1" s="1"/>
  <c r="BL294" i="1"/>
  <c r="BM294" i="1" s="1"/>
  <c r="BL286" i="1"/>
  <c r="BM286" i="1" s="1"/>
  <c r="BK279" i="1"/>
  <c r="BL278" i="1"/>
  <c r="BK271" i="1"/>
  <c r="BL270" i="1"/>
  <c r="BK263" i="1"/>
  <c r="BL262" i="1"/>
  <c r="BL245" i="1"/>
  <c r="BK246" i="1"/>
  <c r="BM246" i="1" s="1"/>
  <c r="BK230" i="1"/>
  <c r="BM230" i="1" s="1"/>
  <c r="BL229" i="1"/>
  <c r="BL221" i="1"/>
  <c r="BK222" i="1"/>
  <c r="BL213" i="1"/>
  <c r="BK214" i="1"/>
  <c r="BM214" i="1" s="1"/>
  <c r="BL197" i="1"/>
  <c r="BK198" i="1"/>
  <c r="BK190" i="1"/>
  <c r="BL189" i="1"/>
  <c r="BK182" i="1"/>
  <c r="BL181" i="1"/>
  <c r="BK174" i="1"/>
  <c r="BL173" i="1"/>
  <c r="BK166" i="1"/>
  <c r="BL165" i="1"/>
  <c r="BK150" i="1"/>
  <c r="BL149" i="1"/>
  <c r="BK142" i="1"/>
  <c r="BL141" i="1"/>
  <c r="BK126" i="1"/>
  <c r="BL125" i="1"/>
  <c r="BK118" i="1"/>
  <c r="BL117" i="1"/>
  <c r="BK110" i="1"/>
  <c r="BL109" i="1"/>
  <c r="BK102" i="1"/>
  <c r="BL101" i="1"/>
  <c r="BK86" i="1"/>
  <c r="BL85" i="1"/>
  <c r="BL77" i="1"/>
  <c r="BK78" i="1"/>
  <c r="BK70" i="1"/>
  <c r="BL69" i="1"/>
  <c r="BK658" i="1"/>
  <c r="BL657" i="1"/>
  <c r="BL546" i="1"/>
  <c r="BK546" i="1"/>
  <c r="BK497" i="1"/>
  <c r="BL496" i="1"/>
  <c r="BK361" i="1"/>
  <c r="BL360" i="1"/>
  <c r="BK273" i="1"/>
  <c r="BL272" i="1"/>
  <c r="BK224" i="1"/>
  <c r="BL223" i="1"/>
  <c r="BK176" i="1"/>
  <c r="BL175" i="1"/>
  <c r="BK144" i="1"/>
  <c r="BM144" i="1" s="1"/>
  <c r="BL143" i="1"/>
  <c r="BK112" i="1"/>
  <c r="BL111" i="1"/>
  <c r="BK72" i="1"/>
  <c r="BL71" i="1"/>
  <c r="BL670" i="1"/>
  <c r="BK671" i="1"/>
  <c r="BK663" i="1"/>
  <c r="BL662" i="1"/>
  <c r="BL647" i="1"/>
  <c r="BK647" i="1"/>
  <c r="BL639" i="1"/>
  <c r="BK639" i="1"/>
  <c r="BL599" i="1"/>
  <c r="BK599" i="1"/>
  <c r="BK591" i="1"/>
  <c r="BL591" i="1"/>
  <c r="BL583" i="1"/>
  <c r="BK583" i="1"/>
  <c r="BL575" i="1"/>
  <c r="BK575" i="1"/>
  <c r="BL567" i="1"/>
  <c r="BK567" i="1"/>
  <c r="BL551" i="1"/>
  <c r="BK551" i="1"/>
  <c r="BL543" i="1"/>
  <c r="BK543" i="1"/>
  <c r="BK526" i="1"/>
  <c r="BL525" i="1"/>
  <c r="BK518" i="1"/>
  <c r="BL517" i="1"/>
  <c r="BK510" i="1"/>
  <c r="BL509" i="1"/>
  <c r="BK494" i="1"/>
  <c r="BL493" i="1"/>
  <c r="BM493" i="1" s="1"/>
  <c r="BL453" i="1"/>
  <c r="BK454" i="1"/>
  <c r="BL445" i="1"/>
  <c r="BK446" i="1"/>
  <c r="BK438" i="1"/>
  <c r="BL437" i="1"/>
  <c r="BK430" i="1"/>
  <c r="BM430" i="1" s="1"/>
  <c r="BL429" i="1"/>
  <c r="BK406" i="1"/>
  <c r="BM406" i="1" s="1"/>
  <c r="BL405" i="1"/>
  <c r="BL404" i="1" s="1"/>
  <c r="BK390" i="1"/>
  <c r="BL389" i="1"/>
  <c r="BM389" i="1" s="1"/>
  <c r="BK382" i="1"/>
  <c r="BM382" i="1" s="1"/>
  <c r="BL381" i="1"/>
  <c r="BK374" i="1"/>
  <c r="BL373" i="1"/>
  <c r="BM373" i="1" s="1"/>
  <c r="BK350" i="1"/>
  <c r="BL349" i="1"/>
  <c r="BK342" i="1"/>
  <c r="BL341" i="1"/>
  <c r="BK334" i="1"/>
  <c r="BL333" i="1"/>
  <c r="BL309" i="1"/>
  <c r="BL301" i="1"/>
  <c r="BM301" i="1" s="1"/>
  <c r="BK285" i="1"/>
  <c r="BK278" i="1"/>
  <c r="BL277" i="1"/>
  <c r="BK270" i="1"/>
  <c r="BL269" i="1"/>
  <c r="BL261" i="1"/>
  <c r="BK262" i="1"/>
  <c r="BK245" i="1"/>
  <c r="BL244" i="1"/>
  <c r="BM237" i="1"/>
  <c r="BK236" i="1"/>
  <c r="BM236" i="1" s="1"/>
  <c r="BK229" i="1"/>
  <c r="BL228" i="1"/>
  <c r="BK221" i="1"/>
  <c r="BL220" i="1"/>
  <c r="BK213" i="1"/>
  <c r="BL212" i="1"/>
  <c r="BK205" i="1"/>
  <c r="BM205" i="1" s="1"/>
  <c r="BL204" i="1"/>
  <c r="BK197" i="1"/>
  <c r="BL196" i="1"/>
  <c r="BK189" i="1"/>
  <c r="BL188" i="1"/>
  <c r="BL180" i="1"/>
  <c r="BM180" i="1" s="1"/>
  <c r="BK181" i="1"/>
  <c r="BL172" i="1"/>
  <c r="BK173" i="1"/>
  <c r="BL164" i="1"/>
  <c r="BK165" i="1"/>
  <c r="BL156" i="1"/>
  <c r="BK157" i="1"/>
  <c r="BM157" i="1" s="1"/>
  <c r="BL148" i="1"/>
  <c r="BK149" i="1"/>
  <c r="BL140" i="1"/>
  <c r="BK141" i="1"/>
  <c r="BL124" i="1"/>
  <c r="BM124" i="1" s="1"/>
  <c r="BK125" i="1"/>
  <c r="BK117" i="1"/>
  <c r="BL116" i="1"/>
  <c r="BK109" i="1"/>
  <c r="BL108" i="1"/>
  <c r="BM108" i="1" s="1"/>
  <c r="BK101" i="1"/>
  <c r="BL100" i="1"/>
  <c r="BK93" i="1"/>
  <c r="BM93" i="1" s="1"/>
  <c r="BL92" i="1"/>
  <c r="BK85" i="1"/>
  <c r="BL84" i="1"/>
  <c r="BK77" i="1"/>
  <c r="BL76" i="1"/>
  <c r="BK69" i="1"/>
  <c r="BL68" i="1"/>
  <c r="BL633" i="1"/>
  <c r="BM634" i="1"/>
  <c r="BM633" i="1" s="1"/>
  <c r="BL586" i="1"/>
  <c r="BK586" i="1"/>
  <c r="BK538" i="1"/>
  <c r="BL538" i="1"/>
  <c r="BK505" i="1"/>
  <c r="BL504" i="1"/>
  <c r="BK457" i="1"/>
  <c r="BL456" i="1"/>
  <c r="BK401" i="1"/>
  <c r="BM401" i="1" s="1"/>
  <c r="BL400" i="1"/>
  <c r="BK281" i="1"/>
  <c r="BL280" i="1"/>
  <c r="BK240" i="1"/>
  <c r="BL239" i="1"/>
  <c r="BK200" i="1"/>
  <c r="BL199" i="1"/>
  <c r="BL159" i="1"/>
  <c r="BK160" i="1"/>
  <c r="BK128" i="1"/>
  <c r="BL127" i="1"/>
  <c r="BK96" i="1"/>
  <c r="BL95" i="1"/>
  <c r="BM95" i="1" s="1"/>
  <c r="BL621" i="1"/>
  <c r="BM622" i="1"/>
  <c r="BM621" i="1" s="1"/>
  <c r="BL598" i="1"/>
  <c r="BK598" i="1"/>
  <c r="BL574" i="1"/>
  <c r="BK574" i="1"/>
  <c r="BK558" i="1"/>
  <c r="BM558" i="1" s="1"/>
  <c r="BL557" i="1"/>
  <c r="BL556" i="1" s="1"/>
  <c r="BL555" i="1" s="1"/>
  <c r="BL550" i="1"/>
  <c r="BK550" i="1"/>
  <c r="BL542" i="1"/>
  <c r="BK542" i="1"/>
  <c r="BL534" i="1"/>
  <c r="BK534" i="1"/>
  <c r="BK525" i="1"/>
  <c r="BM525" i="1" s="1"/>
  <c r="BL524" i="1"/>
  <c r="BL508" i="1"/>
  <c r="BM508" i="1" s="1"/>
  <c r="BK509" i="1"/>
  <c r="BK485" i="1"/>
  <c r="BM485" i="1" s="1"/>
  <c r="BL484" i="1"/>
  <c r="BK477" i="1"/>
  <c r="BM477" i="1" s="1"/>
  <c r="BL476" i="1"/>
  <c r="BK461" i="1"/>
  <c r="BM461" i="1" s="1"/>
  <c r="BL460" i="1"/>
  <c r="BK453" i="1"/>
  <c r="BL452" i="1"/>
  <c r="BM452" i="1" s="1"/>
  <c r="BK445" i="1"/>
  <c r="BL444" i="1"/>
  <c r="BK437" i="1"/>
  <c r="BL436" i="1"/>
  <c r="BK429" i="1"/>
  <c r="BL428" i="1"/>
  <c r="BK381" i="1"/>
  <c r="BL380" i="1"/>
  <c r="BL364" i="1"/>
  <c r="BK365" i="1"/>
  <c r="BM365" i="1" s="1"/>
  <c r="BL348" i="1"/>
  <c r="BK349" i="1"/>
  <c r="BL340" i="1"/>
  <c r="BK341" i="1"/>
  <c r="BK333" i="1"/>
  <c r="BL332" i="1"/>
  <c r="BK308" i="1"/>
  <c r="BK300" i="1"/>
  <c r="BL276" i="1"/>
  <c r="BK277" i="1"/>
  <c r="BL268" i="1"/>
  <c r="BK269" i="1"/>
  <c r="BK261" i="1"/>
  <c r="BL260" i="1"/>
  <c r="BK244" i="1"/>
  <c r="BL243" i="1"/>
  <c r="BK228" i="1"/>
  <c r="BL227" i="1"/>
  <c r="BM227" i="1" s="1"/>
  <c r="BK220" i="1"/>
  <c r="BL219" i="1"/>
  <c r="BK212" i="1"/>
  <c r="BL211" i="1"/>
  <c r="BK204" i="1"/>
  <c r="BL203" i="1"/>
  <c r="BL195" i="1"/>
  <c r="BK196" i="1"/>
  <c r="BL187" i="1"/>
  <c r="BK188" i="1"/>
  <c r="BK172" i="1"/>
  <c r="BL171" i="1"/>
  <c r="BK164" i="1"/>
  <c r="BL163" i="1"/>
  <c r="BK156" i="1"/>
  <c r="BL155" i="1"/>
  <c r="BK148" i="1"/>
  <c r="BL147" i="1"/>
  <c r="BM147" i="1" s="1"/>
  <c r="BK140" i="1"/>
  <c r="BL139" i="1"/>
  <c r="BK132" i="1"/>
  <c r="BM132" i="1" s="1"/>
  <c r="BL131" i="1"/>
  <c r="BL115" i="1"/>
  <c r="BK116" i="1"/>
  <c r="BL99" i="1"/>
  <c r="BK100" i="1"/>
  <c r="BM100" i="1" s="1"/>
  <c r="BL91" i="1"/>
  <c r="BK92" i="1"/>
  <c r="BK84" i="1"/>
  <c r="BL83" i="1"/>
  <c r="BL75" i="1"/>
  <c r="BK76" i="1"/>
  <c r="BK68" i="1"/>
  <c r="BL67" i="1"/>
  <c r="BL18" i="1"/>
  <c r="BM18" i="1" s="1"/>
  <c r="BM19" i="1"/>
  <c r="BK670" i="1"/>
  <c r="BL669" i="1"/>
  <c r="BL582" i="1"/>
  <c r="BK582" i="1"/>
  <c r="BL676" i="1"/>
  <c r="BM677" i="1"/>
  <c r="BM676" i="1" s="1"/>
  <c r="BL668" i="1"/>
  <c r="BK669" i="1"/>
  <c r="BL645" i="1"/>
  <c r="BK645" i="1"/>
  <c r="BL637" i="1"/>
  <c r="BL636" i="1" s="1"/>
  <c r="BK637" i="1"/>
  <c r="BL597" i="1"/>
  <c r="BK597" i="1"/>
  <c r="BL589" i="1"/>
  <c r="BK589" i="1"/>
  <c r="BL581" i="1"/>
  <c r="BK581" i="1"/>
  <c r="BL573" i="1"/>
  <c r="BK573" i="1"/>
  <c r="BL541" i="1"/>
  <c r="BK541" i="1"/>
  <c r="BK531" i="1"/>
  <c r="BM532" i="1"/>
  <c r="BM531" i="1" s="1"/>
  <c r="BK524" i="1"/>
  <c r="BL523" i="1"/>
  <c r="BK500" i="1"/>
  <c r="BM500" i="1" s="1"/>
  <c r="BL499" i="1"/>
  <c r="BL483" i="1"/>
  <c r="BK484" i="1"/>
  <c r="BK476" i="1"/>
  <c r="BL475" i="1"/>
  <c r="BK468" i="1"/>
  <c r="BM468" i="1" s="1"/>
  <c r="BL467" i="1"/>
  <c r="BK460" i="1"/>
  <c r="BL459" i="1"/>
  <c r="BK444" i="1"/>
  <c r="BL443" i="1"/>
  <c r="BK436" i="1"/>
  <c r="BL435" i="1"/>
  <c r="BK420" i="1"/>
  <c r="BM420" i="1" s="1"/>
  <c r="BL419" i="1"/>
  <c r="BL418" i="1" s="1"/>
  <c r="BM412" i="1"/>
  <c r="BM411" i="1" s="1"/>
  <c r="BK411" i="1"/>
  <c r="BM396" i="1"/>
  <c r="BM395" i="1" s="1"/>
  <c r="BK395" i="1"/>
  <c r="BK380" i="1"/>
  <c r="BL379" i="1"/>
  <c r="BM379" i="1" s="1"/>
  <c r="BK364" i="1"/>
  <c r="BL363" i="1"/>
  <c r="BK356" i="1"/>
  <c r="BM356" i="1" s="1"/>
  <c r="BL355" i="1"/>
  <c r="BK348" i="1"/>
  <c r="BL347" i="1"/>
  <c r="BK340" i="1"/>
  <c r="BL339" i="1"/>
  <c r="BL331" i="1"/>
  <c r="BK332" i="1"/>
  <c r="BM316" i="1"/>
  <c r="BL315" i="1"/>
  <c r="BM315" i="1" s="1"/>
  <c r="BM292" i="1"/>
  <c r="BL283" i="1"/>
  <c r="BK284" i="1"/>
  <c r="BM284" i="1" s="1"/>
  <c r="BK276" i="1"/>
  <c r="BL275" i="1"/>
  <c r="BK268" i="1"/>
  <c r="BL267" i="1"/>
  <c r="BK260" i="1"/>
  <c r="BL259" i="1"/>
  <c r="BL250" i="1"/>
  <c r="BK251" i="1"/>
  <c r="BM251" i="1" s="1"/>
  <c r="BL242" i="1"/>
  <c r="BK243" i="1"/>
  <c r="BL234" i="1"/>
  <c r="BK235" i="1"/>
  <c r="BM235" i="1" s="1"/>
  <c r="BL218" i="1"/>
  <c r="BK219" i="1"/>
  <c r="BL210" i="1"/>
  <c r="BK211" i="1"/>
  <c r="BL202" i="1"/>
  <c r="BK203" i="1"/>
  <c r="BK195" i="1"/>
  <c r="BL194" i="1"/>
  <c r="BK187" i="1"/>
  <c r="BL186" i="1"/>
  <c r="BK171" i="1"/>
  <c r="BL170" i="1"/>
  <c r="BK163" i="1"/>
  <c r="BL162" i="1"/>
  <c r="BK155" i="1"/>
  <c r="BL154" i="1"/>
  <c r="BK139" i="1"/>
  <c r="BL138" i="1"/>
  <c r="BK131" i="1"/>
  <c r="BL130" i="1"/>
  <c r="BK115" i="1"/>
  <c r="BL114" i="1"/>
  <c r="BK99" i="1"/>
  <c r="BL98" i="1"/>
  <c r="BK91" i="1"/>
  <c r="BL90" i="1"/>
  <c r="BK83" i="1"/>
  <c r="BL82" i="1"/>
  <c r="BK75" i="1"/>
  <c r="BL74" i="1"/>
  <c r="BK67" i="1"/>
  <c r="BL66" i="1"/>
  <c r="BM66" i="1" s="1"/>
  <c r="BL650" i="1"/>
  <c r="BK650" i="1"/>
  <c r="BL480" i="1"/>
  <c r="BK481" i="1"/>
  <c r="BM481" i="1" s="1"/>
  <c r="BL448" i="1"/>
  <c r="BK449" i="1"/>
  <c r="BL384" i="1"/>
  <c r="BK385" i="1"/>
  <c r="BK317" i="1"/>
  <c r="BL320" i="1"/>
  <c r="BK184" i="1"/>
  <c r="BL183" i="1"/>
  <c r="BL590" i="1"/>
  <c r="BK590" i="1"/>
  <c r="BK668" i="1"/>
  <c r="BL667" i="1"/>
  <c r="BM667" i="1" s="1"/>
  <c r="BK652" i="1"/>
  <c r="BL652" i="1"/>
  <c r="BL651" i="1" s="1"/>
  <c r="BL644" i="1"/>
  <c r="BK644" i="1"/>
  <c r="BL596" i="1"/>
  <c r="BK596" i="1"/>
  <c r="BL588" i="1"/>
  <c r="BK588" i="1"/>
  <c r="BL580" i="1"/>
  <c r="BK580" i="1"/>
  <c r="BK572" i="1"/>
  <c r="BL572" i="1"/>
  <c r="BL548" i="1"/>
  <c r="BK548" i="1"/>
  <c r="BL540" i="1"/>
  <c r="BK540" i="1"/>
  <c r="BK515" i="1"/>
  <c r="BM515" i="1" s="1"/>
  <c r="BL514" i="1"/>
  <c r="BL513" i="1" s="1"/>
  <c r="BK499" i="1"/>
  <c r="BL498" i="1"/>
  <c r="BK491" i="1"/>
  <c r="BM491" i="1" s="1"/>
  <c r="BL490" i="1"/>
  <c r="BK475" i="1"/>
  <c r="BL474" i="1"/>
  <c r="BL466" i="1"/>
  <c r="BK467" i="1"/>
  <c r="BL458" i="1"/>
  <c r="BK459" i="1"/>
  <c r="BK443" i="1"/>
  <c r="BL442" i="1"/>
  <c r="BK435" i="1"/>
  <c r="BL434" i="1"/>
  <c r="BK402" i="1"/>
  <c r="BM403" i="1"/>
  <c r="BM402" i="1" s="1"/>
  <c r="BM394" i="1"/>
  <c r="BM393" i="1" s="1"/>
  <c r="BL393" i="1"/>
  <c r="BK387" i="1"/>
  <c r="BM387" i="1" s="1"/>
  <c r="BL386" i="1"/>
  <c r="BK363" i="1"/>
  <c r="BL362" i="1"/>
  <c r="BK355" i="1"/>
  <c r="BL354" i="1"/>
  <c r="BK347" i="1"/>
  <c r="BL346" i="1"/>
  <c r="BK339" i="1"/>
  <c r="BL338" i="1"/>
  <c r="BM338" i="1" s="1"/>
  <c r="BK331" i="1"/>
  <c r="BL330" i="1"/>
  <c r="BL322" i="1"/>
  <c r="BM322" i="1" s="1"/>
  <c r="BK323" i="1"/>
  <c r="BM323" i="1" s="1"/>
  <c r="BL314" i="1"/>
  <c r="BM314" i="1" s="1"/>
  <c r="BM307" i="1"/>
  <c r="BL306" i="1"/>
  <c r="BM306" i="1" s="1"/>
  <c r="BL298" i="1"/>
  <c r="BM298" i="1" s="1"/>
  <c r="BM299" i="1"/>
  <c r="BK283" i="1"/>
  <c r="BL282" i="1"/>
  <c r="BK275" i="1"/>
  <c r="BL274" i="1"/>
  <c r="BL266" i="1"/>
  <c r="BK267" i="1"/>
  <c r="BK259" i="1"/>
  <c r="BL258" i="1"/>
  <c r="BK250" i="1"/>
  <c r="BL249" i="1"/>
  <c r="BK242" i="1"/>
  <c r="BL241" i="1"/>
  <c r="BK234" i="1"/>
  <c r="BL233" i="1"/>
  <c r="BK218" i="1"/>
  <c r="BL217" i="1"/>
  <c r="BK210" i="1"/>
  <c r="BL209" i="1"/>
  <c r="BK202" i="1"/>
  <c r="BL201" i="1"/>
  <c r="BK194" i="1"/>
  <c r="BL193" i="1"/>
  <c r="BK186" i="1"/>
  <c r="BL185" i="1"/>
  <c r="BL177" i="1"/>
  <c r="BK178" i="1"/>
  <c r="BM178" i="1" s="1"/>
  <c r="BL169" i="1"/>
  <c r="BK170" i="1"/>
  <c r="BK162" i="1"/>
  <c r="BL161" i="1"/>
  <c r="BL153" i="1"/>
  <c r="BK154" i="1"/>
  <c r="BL137" i="1"/>
  <c r="BK138" i="1"/>
  <c r="BL129" i="1"/>
  <c r="BK130" i="1"/>
  <c r="BK114" i="1"/>
  <c r="BL113" i="1"/>
  <c r="BK106" i="1"/>
  <c r="BM106" i="1" s="1"/>
  <c r="BL105" i="1"/>
  <c r="BK98" i="1"/>
  <c r="BL97" i="1"/>
  <c r="BK90" i="1"/>
  <c r="BL89" i="1"/>
  <c r="BK82" i="1"/>
  <c r="BL81" i="1"/>
  <c r="BM81" i="1" s="1"/>
  <c r="BK74" i="1"/>
  <c r="BL73" i="1"/>
  <c r="BL440" i="1"/>
  <c r="BK441" i="1"/>
  <c r="BK662" i="1"/>
  <c r="BL661" i="1"/>
  <c r="BL646" i="1"/>
  <c r="BK646" i="1"/>
  <c r="BL690" i="1"/>
  <c r="BM691" i="1"/>
  <c r="BM690" i="1" s="1"/>
  <c r="BK659" i="1"/>
  <c r="BM659" i="1" s="1"/>
  <c r="BL658" i="1"/>
  <c r="BL626" i="1"/>
  <c r="BM627" i="1"/>
  <c r="BM626" i="1" s="1"/>
  <c r="BL595" i="1"/>
  <c r="BK595" i="1"/>
  <c r="BL587" i="1"/>
  <c r="BK587" i="1"/>
  <c r="BL579" i="1"/>
  <c r="BK579" i="1"/>
  <c r="BL571" i="1"/>
  <c r="BK571" i="1"/>
  <c r="BL547" i="1"/>
  <c r="BK547" i="1"/>
  <c r="BL539" i="1"/>
  <c r="BK539" i="1"/>
  <c r="BK529" i="1"/>
  <c r="BM530" i="1"/>
  <c r="BM529" i="1" s="1"/>
  <c r="BL505" i="1"/>
  <c r="BK506" i="1"/>
  <c r="BM506" i="1" s="1"/>
  <c r="BK498" i="1"/>
  <c r="BL497" i="1"/>
  <c r="BL489" i="1"/>
  <c r="BK490" i="1"/>
  <c r="BK474" i="1"/>
  <c r="BL473" i="1"/>
  <c r="BK466" i="1"/>
  <c r="BL465" i="1"/>
  <c r="BK458" i="1"/>
  <c r="BL457" i="1"/>
  <c r="BK450" i="1"/>
  <c r="BM450" i="1" s="1"/>
  <c r="BL449" i="1"/>
  <c r="BK442" i="1"/>
  <c r="BL441" i="1"/>
  <c r="BL433" i="1"/>
  <c r="BK434" i="1"/>
  <c r="BK426" i="1"/>
  <c r="BM426" i="1" s="1"/>
  <c r="BL425" i="1"/>
  <c r="BL424" i="1" s="1"/>
  <c r="BK409" i="1"/>
  <c r="BM410" i="1"/>
  <c r="BM409" i="1" s="1"/>
  <c r="BK386" i="1"/>
  <c r="BL385" i="1"/>
  <c r="BL369" i="1"/>
  <c r="BK370" i="1"/>
  <c r="BM370" i="1" s="1"/>
  <c r="BK362" i="1"/>
  <c r="BL361" i="1"/>
  <c r="BK354" i="1"/>
  <c r="BL353" i="1"/>
  <c r="BK346" i="1"/>
  <c r="BL345" i="1"/>
  <c r="BK330" i="1"/>
  <c r="BL329" i="1"/>
  <c r="BL321" i="1"/>
  <c r="BL313" i="1"/>
  <c r="BL305" i="1"/>
  <c r="BL297" i="1"/>
  <c r="BL281" i="1"/>
  <c r="BK282" i="1"/>
  <c r="BK274" i="1"/>
  <c r="BL273" i="1"/>
  <c r="BK266" i="1"/>
  <c r="BL265" i="1"/>
  <c r="BK258" i="1"/>
  <c r="BL257" i="1"/>
  <c r="BL248" i="1"/>
  <c r="BK249" i="1"/>
  <c r="BL240" i="1"/>
  <c r="BK241" i="1"/>
  <c r="BM241" i="1" s="1"/>
  <c r="BK233" i="1"/>
  <c r="BL232" i="1"/>
  <c r="BK225" i="1"/>
  <c r="BM225" i="1" s="1"/>
  <c r="BL224" i="1"/>
  <c r="BK217" i="1"/>
  <c r="BL216" i="1"/>
  <c r="BM216" i="1" s="1"/>
  <c r="BL208" i="1"/>
  <c r="BK209" i="1"/>
  <c r="BL200" i="1"/>
  <c r="BK201" i="1"/>
  <c r="BL192" i="1"/>
  <c r="BK193" i="1"/>
  <c r="BK185" i="1"/>
  <c r="BL184" i="1"/>
  <c r="BK177" i="1"/>
  <c r="BL176" i="1"/>
  <c r="BK169" i="1"/>
  <c r="BL168" i="1"/>
  <c r="BK161" i="1"/>
  <c r="BL160" i="1"/>
  <c r="BK153" i="1"/>
  <c r="BL152" i="1"/>
  <c r="BK137" i="1"/>
  <c r="BL136" i="1"/>
  <c r="BK129" i="1"/>
  <c r="BL128" i="1"/>
  <c r="BL120" i="1"/>
  <c r="BK121" i="1"/>
  <c r="BM121" i="1" s="1"/>
  <c r="BL112" i="1"/>
  <c r="BK113" i="1"/>
  <c r="BL104" i="1"/>
  <c r="BK105" i="1"/>
  <c r="BK97" i="1"/>
  <c r="BL96" i="1"/>
  <c r="BL88" i="1"/>
  <c r="BK89" i="1"/>
  <c r="BL72" i="1"/>
  <c r="BK73" i="1"/>
  <c r="AQ548" i="1"/>
  <c r="AQ526" i="1"/>
  <c r="AQ506" i="1"/>
  <c r="AQ497" i="1"/>
  <c r="AQ476" i="1"/>
  <c r="AQ466" i="1"/>
  <c r="AQ420" i="1"/>
  <c r="AQ406" i="1"/>
  <c r="AQ374" i="1"/>
  <c r="AQ363" i="1"/>
  <c r="AQ354" i="1"/>
  <c r="AQ346" i="1"/>
  <c r="AQ318" i="1"/>
  <c r="AQ297" i="1"/>
  <c r="AQ286" i="1"/>
  <c r="AQ620" i="1"/>
  <c r="AQ630" i="1"/>
  <c r="AQ542" i="1"/>
  <c r="BE4" i="1"/>
  <c r="AQ547" i="1"/>
  <c r="AO528" i="1"/>
  <c r="AB658" i="1"/>
  <c r="AA659" i="1"/>
  <c r="AB321" i="1"/>
  <c r="AA322" i="1"/>
  <c r="AA665" i="1"/>
  <c r="AB664" i="1"/>
  <c r="AQ444" i="1"/>
  <c r="AQ436" i="1"/>
  <c r="AQ426" i="1"/>
  <c r="AQ313" i="1"/>
  <c r="AQ302" i="1"/>
  <c r="AQ281" i="1"/>
  <c r="AQ273" i="1"/>
  <c r="AQ265" i="1"/>
  <c r="AQ257" i="1"/>
  <c r="AQ246" i="1"/>
  <c r="AQ227" i="1"/>
  <c r="AQ218" i="1"/>
  <c r="AQ209" i="1"/>
  <c r="AQ200" i="1"/>
  <c r="AQ192" i="1"/>
  <c r="AQ184" i="1"/>
  <c r="AQ150" i="1"/>
  <c r="AQ140" i="1"/>
  <c r="AQ131" i="1"/>
  <c r="AQ121" i="1"/>
  <c r="AQ113" i="1"/>
  <c r="AQ104" i="1"/>
  <c r="AQ96" i="1"/>
  <c r="AQ78" i="1"/>
  <c r="AQ70" i="1"/>
  <c r="AQ52" i="1"/>
  <c r="AQ44" i="1"/>
  <c r="AQ35" i="1"/>
  <c r="AQ26" i="1"/>
  <c r="AQ17" i="1"/>
  <c r="AQ9" i="1"/>
  <c r="AJ145" i="1"/>
  <c r="AQ682" i="1"/>
  <c r="AQ545" i="1"/>
  <c r="AQ536" i="1"/>
  <c r="AQ543" i="1"/>
  <c r="AQ187" i="1"/>
  <c r="AQ305" i="1"/>
  <c r="AQ571" i="1"/>
  <c r="AQ684" i="1"/>
  <c r="AQ534" i="1"/>
  <c r="AQ537" i="1"/>
  <c r="AQ554" i="1"/>
  <c r="AQ518" i="1"/>
  <c r="AQ498" i="1"/>
  <c r="AQ467" i="1"/>
  <c r="AQ458" i="1"/>
  <c r="AQ449" i="1"/>
  <c r="AQ396" i="1"/>
  <c r="AQ395" i="1" s="1"/>
  <c r="AQ364" i="1"/>
  <c r="AQ329" i="1"/>
  <c r="AQ278" i="1"/>
  <c r="AQ270" i="1"/>
  <c r="AQ262" i="1"/>
  <c r="AQ243" i="1"/>
  <c r="AQ233" i="1"/>
  <c r="AQ214" i="1"/>
  <c r="AQ172" i="1"/>
  <c r="AQ164" i="1"/>
  <c r="AQ155" i="1"/>
  <c r="AQ147" i="1"/>
  <c r="AQ137" i="1"/>
  <c r="AQ128" i="1"/>
  <c r="AQ118" i="1"/>
  <c r="AQ110" i="1"/>
  <c r="AQ92" i="1"/>
  <c r="AQ84" i="1"/>
  <c r="AQ75" i="1"/>
  <c r="AQ67" i="1"/>
  <c r="AQ58" i="1"/>
  <c r="AQ49" i="1"/>
  <c r="AQ40" i="1"/>
  <c r="AQ32" i="1"/>
  <c r="AQ14" i="1"/>
  <c r="AQ551" i="1"/>
  <c r="AQ499" i="1"/>
  <c r="AQ490" i="1"/>
  <c r="AQ459" i="1"/>
  <c r="AQ450" i="1"/>
  <c r="AQ442" i="1"/>
  <c r="AQ434" i="1"/>
  <c r="AQ410" i="1"/>
  <c r="AQ409" i="1" s="1"/>
  <c r="AQ398" i="1"/>
  <c r="AQ386" i="1"/>
  <c r="AQ356" i="1"/>
  <c r="AQ348" i="1"/>
  <c r="AQ339" i="1"/>
  <c r="AQ330" i="1"/>
  <c r="AQ310" i="1"/>
  <c r="AQ244" i="1"/>
  <c r="AQ234" i="1"/>
  <c r="AQ224" i="1"/>
  <c r="AQ216" i="1"/>
  <c r="AQ198" i="1"/>
  <c r="AQ182" i="1"/>
  <c r="AQ156" i="1"/>
  <c r="AQ148" i="1"/>
  <c r="AQ138" i="1"/>
  <c r="AQ129" i="1"/>
  <c r="AQ102" i="1"/>
  <c r="AQ76" i="1"/>
  <c r="AQ68" i="1"/>
  <c r="AQ59" i="1"/>
  <c r="AQ41" i="1"/>
  <c r="AQ33" i="1"/>
  <c r="AQ24" i="1"/>
  <c r="AQ572" i="1"/>
  <c r="AQ541" i="1"/>
  <c r="AQ7" i="1"/>
  <c r="AQ659" i="1"/>
  <c r="AQ604" i="1"/>
  <c r="AQ546" i="1"/>
  <c r="AQ539" i="1"/>
  <c r="AQ190" i="1"/>
  <c r="AQ562" i="1"/>
  <c r="AQ674" i="1"/>
  <c r="AQ665" i="1"/>
  <c r="AQ619" i="1"/>
  <c r="AQ538" i="1"/>
  <c r="AQ50" i="1"/>
  <c r="V25" i="1"/>
  <c r="AQ550" i="1"/>
  <c r="AQ540" i="1"/>
  <c r="AQ596" i="1"/>
  <c r="AQ642" i="1"/>
  <c r="AQ627" i="1"/>
  <c r="AQ145" i="1"/>
  <c r="AQ590" i="1"/>
  <c r="AO660" i="1"/>
  <c r="AO312" i="1"/>
  <c r="AO424" i="1"/>
  <c r="AQ662" i="1"/>
  <c r="AQ650" i="1"/>
  <c r="AQ385" i="1"/>
  <c r="AQ355" i="1"/>
  <c r="AQ347" i="1"/>
  <c r="AQ338" i="1"/>
  <c r="AP638" i="1"/>
  <c r="AQ641" i="1"/>
  <c r="AO552" i="1"/>
  <c r="AO418" i="1"/>
  <c r="AQ580" i="1"/>
  <c r="AQ563" i="1"/>
  <c r="AO254" i="1"/>
  <c r="AQ225" i="1"/>
  <c r="AQ174" i="1"/>
  <c r="AQ8" i="1"/>
  <c r="N555" i="1"/>
  <c r="AP308" i="1"/>
  <c r="AO308" i="1"/>
  <c r="AP254" i="1"/>
  <c r="AO317" i="1"/>
  <c r="AO285" i="1"/>
  <c r="AO578" i="1"/>
  <c r="AO559" i="1"/>
  <c r="AO372" i="1"/>
  <c r="AP293" i="1"/>
  <c r="AP291" i="1" s="1"/>
  <c r="AP290" i="1" s="1"/>
  <c r="AP247" i="1"/>
  <c r="AO304" i="1"/>
  <c r="AQ698" i="1"/>
  <c r="AQ678" i="1"/>
  <c r="AQ668" i="1"/>
  <c r="AQ658" i="1"/>
  <c r="AQ646" i="1"/>
  <c r="AP317" i="1"/>
  <c r="AO300" i="1"/>
  <c r="AO293" i="1"/>
  <c r="AO291" i="1" s="1"/>
  <c r="AO290" i="1" s="1"/>
  <c r="AO247" i="1"/>
  <c r="AQ622" i="1"/>
  <c r="AQ612" i="1"/>
  <c r="AQ603" i="1"/>
  <c r="AQ574" i="1"/>
  <c r="AQ564" i="1"/>
  <c r="AQ510" i="1"/>
  <c r="AQ500" i="1"/>
  <c r="AQ491" i="1"/>
  <c r="AQ460" i="1"/>
  <c r="AQ443" i="1"/>
  <c r="AQ435" i="1"/>
  <c r="AQ387" i="1"/>
  <c r="AQ377" i="1"/>
  <c r="AQ358" i="1"/>
  <c r="AQ340" i="1"/>
  <c r="AQ331" i="1"/>
  <c r="AQ321" i="1"/>
  <c r="AP300" i="1"/>
  <c r="AQ289" i="1"/>
  <c r="AQ468" i="1"/>
  <c r="AP312" i="1"/>
  <c r="AP556" i="1"/>
  <c r="AP544" i="1"/>
  <c r="AP462" i="1"/>
  <c r="AQ294" i="1"/>
  <c r="AQ258" i="1"/>
  <c r="AQ168" i="1"/>
  <c r="AQ105" i="1"/>
  <c r="AQ88" i="1"/>
  <c r="AJ619" i="1"/>
  <c r="AP304" i="1"/>
  <c r="AO687" i="1"/>
  <c r="AO676" i="1"/>
  <c r="AP285" i="1"/>
  <c r="AQ57" i="1"/>
  <c r="N528" i="1"/>
  <c r="AQ681" i="1"/>
  <c r="AQ152" i="1"/>
  <c r="AQ81" i="1"/>
  <c r="AP549" i="1"/>
  <c r="AO621" i="1"/>
  <c r="AP687" i="1"/>
  <c r="AQ628" i="1"/>
  <c r="AQ598" i="1"/>
  <c r="AQ625" i="1"/>
  <c r="AQ315" i="1"/>
  <c r="AQ259" i="1"/>
  <c r="AQ115" i="1"/>
  <c r="AQ46" i="1"/>
  <c r="AQ634" i="1"/>
  <c r="AQ633" i="1" s="1"/>
  <c r="AP621" i="1"/>
  <c r="AQ614" i="1"/>
  <c r="AQ594" i="1"/>
  <c r="AQ586" i="1"/>
  <c r="AQ512" i="1"/>
  <c r="AQ494" i="1"/>
  <c r="AQ454" i="1"/>
  <c r="AQ401" i="1"/>
  <c r="AQ390" i="1"/>
  <c r="AQ380" i="1"/>
  <c r="AQ369" i="1"/>
  <c r="AQ342" i="1"/>
  <c r="AQ323" i="1"/>
  <c r="AQ307" i="1"/>
  <c r="AQ299" i="1"/>
  <c r="AQ283" i="1"/>
  <c r="AQ275" i="1"/>
  <c r="AQ267" i="1"/>
  <c r="AQ249" i="1"/>
  <c r="AQ240" i="1"/>
  <c r="AQ220" i="1"/>
  <c r="AQ211" i="1"/>
  <c r="AQ202" i="1"/>
  <c r="AQ194" i="1"/>
  <c r="AQ186" i="1"/>
  <c r="AQ177" i="1"/>
  <c r="AQ169" i="1"/>
  <c r="AQ161" i="1"/>
  <c r="AQ142" i="1"/>
  <c r="AQ134" i="1"/>
  <c r="AQ106" i="1"/>
  <c r="AQ98" i="1"/>
  <c r="AQ89" i="1"/>
  <c r="AQ72" i="1"/>
  <c r="AQ54" i="1"/>
  <c r="AQ28" i="1"/>
  <c r="AQ20" i="1"/>
  <c r="AQ11" i="1"/>
  <c r="AO404" i="1"/>
  <c r="AO616" i="1"/>
  <c r="AQ587" i="1"/>
  <c r="AO513" i="1"/>
  <c r="N324" i="1"/>
  <c r="AJ617" i="1"/>
  <c r="AP552" i="1"/>
  <c r="AP424" i="1"/>
  <c r="AO556" i="1"/>
  <c r="AO482" i="1"/>
  <c r="AO462" i="1"/>
  <c r="AO501" i="1"/>
  <c r="AO470" i="1"/>
  <c r="AP516" i="1"/>
  <c r="AP383" i="1"/>
  <c r="AQ657" i="1"/>
  <c r="AI616" i="1"/>
  <c r="AQ618" i="1"/>
  <c r="AQ606" i="1"/>
  <c r="AO609" i="1"/>
  <c r="AO549" i="1"/>
  <c r="AO488" i="1"/>
  <c r="AQ595" i="1"/>
  <c r="AQ558" i="1"/>
  <c r="AQ524" i="1"/>
  <c r="AQ484" i="1"/>
  <c r="AQ474" i="1"/>
  <c r="AQ446" i="1"/>
  <c r="AQ438" i="1"/>
  <c r="AQ370" i="1"/>
  <c r="AQ334" i="1"/>
  <c r="AQ316" i="1"/>
  <c r="AQ292" i="1"/>
  <c r="AQ284" i="1"/>
  <c r="AQ276" i="1"/>
  <c r="AQ268" i="1"/>
  <c r="AQ260" i="1"/>
  <c r="AQ250" i="1"/>
  <c r="AQ212" i="1"/>
  <c r="AQ203" i="1"/>
  <c r="AQ178" i="1"/>
  <c r="AQ170" i="1"/>
  <c r="AQ162" i="1"/>
  <c r="AQ116" i="1"/>
  <c r="AQ108" i="1"/>
  <c r="AQ82" i="1"/>
  <c r="AQ64" i="1"/>
  <c r="AQ38" i="1"/>
  <c r="AQ12" i="1"/>
  <c r="AO516" i="1"/>
  <c r="AP626" i="1"/>
  <c r="AP535" i="1"/>
  <c r="AQ683" i="1"/>
  <c r="AO522" i="1"/>
  <c r="AQ505" i="1"/>
  <c r="AO431" i="1"/>
  <c r="AQ353" i="1"/>
  <c r="AQ345" i="1"/>
  <c r="AQ428" i="1"/>
  <c r="AP427" i="1"/>
  <c r="AQ553" i="1"/>
  <c r="AQ692" i="1"/>
  <c r="AP680" i="1"/>
  <c r="AQ670" i="1"/>
  <c r="AP660" i="1"/>
  <c r="AP648" i="1"/>
  <c r="AP602" i="1"/>
  <c r="AP566" i="1"/>
  <c r="AQ502" i="1"/>
  <c r="AP501" i="1"/>
  <c r="AP492" i="1"/>
  <c r="AQ577" i="1"/>
  <c r="AQ569" i="1"/>
  <c r="V24" i="1"/>
  <c r="AQ483" i="1"/>
  <c r="AP482" i="1"/>
  <c r="AQ691" i="1"/>
  <c r="AP690" i="1"/>
  <c r="AQ611" i="1"/>
  <c r="AQ532" i="1"/>
  <c r="AQ531" i="1" s="1"/>
  <c r="AP531" i="1"/>
  <c r="AP470" i="1"/>
  <c r="AQ452" i="1"/>
  <c r="AP451" i="1"/>
  <c r="AQ412" i="1"/>
  <c r="AQ411" i="1" s="1"/>
  <c r="AP411" i="1"/>
  <c r="AO680" i="1"/>
  <c r="AQ649" i="1"/>
  <c r="AO648" i="1"/>
  <c r="AO638" i="1"/>
  <c r="AO626" i="1"/>
  <c r="AO544" i="1"/>
  <c r="AO535" i="1"/>
  <c r="AO427" i="1"/>
  <c r="AQ601" i="1"/>
  <c r="AQ600" i="1" s="1"/>
  <c r="AQ610" i="1"/>
  <c r="AP609" i="1"/>
  <c r="AQ582" i="1"/>
  <c r="AQ530" i="1"/>
  <c r="AQ529" i="1" s="1"/>
  <c r="AP529" i="1"/>
  <c r="AP478" i="1"/>
  <c r="AO690" i="1"/>
  <c r="AQ593" i="1"/>
  <c r="AQ585" i="1"/>
  <c r="AO584" i="1"/>
  <c r="AO566" i="1"/>
  <c r="AO492" i="1"/>
  <c r="AO388" i="1"/>
  <c r="AQ379" i="1"/>
  <c r="AO337" i="1"/>
  <c r="AQ306" i="1"/>
  <c r="AQ282" i="1"/>
  <c r="AQ248" i="1"/>
  <c r="AQ219" i="1"/>
  <c r="AQ201" i="1"/>
  <c r="AQ193" i="1"/>
  <c r="AQ185" i="1"/>
  <c r="AQ176" i="1"/>
  <c r="AQ160" i="1"/>
  <c r="AQ114" i="1"/>
  <c r="AQ97" i="1"/>
  <c r="AQ62" i="1"/>
  <c r="AQ27" i="1"/>
  <c r="AQ19" i="1"/>
  <c r="N469" i="1"/>
  <c r="AP676" i="1"/>
  <c r="AQ667" i="1"/>
  <c r="AP666" i="1"/>
  <c r="AQ508" i="1"/>
  <c r="AP507" i="1"/>
  <c r="AP488" i="1"/>
  <c r="AQ422" i="1"/>
  <c r="AP421" i="1"/>
  <c r="AQ689" i="1"/>
  <c r="AO602" i="1"/>
  <c r="AO451" i="1"/>
  <c r="AQ425" i="1"/>
  <c r="AO366" i="1"/>
  <c r="AO357" i="1"/>
  <c r="V22" i="1"/>
  <c r="AO666" i="1"/>
  <c r="AO478" i="1"/>
  <c r="AO397" i="1"/>
  <c r="AQ644" i="1"/>
  <c r="AP643" i="1"/>
  <c r="AP431" i="1"/>
  <c r="AQ579" i="1"/>
  <c r="AP654" i="1"/>
  <c r="AQ588" i="1"/>
  <c r="AP578" i="1"/>
  <c r="AQ570" i="1"/>
  <c r="AP559" i="1"/>
  <c r="AQ515" i="1"/>
  <c r="AQ475" i="1"/>
  <c r="AQ430" i="1"/>
  <c r="AQ382" i="1"/>
  <c r="AQ362" i="1"/>
  <c r="AQ251" i="1"/>
  <c r="AQ242" i="1"/>
  <c r="AQ232" i="1"/>
  <c r="AQ204" i="1"/>
  <c r="AQ196" i="1"/>
  <c r="AQ188" i="1"/>
  <c r="AQ180" i="1"/>
  <c r="AQ171" i="1"/>
  <c r="AQ163" i="1"/>
  <c r="AQ154" i="1"/>
  <c r="AQ144" i="1"/>
  <c r="AQ136" i="1"/>
  <c r="AQ100" i="1"/>
  <c r="AQ91" i="1"/>
  <c r="AQ83" i="1"/>
  <c r="AQ74" i="1"/>
  <c r="AQ66" i="1"/>
  <c r="AQ48" i="1"/>
  <c r="AQ22" i="1"/>
  <c r="AO643" i="1"/>
  <c r="AO507" i="1"/>
  <c r="AQ433" i="1"/>
  <c r="AO421" i="1"/>
  <c r="V21" i="1"/>
  <c r="AQ523" i="1"/>
  <c r="AP522" i="1"/>
  <c r="AP584" i="1"/>
  <c r="AQ652" i="1"/>
  <c r="AQ651" i="1" s="1"/>
  <c r="AQ694" i="1"/>
  <c r="AQ514" i="1"/>
  <c r="AP513" i="1"/>
  <c r="AP413" i="1"/>
  <c r="AP357" i="1"/>
  <c r="AP325" i="1"/>
  <c r="AQ673" i="1"/>
  <c r="AO654" i="1"/>
  <c r="AQ561" i="1"/>
  <c r="AJ253" i="1"/>
  <c r="AQ253" i="1"/>
  <c r="AJ620" i="1"/>
  <c r="AJ618" i="1"/>
  <c r="AP616" i="1"/>
  <c r="AH616" i="1"/>
  <c r="AP388" i="1"/>
  <c r="AP378" i="1"/>
  <c r="N371" i="1"/>
  <c r="AP366" i="1"/>
  <c r="AP337" i="1"/>
  <c r="AO344" i="1"/>
  <c r="AP418" i="1"/>
  <c r="AQ419" i="1"/>
  <c r="AQ394" i="1"/>
  <c r="AQ393" i="1" s="1"/>
  <c r="AP393" i="1"/>
  <c r="AQ521" i="1"/>
  <c r="AQ489" i="1"/>
  <c r="AQ481" i="1"/>
  <c r="AQ473" i="1"/>
  <c r="AQ465" i="1"/>
  <c r="AQ457" i="1"/>
  <c r="AQ441" i="1"/>
  <c r="AO402" i="1"/>
  <c r="AQ403" i="1"/>
  <c r="AQ402" i="1" s="1"/>
  <c r="AQ361" i="1"/>
  <c r="AQ326" i="1"/>
  <c r="AO325" i="1"/>
  <c r="AQ241" i="1"/>
  <c r="AQ230" i="1"/>
  <c r="AQ195" i="1"/>
  <c r="AQ153" i="1"/>
  <c r="AQ126" i="1"/>
  <c r="AO107" i="1"/>
  <c r="AQ107" i="1" s="1"/>
  <c r="AQ99" i="1"/>
  <c r="AQ90" i="1"/>
  <c r="AQ73" i="1"/>
  <c r="AP372" i="1"/>
  <c r="AP344" i="1"/>
  <c r="AP404" i="1"/>
  <c r="AO413" i="1"/>
  <c r="AO123" i="1"/>
  <c r="AO378" i="1"/>
  <c r="AP215" i="1"/>
  <c r="AP6" i="1"/>
  <c r="AQ592" i="1"/>
  <c r="AQ448" i="1"/>
  <c r="AO133" i="1"/>
  <c r="AO80" i="1"/>
  <c r="AQ80" i="1" s="1"/>
  <c r="V20" i="1"/>
  <c r="V145" i="1"/>
  <c r="AP397" i="1"/>
  <c r="AQ617" i="1"/>
  <c r="AP133" i="1"/>
  <c r="AQ236" i="1"/>
  <c r="AO226" i="1"/>
  <c r="AO158" i="1"/>
  <c r="AO43" i="1"/>
  <c r="AQ43" i="1" s="1"/>
  <c r="V19" i="1"/>
  <c r="AQ697" i="1"/>
  <c r="AQ414" i="1"/>
  <c r="AQ350" i="1"/>
  <c r="AQ332" i="1"/>
  <c r="AQ322" i="1"/>
  <c r="AQ314" i="1"/>
  <c r="AQ298" i="1"/>
  <c r="AQ274" i="1"/>
  <c r="AQ266" i="1"/>
  <c r="AQ228" i="1"/>
  <c r="AQ210" i="1"/>
  <c r="AQ132" i="1"/>
  <c r="AQ124" i="1"/>
  <c r="AQ36" i="1"/>
  <c r="AP18" i="1"/>
  <c r="AQ10" i="1"/>
  <c r="AQ296" i="1"/>
  <c r="AQ288" i="1"/>
  <c r="AQ280" i="1"/>
  <c r="AQ272" i="1"/>
  <c r="AQ264" i="1"/>
  <c r="AQ256" i="1"/>
  <c r="AQ235" i="1"/>
  <c r="AQ217" i="1"/>
  <c r="AQ208" i="1"/>
  <c r="AQ199" i="1"/>
  <c r="AQ191" i="1"/>
  <c r="AQ183" i="1"/>
  <c r="AQ166" i="1"/>
  <c r="AQ139" i="1"/>
  <c r="AQ120" i="1"/>
  <c r="AQ112" i="1"/>
  <c r="AQ103" i="1"/>
  <c r="AQ95" i="1"/>
  <c r="AQ86" i="1"/>
  <c r="AO65" i="1"/>
  <c r="AQ65" i="1" s="1"/>
  <c r="AQ51" i="1"/>
  <c r="AQ25" i="1"/>
  <c r="AQ16" i="1"/>
  <c r="AP226" i="1"/>
  <c r="AP158" i="1"/>
  <c r="AO215" i="1"/>
  <c r="AO6" i="1"/>
  <c r="AQ384" i="1"/>
  <c r="AO146" i="1"/>
  <c r="AO383" i="1"/>
  <c r="AP409" i="1"/>
  <c r="AP206" i="1"/>
  <c r="AO231" i="1"/>
  <c r="AO179" i="1"/>
  <c r="AO56" i="1"/>
  <c r="AQ56" i="1" s="1"/>
  <c r="AP395" i="1"/>
  <c r="AQ695" i="1"/>
  <c r="AQ679" i="1"/>
  <c r="AQ671" i="1"/>
  <c r="AQ663" i="1"/>
  <c r="AQ655" i="1"/>
  <c r="AQ647" i="1"/>
  <c r="AQ639" i="1"/>
  <c r="AQ607" i="1"/>
  <c r="AQ599" i="1"/>
  <c r="AQ591" i="1"/>
  <c r="AQ583" i="1"/>
  <c r="AQ575" i="1"/>
  <c r="AQ567" i="1"/>
  <c r="AQ527" i="1"/>
  <c r="AQ519" i="1"/>
  <c r="AQ511" i="1"/>
  <c r="AQ503" i="1"/>
  <c r="AQ495" i="1"/>
  <c r="AQ487" i="1"/>
  <c r="AQ486" i="1" s="1"/>
  <c r="AQ479" i="1"/>
  <c r="AQ471" i="1"/>
  <c r="AQ463" i="1"/>
  <c r="AQ455" i="1"/>
  <c r="AQ447" i="1"/>
  <c r="AQ439" i="1"/>
  <c r="AQ423" i="1"/>
  <c r="AQ415" i="1"/>
  <c r="AQ399" i="1"/>
  <c r="AQ391" i="1"/>
  <c r="AQ375" i="1"/>
  <c r="AQ367" i="1"/>
  <c r="AQ359" i="1"/>
  <c r="AQ351" i="1"/>
  <c r="AQ343" i="1"/>
  <c r="AQ335" i="1"/>
  <c r="AQ327" i="1"/>
  <c r="AQ319" i="1"/>
  <c r="AQ311" i="1"/>
  <c r="AQ303" i="1"/>
  <c r="AQ295" i="1"/>
  <c r="AQ287" i="1"/>
  <c r="AQ279" i="1"/>
  <c r="AQ271" i="1"/>
  <c r="AQ263" i="1"/>
  <c r="AQ255" i="1"/>
  <c r="AQ207" i="1"/>
  <c r="AQ119" i="1"/>
  <c r="AQ111" i="1"/>
  <c r="AQ15" i="1"/>
  <c r="V23" i="1"/>
  <c r="AO206" i="1"/>
  <c r="AO18" i="1"/>
  <c r="AP146" i="1"/>
  <c r="AQ222" i="1"/>
  <c r="AQ223" i="1"/>
  <c r="AQ23" i="1"/>
  <c r="AQ127" i="1"/>
  <c r="AQ39" i="1"/>
  <c r="AQ31" i="1"/>
  <c r="AQ143" i="1"/>
  <c r="AQ135" i="1"/>
  <c r="AQ55" i="1"/>
  <c r="AQ47" i="1"/>
  <c r="AO94" i="1"/>
  <c r="AQ94" i="1" s="1"/>
  <c r="AP179" i="1"/>
  <c r="AP231" i="1"/>
  <c r="V253" i="1"/>
  <c r="AQ520" i="1"/>
  <c r="AQ504" i="1"/>
  <c r="AQ496" i="1"/>
  <c r="AQ480" i="1"/>
  <c r="AQ472" i="1"/>
  <c r="AQ464" i="1"/>
  <c r="AQ456" i="1"/>
  <c r="AQ440" i="1"/>
  <c r="AQ432" i="1"/>
  <c r="AQ416" i="1"/>
  <c r="AQ408" i="1"/>
  <c r="AQ407" i="1" s="1"/>
  <c r="AQ400" i="1"/>
  <c r="AQ392" i="1"/>
  <c r="AQ376" i="1"/>
  <c r="AQ368" i="1"/>
  <c r="AQ360" i="1"/>
  <c r="AQ352" i="1"/>
  <c r="AQ336" i="1"/>
  <c r="AQ328" i="1"/>
  <c r="AQ320" i="1"/>
  <c r="AQ130" i="1"/>
  <c r="AQ60" i="1"/>
  <c r="AQ42" i="1"/>
  <c r="AQ34" i="1"/>
  <c r="AQ63" i="1"/>
  <c r="AP123" i="1"/>
  <c r="AQ656" i="1"/>
  <c r="AQ640" i="1"/>
  <c r="AQ632" i="1"/>
  <c r="AQ624" i="1"/>
  <c r="AQ608" i="1"/>
  <c r="AQ576" i="1"/>
  <c r="AQ568" i="1"/>
  <c r="AQ560" i="1"/>
  <c r="AQ239" i="1"/>
  <c r="AQ151" i="1"/>
  <c r="AQ79" i="1"/>
  <c r="AQ71" i="1"/>
  <c r="AO30" i="1"/>
  <c r="AQ30" i="1" s="1"/>
  <c r="AQ696" i="1"/>
  <c r="AQ688" i="1"/>
  <c r="AQ672" i="1"/>
  <c r="AQ664" i="1"/>
  <c r="AQ175" i="1"/>
  <c r="AQ167" i="1"/>
  <c r="AQ159" i="1"/>
  <c r="AQ87" i="1"/>
  <c r="AQ645" i="1"/>
  <c r="AQ637" i="1"/>
  <c r="AQ636" i="1" s="1"/>
  <c r="AQ589" i="1"/>
  <c r="AQ581" i="1"/>
  <c r="AQ309" i="1"/>
  <c r="AQ301" i="1"/>
  <c r="AQ277" i="1"/>
  <c r="AQ269" i="1"/>
  <c r="AQ261" i="1"/>
  <c r="AQ245" i="1"/>
  <c r="AQ237" i="1"/>
  <c r="AQ229" i="1"/>
  <c r="AQ221" i="1"/>
  <c r="AQ213" i="1"/>
  <c r="AQ205" i="1"/>
  <c r="AQ197" i="1"/>
  <c r="AQ189" i="1"/>
  <c r="AQ181" i="1"/>
  <c r="AQ173" i="1"/>
  <c r="AQ165" i="1"/>
  <c r="AQ157" i="1"/>
  <c r="AQ149" i="1"/>
  <c r="AQ141" i="1"/>
  <c r="AQ125" i="1"/>
  <c r="AQ117" i="1"/>
  <c r="AQ109" i="1"/>
  <c r="AQ101" i="1"/>
  <c r="AQ93" i="1"/>
  <c r="AQ85" i="1"/>
  <c r="AQ77" i="1"/>
  <c r="AQ69" i="1"/>
  <c r="AQ61" i="1"/>
  <c r="AQ53" i="1"/>
  <c r="AQ45" i="1"/>
  <c r="AQ37" i="1"/>
  <c r="AQ29" i="1"/>
  <c r="AQ21" i="1"/>
  <c r="AQ13" i="1"/>
  <c r="AQ631" i="1"/>
  <c r="AQ623" i="1"/>
  <c r="AQ693" i="1"/>
  <c r="AQ685" i="1"/>
  <c r="AQ677" i="1"/>
  <c r="AQ669" i="1"/>
  <c r="AQ629" i="1"/>
  <c r="AQ613" i="1"/>
  <c r="AQ605" i="1"/>
  <c r="AQ597" i="1"/>
  <c r="AQ573" i="1"/>
  <c r="AQ557" i="1"/>
  <c r="AQ525" i="1"/>
  <c r="AQ517" i="1"/>
  <c r="AQ509" i="1"/>
  <c r="AQ493" i="1"/>
  <c r="AQ485" i="1"/>
  <c r="AQ477" i="1"/>
  <c r="AQ461" i="1"/>
  <c r="AQ453" i="1"/>
  <c r="AQ445" i="1"/>
  <c r="AQ437" i="1"/>
  <c r="AQ429" i="1"/>
  <c r="AQ405" i="1"/>
  <c r="AQ389" i="1"/>
  <c r="AQ381" i="1"/>
  <c r="AQ373" i="1"/>
  <c r="AQ365" i="1"/>
  <c r="AQ349" i="1"/>
  <c r="AQ341" i="1"/>
  <c r="AQ333" i="1"/>
  <c r="BT371" i="1" l="1"/>
  <c r="BM339" i="1"/>
  <c r="BM347" i="1"/>
  <c r="BM355" i="1"/>
  <c r="H534" i="1"/>
  <c r="H533" i="1" s="1"/>
  <c r="F533" i="1"/>
  <c r="F699" i="1" s="1"/>
  <c r="BM494" i="1"/>
  <c r="BM103" i="1"/>
  <c r="BM102" i="1"/>
  <c r="BM327" i="1"/>
  <c r="BT635" i="1"/>
  <c r="BM455" i="1"/>
  <c r="BM119" i="1"/>
  <c r="BM264" i="1"/>
  <c r="BT238" i="1"/>
  <c r="BT4" i="1" s="1"/>
  <c r="BM86" i="1"/>
  <c r="BM256" i="1"/>
  <c r="BM174" i="1"/>
  <c r="BM375" i="1"/>
  <c r="BT469" i="1"/>
  <c r="BM222" i="1"/>
  <c r="BT565" i="1"/>
  <c r="BR4" i="1"/>
  <c r="BT324" i="1"/>
  <c r="BM672" i="1"/>
  <c r="BM472" i="1"/>
  <c r="BL660" i="1"/>
  <c r="BM518" i="1"/>
  <c r="BM415" i="1"/>
  <c r="BM503" i="1"/>
  <c r="BM495" i="1"/>
  <c r="BM333" i="1"/>
  <c r="BM279" i="1"/>
  <c r="BM335" i="1"/>
  <c r="BL413" i="1"/>
  <c r="BM438" i="1"/>
  <c r="BM663" i="1"/>
  <c r="BM350" i="1"/>
  <c r="BM537" i="1"/>
  <c r="BM577" i="1"/>
  <c r="BM554" i="1"/>
  <c r="BM164" i="1"/>
  <c r="BM334" i="1"/>
  <c r="BM77" i="1"/>
  <c r="BM657" i="1"/>
  <c r="BM349" i="1"/>
  <c r="BM670" i="1"/>
  <c r="BM165" i="1"/>
  <c r="BM209" i="1"/>
  <c r="BM155" i="1"/>
  <c r="BM204" i="1"/>
  <c r="BM570" i="1"/>
  <c r="BM459" i="1"/>
  <c r="BM446" i="1"/>
  <c r="BM125" i="1"/>
  <c r="BM197" i="1"/>
  <c r="BM263" i="1"/>
  <c r="BM85" i="1"/>
  <c r="BM453" i="1"/>
  <c r="BM245" i="1"/>
  <c r="BM277" i="1"/>
  <c r="BM576" i="1"/>
  <c r="BM664" i="1"/>
  <c r="BM328" i="1"/>
  <c r="BM368" i="1"/>
  <c r="BM210" i="1"/>
  <c r="BM250" i="1"/>
  <c r="BM283" i="1"/>
  <c r="BM198" i="1"/>
  <c r="BM519" i="1"/>
  <c r="BM662" i="1"/>
  <c r="BM219" i="1"/>
  <c r="BM68" i="1"/>
  <c r="BM67" i="1"/>
  <c r="BL522" i="1"/>
  <c r="BM166" i="1"/>
  <c r="BM151" i="1"/>
  <c r="BM543" i="1"/>
  <c r="BM671" i="1"/>
  <c r="BM153" i="1"/>
  <c r="BM181" i="1"/>
  <c r="BM156" i="1"/>
  <c r="BM437" i="1"/>
  <c r="BM213" i="1"/>
  <c r="BM261" i="1"/>
  <c r="BM528" i="1"/>
  <c r="BM354" i="1"/>
  <c r="BM359" i="1"/>
  <c r="BM340" i="1"/>
  <c r="BM187" i="1"/>
  <c r="BM275" i="1"/>
  <c r="BK378" i="1"/>
  <c r="BM244" i="1"/>
  <c r="BM89" i="1"/>
  <c r="BM193" i="1"/>
  <c r="BM509" i="1"/>
  <c r="BM70" i="1"/>
  <c r="BM110" i="1"/>
  <c r="BM115" i="1"/>
  <c r="BK427" i="1"/>
  <c r="BM442" i="1"/>
  <c r="BM467" i="1"/>
  <c r="BM484" i="1"/>
  <c r="BM78" i="1"/>
  <c r="BM150" i="1"/>
  <c r="BM190" i="1"/>
  <c r="BM75" i="1"/>
  <c r="BM262" i="1"/>
  <c r="BM331" i="1"/>
  <c r="BM363" i="1"/>
  <c r="BK418" i="1"/>
  <c r="BM444" i="1"/>
  <c r="BL482" i="1"/>
  <c r="BL675" i="1"/>
  <c r="BM148" i="1"/>
  <c r="BM341" i="1"/>
  <c r="BL427" i="1"/>
  <c r="BM141" i="1"/>
  <c r="BM173" i="1"/>
  <c r="BM454" i="1"/>
  <c r="BM118" i="1"/>
  <c r="BM391" i="1"/>
  <c r="BM76" i="1"/>
  <c r="BM101" i="1"/>
  <c r="BK413" i="1"/>
  <c r="BL638" i="1"/>
  <c r="BL285" i="1"/>
  <c r="BM399" i="1"/>
  <c r="BM464" i="1"/>
  <c r="BM196" i="1"/>
  <c r="BM126" i="1"/>
  <c r="BM211" i="1"/>
  <c r="BM390" i="1"/>
  <c r="BM271" i="1"/>
  <c r="BM260" i="1"/>
  <c r="BM332" i="1"/>
  <c r="BM582" i="1"/>
  <c r="BM278" i="1"/>
  <c r="BM98" i="1"/>
  <c r="BM163" i="1"/>
  <c r="BM276" i="1"/>
  <c r="BM538" i="1"/>
  <c r="BM274" i="1"/>
  <c r="BM458" i="1"/>
  <c r="BM498" i="1"/>
  <c r="BM419" i="1"/>
  <c r="BM418" i="1" s="1"/>
  <c r="BM499" i="1"/>
  <c r="BM572" i="1"/>
  <c r="BM131" i="1"/>
  <c r="BK247" i="1"/>
  <c r="BM348" i="1"/>
  <c r="BM476" i="1"/>
  <c r="BK462" i="1"/>
  <c r="BM82" i="1"/>
  <c r="BM234" i="1"/>
  <c r="BM541" i="1"/>
  <c r="BM130" i="1"/>
  <c r="BM435" i="1"/>
  <c r="BM212" i="1"/>
  <c r="BM202" i="1"/>
  <c r="BM242" i="1"/>
  <c r="BM483" i="1"/>
  <c r="BM588" i="1"/>
  <c r="BM99" i="1"/>
  <c r="BM195" i="1"/>
  <c r="BM201" i="1"/>
  <c r="BM548" i="1"/>
  <c r="BM113" i="1"/>
  <c r="BK516" i="1"/>
  <c r="BK226" i="1"/>
  <c r="BL308" i="1"/>
  <c r="BM510" i="1"/>
  <c r="BM186" i="1"/>
  <c r="BL337" i="1"/>
  <c r="BM171" i="1"/>
  <c r="BL516" i="1"/>
  <c r="BM161" i="1"/>
  <c r="BM514" i="1"/>
  <c r="BM513" i="1" s="1"/>
  <c r="BM91" i="1"/>
  <c r="BM139" i="1"/>
  <c r="BK372" i="1"/>
  <c r="BL231" i="1"/>
  <c r="BL304" i="1"/>
  <c r="BK421" i="1"/>
  <c r="BM87" i="1"/>
  <c r="BM167" i="1"/>
  <c r="BM233" i="1"/>
  <c r="BK528" i="1"/>
  <c r="BM90" i="1"/>
  <c r="BM520" i="1"/>
  <c r="BM117" i="1"/>
  <c r="BM342" i="1"/>
  <c r="BM447" i="1"/>
  <c r="BM656" i="1"/>
  <c r="BK404" i="1"/>
  <c r="BM592" i="1"/>
  <c r="BM641" i="1"/>
  <c r="BM346" i="1"/>
  <c r="BM386" i="1"/>
  <c r="BM474" i="1"/>
  <c r="BM668" i="1"/>
  <c r="BM309" i="1"/>
  <c r="BM308" i="1" s="1"/>
  <c r="BM69" i="1"/>
  <c r="BM568" i="1"/>
  <c r="BM569" i="1"/>
  <c r="BM443" i="1"/>
  <c r="BM203" i="1"/>
  <c r="BM243" i="1"/>
  <c r="BM434" i="1"/>
  <c r="BM589" i="1"/>
  <c r="BM642" i="1"/>
  <c r="BM74" i="1"/>
  <c r="BM218" i="1"/>
  <c r="BM590" i="1"/>
  <c r="BM268" i="1"/>
  <c r="BM92" i="1"/>
  <c r="BM228" i="1"/>
  <c r="BM129" i="1"/>
  <c r="BM169" i="1"/>
  <c r="BM267" i="1"/>
  <c r="BM109" i="1"/>
  <c r="BL312" i="1"/>
  <c r="BK513" i="1"/>
  <c r="BM114" i="1"/>
  <c r="BM162" i="1"/>
  <c r="BM83" i="1"/>
  <c r="BM460" i="1"/>
  <c r="BM557" i="1"/>
  <c r="BM556" i="1" s="1"/>
  <c r="BM555" i="1" s="1"/>
  <c r="BM597" i="1"/>
  <c r="BM542" i="1"/>
  <c r="BM414" i="1"/>
  <c r="BM137" i="1"/>
  <c r="BM177" i="1"/>
  <c r="BM380" i="1"/>
  <c r="BM428" i="1"/>
  <c r="BK556" i="1"/>
  <c r="BK555" i="1" s="1"/>
  <c r="BM140" i="1"/>
  <c r="BM172" i="1"/>
  <c r="BM405" i="1"/>
  <c r="BM404" i="1" s="1"/>
  <c r="BM221" i="1"/>
  <c r="BL300" i="1"/>
  <c r="BM583" i="1"/>
  <c r="BL247" i="1"/>
  <c r="BM539" i="1"/>
  <c r="BM587" i="1"/>
  <c r="BK482" i="1"/>
  <c r="BL666" i="1"/>
  <c r="BM436" i="1"/>
  <c r="BM524" i="1"/>
  <c r="BM269" i="1"/>
  <c r="BM429" i="1"/>
  <c r="BL549" i="1"/>
  <c r="BM270" i="1"/>
  <c r="BM551" i="1"/>
  <c r="BM673" i="1"/>
  <c r="BL344" i="1"/>
  <c r="BM259" i="1"/>
  <c r="BM116" i="1"/>
  <c r="BM188" i="1"/>
  <c r="BL507" i="1"/>
  <c r="BM598" i="1"/>
  <c r="BM586" i="1"/>
  <c r="BM189" i="1"/>
  <c r="BM105" i="1"/>
  <c r="BM220" i="1"/>
  <c r="BM422" i="1"/>
  <c r="BM421" i="1" s="1"/>
  <c r="BM439" i="1"/>
  <c r="BM191" i="1"/>
  <c r="BM73" i="1"/>
  <c r="BM490" i="1"/>
  <c r="BM194" i="1"/>
  <c r="BM84" i="1"/>
  <c r="BL226" i="1"/>
  <c r="BM517" i="1"/>
  <c r="BM229" i="1"/>
  <c r="BM511" i="1"/>
  <c r="BL488" i="1"/>
  <c r="BM364" i="1"/>
  <c r="BM381" i="1"/>
  <c r="BM351" i="1"/>
  <c r="BM185" i="1"/>
  <c r="BM217" i="1"/>
  <c r="BK666" i="1"/>
  <c r="BM441" i="1"/>
  <c r="BM475" i="1"/>
  <c r="BL378" i="1"/>
  <c r="BK388" i="1"/>
  <c r="BM376" i="1"/>
  <c r="BM362" i="1"/>
  <c r="BM523" i="1"/>
  <c r="BM675" i="1"/>
  <c r="BM445" i="1"/>
  <c r="BM574" i="1"/>
  <c r="BM149" i="1"/>
  <c r="BM285" i="1"/>
  <c r="BL372" i="1"/>
  <c r="BM135" i="1"/>
  <c r="BM258" i="1"/>
  <c r="BM330" i="1"/>
  <c r="BM547" i="1"/>
  <c r="BM595" i="1"/>
  <c r="BM686" i="1"/>
  <c r="BK383" i="1"/>
  <c r="BK507" i="1"/>
  <c r="BM374" i="1"/>
  <c r="BM591" i="1"/>
  <c r="BM142" i="1"/>
  <c r="BM182" i="1"/>
  <c r="BM594" i="1"/>
  <c r="BK80" i="1"/>
  <c r="BM80" i="1" s="1"/>
  <c r="BK643" i="1"/>
  <c r="BM644" i="1"/>
  <c r="BL383" i="1"/>
  <c r="BM160" i="1"/>
  <c r="BK304" i="1"/>
  <c r="BK366" i="1"/>
  <c r="BM297" i="1"/>
  <c r="BM143" i="1"/>
  <c r="BM175" i="1"/>
  <c r="BK206" i="1"/>
  <c r="BM352" i="1"/>
  <c r="BM384" i="1"/>
  <c r="BM496" i="1"/>
  <c r="BM257" i="1"/>
  <c r="BL643" i="1"/>
  <c r="BM449" i="1"/>
  <c r="BM154" i="1"/>
  <c r="BL158" i="1"/>
  <c r="BM305" i="1"/>
  <c r="BM304" i="1" s="1"/>
  <c r="BM505" i="1"/>
  <c r="BK654" i="1"/>
  <c r="BM112" i="1"/>
  <c r="BM273" i="1"/>
  <c r="BM497" i="1"/>
  <c r="BM111" i="1"/>
  <c r="BM296" i="1"/>
  <c r="BM456" i="1"/>
  <c r="BM120" i="1"/>
  <c r="BM168" i="1"/>
  <c r="BM580" i="1"/>
  <c r="BM184" i="1"/>
  <c r="BM573" i="1"/>
  <c r="BK636" i="1"/>
  <c r="BM637" i="1"/>
  <c r="BM636" i="1" s="1"/>
  <c r="BK549" i="1"/>
  <c r="BM550" i="1"/>
  <c r="BK344" i="1"/>
  <c r="BM567" i="1"/>
  <c r="BK566" i="1"/>
  <c r="BM599" i="1"/>
  <c r="BK312" i="1"/>
  <c r="BM546" i="1"/>
  <c r="BL123" i="1"/>
  <c r="BM183" i="1"/>
  <c r="BM272" i="1"/>
  <c r="BK431" i="1"/>
  <c r="BL462" i="1"/>
  <c r="BK544" i="1"/>
  <c r="BM545" i="1"/>
  <c r="BM585" i="1"/>
  <c r="BK584" i="1"/>
  <c r="BK65" i="1"/>
  <c r="BK651" i="1"/>
  <c r="BM652" i="1"/>
  <c r="BM651" i="1" s="1"/>
  <c r="BK107" i="1"/>
  <c r="BM107" i="1" s="1"/>
  <c r="BM200" i="1"/>
  <c r="BM345" i="1"/>
  <c r="BL179" i="1"/>
  <c r="BL451" i="1"/>
  <c r="BM313" i="1"/>
  <c r="BM312" i="1" s="1"/>
  <c r="BL544" i="1"/>
  <c r="BM353" i="1"/>
  <c r="BM223" i="1"/>
  <c r="BM320" i="1"/>
  <c r="BM360" i="1"/>
  <c r="BM504" i="1"/>
  <c r="BL584" i="1"/>
  <c r="BK146" i="1"/>
  <c r="BM152" i="1"/>
  <c r="BL552" i="1"/>
  <c r="BL5" i="1"/>
  <c r="BK215" i="1"/>
  <c r="BM433" i="1"/>
  <c r="BM97" i="1"/>
  <c r="BM266" i="1"/>
  <c r="BK337" i="1"/>
  <c r="BM466" i="1"/>
  <c r="BM540" i="1"/>
  <c r="BM248" i="1"/>
  <c r="BK451" i="1"/>
  <c r="BM581" i="1"/>
  <c r="BM645" i="1"/>
  <c r="BL578" i="1"/>
  <c r="BK293" i="1"/>
  <c r="BK291" i="1" s="1"/>
  <c r="BK290" i="1" s="1"/>
  <c r="BK325" i="1"/>
  <c r="BK357" i="1"/>
  <c r="BK397" i="1"/>
  <c r="BL492" i="1"/>
  <c r="BM575" i="1"/>
  <c r="BK638" i="1"/>
  <c r="BM639" i="1"/>
  <c r="BK254" i="1"/>
  <c r="BL317" i="1"/>
  <c r="BL388" i="1"/>
  <c r="BL501" i="1"/>
  <c r="BK535" i="1"/>
  <c r="BM536" i="1"/>
  <c r="BM640" i="1"/>
  <c r="BK488" i="1"/>
  <c r="BM127" i="1"/>
  <c r="BK158" i="1"/>
  <c r="BL366" i="1"/>
  <c r="BL470" i="1"/>
  <c r="BK552" i="1"/>
  <c r="BM553" i="1"/>
  <c r="BM593" i="1"/>
  <c r="BK648" i="1"/>
  <c r="BM649" i="1"/>
  <c r="BM473" i="1"/>
  <c r="BM571" i="1"/>
  <c r="BM646" i="1"/>
  <c r="BM650" i="1"/>
  <c r="BM170" i="1"/>
  <c r="BL146" i="1"/>
  <c r="BK179" i="1"/>
  <c r="BM96" i="1"/>
  <c r="BM240" i="1"/>
  <c r="BK522" i="1"/>
  <c r="BM526" i="1"/>
  <c r="BM176" i="1"/>
  <c r="BM361" i="1"/>
  <c r="BM658" i="1"/>
  <c r="BK133" i="1"/>
  <c r="BK470" i="1"/>
  <c r="BL535" i="1"/>
  <c r="BL686" i="1"/>
  <c r="BM489" i="1"/>
  <c r="BK94" i="1"/>
  <c r="BM94" i="1" s="1"/>
  <c r="BM159" i="1"/>
  <c r="BM239" i="1"/>
  <c r="BM280" i="1"/>
  <c r="BM400" i="1"/>
  <c r="BM440" i="1"/>
  <c r="BL648" i="1"/>
  <c r="BM192" i="1"/>
  <c r="BM369" i="1"/>
  <c r="BM104" i="1"/>
  <c r="BM265" i="1"/>
  <c r="BM321" i="1"/>
  <c r="BM138" i="1"/>
  <c r="BK660" i="1"/>
  <c r="BK492" i="1"/>
  <c r="BM534" i="1"/>
  <c r="BM300" i="1"/>
  <c r="BL431" i="1"/>
  <c r="BK501" i="1"/>
  <c r="BK424" i="1"/>
  <c r="BL293" i="1"/>
  <c r="BL291" i="1" s="1"/>
  <c r="BL290" i="1" s="1"/>
  <c r="BL357" i="1"/>
  <c r="BL206" i="1"/>
  <c r="BL133" i="1"/>
  <c r="BL254" i="1"/>
  <c r="BL478" i="1"/>
  <c r="BK600" i="1"/>
  <c r="BM601" i="1"/>
  <c r="BM600" i="1" s="1"/>
  <c r="BM232" i="1"/>
  <c r="BM465" i="1"/>
  <c r="BL215" i="1"/>
  <c r="BM249" i="1"/>
  <c r="BM282" i="1"/>
  <c r="BK578" i="1"/>
  <c r="BM579" i="1"/>
  <c r="BM596" i="1"/>
  <c r="BM385" i="1"/>
  <c r="BM669" i="1"/>
  <c r="BK123" i="1"/>
  <c r="BM128" i="1"/>
  <c r="BM281" i="1"/>
  <c r="BM457" i="1"/>
  <c r="BM647" i="1"/>
  <c r="BM72" i="1"/>
  <c r="BM224" i="1"/>
  <c r="BM425" i="1"/>
  <c r="BM424" i="1" s="1"/>
  <c r="BL325" i="1"/>
  <c r="BL397" i="1"/>
  <c r="BL654" i="1"/>
  <c r="BM208" i="1"/>
  <c r="BM71" i="1"/>
  <c r="BM199" i="1"/>
  <c r="BM448" i="1"/>
  <c r="BM480" i="1"/>
  <c r="BM478" i="1" s="1"/>
  <c r="BM88" i="1"/>
  <c r="BK231" i="1"/>
  <c r="BM136" i="1"/>
  <c r="BM329" i="1"/>
  <c r="BL566" i="1"/>
  <c r="AO675" i="1"/>
  <c r="AQ404" i="1"/>
  <c r="AQ418" i="1"/>
  <c r="AQ552" i="1"/>
  <c r="AQ424" i="1"/>
  <c r="AQ549" i="1"/>
  <c r="AO555" i="1"/>
  <c r="AO533" i="1"/>
  <c r="AC664" i="1"/>
  <c r="AB660" i="1"/>
  <c r="AC665" i="1"/>
  <c r="AA660" i="1"/>
  <c r="AC322" i="1"/>
  <c r="AA317" i="1"/>
  <c r="AA238" i="1" s="1"/>
  <c r="AC321" i="1"/>
  <c r="AB317" i="1"/>
  <c r="AB238" i="1" s="1"/>
  <c r="AC659" i="1"/>
  <c r="AA654" i="1"/>
  <c r="AC658" i="1"/>
  <c r="AB654" i="1"/>
  <c r="AQ648" i="1"/>
  <c r="AQ312" i="1"/>
  <c r="AQ638" i="1"/>
  <c r="AP555" i="1"/>
  <c r="AQ621" i="1"/>
  <c r="AQ559" i="1"/>
  <c r="AQ383" i="1"/>
  <c r="AP615" i="1"/>
  <c r="AQ616" i="1"/>
  <c r="AQ300" i="1"/>
  <c r="AQ488" i="1"/>
  <c r="AO615" i="1"/>
  <c r="AQ308" i="1"/>
  <c r="AP686" i="1"/>
  <c r="AP675" i="1"/>
  <c r="AO238" i="1"/>
  <c r="AQ285" i="1"/>
  <c r="AQ304" i="1"/>
  <c r="AO686" i="1"/>
  <c r="AP238" i="1"/>
  <c r="AQ317" i="1"/>
  <c r="AQ123" i="1"/>
  <c r="AQ254" i="1"/>
  <c r="AQ293" i="1"/>
  <c r="AQ291" i="1" s="1"/>
  <c r="AQ290" i="1" s="1"/>
  <c r="AQ388" i="1"/>
  <c r="AQ247" i="1"/>
  <c r="AQ626" i="1"/>
  <c r="AP533" i="1"/>
  <c r="AQ680" i="1"/>
  <c r="AQ556" i="1"/>
  <c r="AQ513" i="1"/>
  <c r="AQ372" i="1"/>
  <c r="AQ133" i="1"/>
  <c r="AO417" i="1"/>
  <c r="AQ687" i="1"/>
  <c r="AO653" i="1"/>
  <c r="AQ146" i="1"/>
  <c r="AQ516" i="1"/>
  <c r="AQ18" i="1"/>
  <c r="AQ215" i="1"/>
  <c r="AQ158" i="1"/>
  <c r="AJ616" i="1"/>
  <c r="AP635" i="1"/>
  <c r="AQ378" i="1"/>
  <c r="AQ609" i="1"/>
  <c r="AQ660" i="1"/>
  <c r="AQ544" i="1"/>
  <c r="AO469" i="1"/>
  <c r="AO635" i="1"/>
  <c r="AP653" i="1"/>
  <c r="AQ421" i="1"/>
  <c r="AQ357" i="1"/>
  <c r="AP371" i="1"/>
  <c r="AQ522" i="1"/>
  <c r="AP565" i="1"/>
  <c r="AQ584" i="1"/>
  <c r="AQ643" i="1"/>
  <c r="AQ427" i="1"/>
  <c r="AP469" i="1"/>
  <c r="AQ492" i="1"/>
  <c r="AQ431" i="1"/>
  <c r="AQ462" i="1"/>
  <c r="AO324" i="1"/>
  <c r="AQ507" i="1"/>
  <c r="AQ6" i="1"/>
  <c r="AQ535" i="1"/>
  <c r="AQ470" i="1"/>
  <c r="AO371" i="1"/>
  <c r="AP417" i="1"/>
  <c r="AP528" i="1"/>
  <c r="AQ602" i="1"/>
  <c r="AQ666" i="1"/>
  <c r="AO565" i="1"/>
  <c r="AQ528" i="1"/>
  <c r="AQ690" i="1"/>
  <c r="AQ344" i="1"/>
  <c r="AQ206" i="1"/>
  <c r="AQ566" i="1"/>
  <c r="AQ654" i="1"/>
  <c r="AQ179" i="1"/>
  <c r="AP324" i="1"/>
  <c r="AQ501" i="1"/>
  <c r="AQ478" i="1"/>
  <c r="AQ676" i="1"/>
  <c r="AQ231" i="1"/>
  <c r="AQ578" i="1"/>
  <c r="AQ451" i="1"/>
  <c r="AQ482" i="1"/>
  <c r="AQ226" i="1"/>
  <c r="AQ366" i="1"/>
  <c r="AQ413" i="1"/>
  <c r="AQ325" i="1"/>
  <c r="AO122" i="1"/>
  <c r="AQ337" i="1"/>
  <c r="AQ397" i="1"/>
  <c r="AP5" i="1"/>
  <c r="AP122" i="1"/>
  <c r="AO5" i="1"/>
  <c r="F700" i="1" l="1"/>
  <c r="F701" i="1" s="1"/>
  <c r="AQ555" i="1"/>
  <c r="BT699" i="1"/>
  <c r="BT700" i="1" s="1"/>
  <c r="BT701" i="1" s="1"/>
  <c r="BM552" i="1"/>
  <c r="BM413" i="1"/>
  <c r="BM660" i="1"/>
  <c r="BM158" i="1"/>
  <c r="BM501" i="1"/>
  <c r="BM366" i="1"/>
  <c r="BM666" i="1"/>
  <c r="BL653" i="1"/>
  <c r="BM482" i="1"/>
  <c r="BM492" i="1"/>
  <c r="BM337" i="1"/>
  <c r="BM516" i="1"/>
  <c r="BM388" i="1"/>
  <c r="BM231" i="1"/>
  <c r="BM507" i="1"/>
  <c r="BM378" i="1"/>
  <c r="BM397" i="1"/>
  <c r="AQ675" i="1"/>
  <c r="BM451" i="1"/>
  <c r="BM179" i="1"/>
  <c r="BM226" i="1"/>
  <c r="BM654" i="1"/>
  <c r="BL417" i="1"/>
  <c r="BM488" i="1"/>
  <c r="BM470" i="1"/>
  <c r="BM325" i="1"/>
  <c r="BM549" i="1"/>
  <c r="BK238" i="1"/>
  <c r="BL324" i="1"/>
  <c r="BL469" i="1"/>
  <c r="BM578" i="1"/>
  <c r="BM254" i="1"/>
  <c r="BM372" i="1"/>
  <c r="BM427" i="1"/>
  <c r="BL565" i="1"/>
  <c r="BL371" i="1"/>
  <c r="BK417" i="1"/>
  <c r="BK469" i="1"/>
  <c r="BK324" i="1"/>
  <c r="BL238" i="1"/>
  <c r="BM357" i="1"/>
  <c r="BM535" i="1"/>
  <c r="BM566" i="1"/>
  <c r="BM462" i="1"/>
  <c r="BL635" i="1"/>
  <c r="BM635" i="1" s="1"/>
  <c r="BM522" i="1"/>
  <c r="BM431" i="1"/>
  <c r="BM344" i="1"/>
  <c r="BM544" i="1"/>
  <c r="BM293" i="1"/>
  <c r="BM291" i="1" s="1"/>
  <c r="BM290" i="1" s="1"/>
  <c r="BK371" i="1"/>
  <c r="BM317" i="1"/>
  <c r="BM146" i="1"/>
  <c r="BK122" i="1"/>
  <c r="BM123" i="1"/>
  <c r="BK565" i="1"/>
  <c r="BM133" i="1"/>
  <c r="BM65" i="1"/>
  <c r="BM5" i="1" s="1"/>
  <c r="BK5" i="1"/>
  <c r="BM643" i="1"/>
  <c r="BM215" i="1"/>
  <c r="BM648" i="1"/>
  <c r="BM247" i="1"/>
  <c r="BM584" i="1"/>
  <c r="BL122" i="1"/>
  <c r="BM383" i="1"/>
  <c r="BM638" i="1"/>
  <c r="BK653" i="1"/>
  <c r="BM206" i="1"/>
  <c r="AC317" i="1"/>
  <c r="AC238" i="1" s="1"/>
  <c r="AC654" i="1"/>
  <c r="AO4" i="1"/>
  <c r="AB653" i="1"/>
  <c r="AQ635" i="1"/>
  <c r="AP4" i="1"/>
  <c r="AA653" i="1"/>
  <c r="AC660" i="1"/>
  <c r="AQ615" i="1"/>
  <c r="AQ238" i="1"/>
  <c r="AQ5" i="1"/>
  <c r="AQ686" i="1"/>
  <c r="AQ417" i="1"/>
  <c r="AQ533" i="1"/>
  <c r="AQ469" i="1"/>
  <c r="AQ122" i="1"/>
  <c r="AQ653" i="1"/>
  <c r="AQ371" i="1"/>
  <c r="AQ565" i="1"/>
  <c r="AQ324" i="1"/>
  <c r="BL4" i="1" l="1"/>
  <c r="BM653" i="1"/>
  <c r="BM371" i="1"/>
  <c r="BM324" i="1"/>
  <c r="BM469" i="1"/>
  <c r="BM238" i="1"/>
  <c r="BM565" i="1"/>
  <c r="BM417" i="1"/>
  <c r="AC653" i="1"/>
  <c r="BM122" i="1"/>
  <c r="BK4" i="1"/>
  <c r="AQ4" i="1"/>
  <c r="AQ699" i="1" s="1"/>
  <c r="AQ700" i="1" s="1"/>
  <c r="AQ701" i="1" s="1"/>
  <c r="AM234" i="1"/>
  <c r="AI125" i="1"/>
  <c r="AI560" i="1"/>
  <c r="BM4" i="1" l="1"/>
  <c r="BM699" i="1" s="1"/>
  <c r="BM700" i="1" s="1"/>
  <c r="BM701" i="1" s="1"/>
  <c r="AA234" i="1"/>
  <c r="AB233" i="1"/>
  <c r="AI8" i="1"/>
  <c r="AI9" i="1"/>
  <c r="AI10" i="1"/>
  <c r="AI11" i="1"/>
  <c r="AI12" i="1"/>
  <c r="AI13" i="1"/>
  <c r="AI14" i="1"/>
  <c r="AI15" i="1"/>
  <c r="AI16" i="1"/>
  <c r="AI17" i="1"/>
  <c r="AI19" i="1"/>
  <c r="AI20" i="1"/>
  <c r="AI21" i="1"/>
  <c r="AI22" i="1"/>
  <c r="AI23" i="1"/>
  <c r="AI24" i="1"/>
  <c r="AI25" i="1"/>
  <c r="AI26" i="1"/>
  <c r="AI27" i="1"/>
  <c r="AI28" i="1"/>
  <c r="AI29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7" i="1"/>
  <c r="AI58" i="1"/>
  <c r="AI59" i="1"/>
  <c r="AI60" i="1"/>
  <c r="AI61" i="1"/>
  <c r="AI62" i="1"/>
  <c r="AI63" i="1"/>
  <c r="AI64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4" i="1"/>
  <c r="AI126" i="1"/>
  <c r="AI127" i="1"/>
  <c r="AI128" i="1"/>
  <c r="AI129" i="1"/>
  <c r="AI130" i="1"/>
  <c r="AI131" i="1"/>
  <c r="AI132" i="1"/>
  <c r="AI134" i="1"/>
  <c r="AI135" i="1"/>
  <c r="AI136" i="1"/>
  <c r="AI137" i="1"/>
  <c r="AI138" i="1"/>
  <c r="AI139" i="1"/>
  <c r="AI140" i="1"/>
  <c r="AI141" i="1"/>
  <c r="AI142" i="1"/>
  <c r="AI143" i="1"/>
  <c r="AI144" i="1"/>
  <c r="AI147" i="1"/>
  <c r="AI148" i="1"/>
  <c r="AI149" i="1"/>
  <c r="AI150" i="1"/>
  <c r="AI151" i="1"/>
  <c r="AI152" i="1"/>
  <c r="AI153" i="1"/>
  <c r="AI154" i="1"/>
  <c r="AI155" i="1"/>
  <c r="AI156" i="1"/>
  <c r="AI157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7" i="1"/>
  <c r="AI208" i="1"/>
  <c r="AI209" i="1"/>
  <c r="AI210" i="1"/>
  <c r="AI211" i="1"/>
  <c r="AI212" i="1"/>
  <c r="AI213" i="1"/>
  <c r="AI214" i="1"/>
  <c r="AI216" i="1"/>
  <c r="AI217" i="1"/>
  <c r="AI218" i="1"/>
  <c r="AI219" i="1"/>
  <c r="AI220" i="1"/>
  <c r="AI222" i="1"/>
  <c r="AI223" i="1"/>
  <c r="AI224" i="1"/>
  <c r="AI225" i="1"/>
  <c r="AI227" i="1"/>
  <c r="AI228" i="1"/>
  <c r="AI229" i="1"/>
  <c r="AI230" i="1"/>
  <c r="AI232" i="1"/>
  <c r="AI233" i="1"/>
  <c r="AI234" i="1"/>
  <c r="AI235" i="1"/>
  <c r="AI237" i="1"/>
  <c r="AI236" i="1" s="1"/>
  <c r="AI239" i="1"/>
  <c r="AI240" i="1"/>
  <c r="AI241" i="1"/>
  <c r="AI242" i="1"/>
  <c r="AI243" i="1"/>
  <c r="AI244" i="1"/>
  <c r="AI245" i="1"/>
  <c r="AI246" i="1"/>
  <c r="AI248" i="1"/>
  <c r="AI249" i="1"/>
  <c r="AI250" i="1"/>
  <c r="AI251" i="1"/>
  <c r="AI255" i="1"/>
  <c r="AI256" i="1"/>
  <c r="AI257" i="1"/>
  <c r="AI258" i="1"/>
  <c r="AI259" i="1"/>
  <c r="AI260" i="1"/>
  <c r="AI261" i="1"/>
  <c r="AI262" i="1"/>
  <c r="AI263" i="1"/>
  <c r="AI264" i="1"/>
  <c r="AI266" i="1"/>
  <c r="AI265" i="1" s="1"/>
  <c r="AI268" i="1"/>
  <c r="AI269" i="1"/>
  <c r="AI270" i="1"/>
  <c r="AI271" i="1"/>
  <c r="AI272" i="1"/>
  <c r="AI273" i="1"/>
  <c r="AI275" i="1"/>
  <c r="AI276" i="1"/>
  <c r="AI277" i="1"/>
  <c r="AI278" i="1"/>
  <c r="AI280" i="1"/>
  <c r="AI281" i="1"/>
  <c r="AI282" i="1"/>
  <c r="AI283" i="1"/>
  <c r="AI284" i="1"/>
  <c r="AI286" i="1"/>
  <c r="AI287" i="1"/>
  <c r="AI288" i="1"/>
  <c r="AI289" i="1"/>
  <c r="AI291" i="1"/>
  <c r="AI292" i="1"/>
  <c r="AI295" i="1"/>
  <c r="AI296" i="1"/>
  <c r="AI297" i="1"/>
  <c r="AI298" i="1"/>
  <c r="AI299" i="1"/>
  <c r="AI301" i="1"/>
  <c r="AI302" i="1"/>
  <c r="AI303" i="1"/>
  <c r="AI305" i="1"/>
  <c r="AI306" i="1"/>
  <c r="AI307" i="1"/>
  <c r="AI309" i="1"/>
  <c r="AI310" i="1"/>
  <c r="AI311" i="1"/>
  <c r="AI313" i="1"/>
  <c r="AI314" i="1"/>
  <c r="AI315" i="1"/>
  <c r="AI316" i="1"/>
  <c r="AI318" i="1"/>
  <c r="AI319" i="1"/>
  <c r="AI320" i="1"/>
  <c r="AI321" i="1"/>
  <c r="AI322" i="1"/>
  <c r="AI326" i="1"/>
  <c r="AI327" i="1"/>
  <c r="AI328" i="1"/>
  <c r="AI329" i="1"/>
  <c r="AI330" i="1"/>
  <c r="AI331" i="1"/>
  <c r="AI332" i="1"/>
  <c r="AI333" i="1"/>
  <c r="AI334" i="1"/>
  <c r="AI335" i="1"/>
  <c r="AI336" i="1"/>
  <c r="AI338" i="1"/>
  <c r="AI339" i="1"/>
  <c r="AI340" i="1"/>
  <c r="AI341" i="1"/>
  <c r="AI342" i="1"/>
  <c r="AI343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8" i="1"/>
  <c r="AI359" i="1"/>
  <c r="AI360" i="1"/>
  <c r="AI361" i="1"/>
  <c r="AI362" i="1"/>
  <c r="AI363" i="1"/>
  <c r="AI364" i="1"/>
  <c r="AI365" i="1"/>
  <c r="AI367" i="1"/>
  <c r="AI368" i="1"/>
  <c r="AI369" i="1"/>
  <c r="AI370" i="1"/>
  <c r="AI373" i="1"/>
  <c r="AI374" i="1"/>
  <c r="AI375" i="1"/>
  <c r="AI376" i="1"/>
  <c r="AI377" i="1"/>
  <c r="AI379" i="1"/>
  <c r="AI380" i="1"/>
  <c r="AI381" i="1"/>
  <c r="AI382" i="1"/>
  <c r="AI384" i="1"/>
  <c r="AI385" i="1"/>
  <c r="AI386" i="1"/>
  <c r="AI387" i="1"/>
  <c r="AI389" i="1"/>
  <c r="AI390" i="1"/>
  <c r="AI391" i="1"/>
  <c r="AI392" i="1"/>
  <c r="AI394" i="1"/>
  <c r="AI393" i="1" s="1"/>
  <c r="AI396" i="1"/>
  <c r="AI395" i="1" s="1"/>
  <c r="AI398" i="1"/>
  <c r="AI399" i="1"/>
  <c r="AI400" i="1"/>
  <c r="AI401" i="1"/>
  <c r="AI403" i="1"/>
  <c r="AI402" i="1" s="1"/>
  <c r="AI405" i="1"/>
  <c r="AI406" i="1"/>
  <c r="AI408" i="1"/>
  <c r="AI407" i="1" s="1"/>
  <c r="AI410" i="1"/>
  <c r="AI409" i="1" s="1"/>
  <c r="AI412" i="1"/>
  <c r="AI411" i="1" s="1"/>
  <c r="AI414" i="1"/>
  <c r="AI415" i="1"/>
  <c r="AI416" i="1"/>
  <c r="AI419" i="1"/>
  <c r="AI420" i="1"/>
  <c r="AI422" i="1"/>
  <c r="AI423" i="1"/>
  <c r="AI425" i="1"/>
  <c r="AI426" i="1"/>
  <c r="AI428" i="1"/>
  <c r="AI429" i="1"/>
  <c r="AI430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2" i="1"/>
  <c r="AI453" i="1"/>
  <c r="AI454" i="1"/>
  <c r="AI455" i="1"/>
  <c r="AI456" i="1"/>
  <c r="AI457" i="1"/>
  <c r="AI458" i="1"/>
  <c r="AI459" i="1"/>
  <c r="AI460" i="1"/>
  <c r="AI461" i="1"/>
  <c r="AI463" i="1"/>
  <c r="AI464" i="1"/>
  <c r="AI465" i="1"/>
  <c r="AI466" i="1"/>
  <c r="AI467" i="1"/>
  <c r="AI468" i="1"/>
  <c r="AI471" i="1"/>
  <c r="AI472" i="1"/>
  <c r="AI473" i="1"/>
  <c r="AI474" i="1"/>
  <c r="AI475" i="1"/>
  <c r="AI476" i="1"/>
  <c r="AI477" i="1"/>
  <c r="AI479" i="1"/>
  <c r="AI480" i="1"/>
  <c r="AI481" i="1"/>
  <c r="AI483" i="1"/>
  <c r="AI484" i="1"/>
  <c r="AI485" i="1"/>
  <c r="AI487" i="1"/>
  <c r="AI486" i="1" s="1"/>
  <c r="AI489" i="1"/>
  <c r="AI490" i="1"/>
  <c r="AI491" i="1"/>
  <c r="AI493" i="1"/>
  <c r="AI494" i="1"/>
  <c r="AI495" i="1"/>
  <c r="AI496" i="1"/>
  <c r="AI497" i="1"/>
  <c r="AI498" i="1"/>
  <c r="AI499" i="1"/>
  <c r="AI500" i="1"/>
  <c r="AI502" i="1"/>
  <c r="AI503" i="1"/>
  <c r="AI504" i="1"/>
  <c r="AI505" i="1"/>
  <c r="AI506" i="1"/>
  <c r="AI508" i="1"/>
  <c r="AI509" i="1"/>
  <c r="AI510" i="1"/>
  <c r="AI511" i="1"/>
  <c r="AI512" i="1"/>
  <c r="AI514" i="1"/>
  <c r="AI515" i="1"/>
  <c r="AI517" i="1"/>
  <c r="AI518" i="1"/>
  <c r="AI519" i="1"/>
  <c r="AI520" i="1"/>
  <c r="AI521" i="1"/>
  <c r="AI523" i="1"/>
  <c r="AI524" i="1"/>
  <c r="AI525" i="1"/>
  <c r="AI526" i="1"/>
  <c r="AI527" i="1"/>
  <c r="AI530" i="1"/>
  <c r="AI529" i="1" s="1"/>
  <c r="AI532" i="1"/>
  <c r="AI531" i="1" s="1"/>
  <c r="AI534" i="1"/>
  <c r="AI536" i="1"/>
  <c r="AI537" i="1"/>
  <c r="AI538" i="1"/>
  <c r="AI539" i="1"/>
  <c r="AI540" i="1"/>
  <c r="AI541" i="1"/>
  <c r="AI542" i="1"/>
  <c r="AI543" i="1"/>
  <c r="AI545" i="1"/>
  <c r="AI546" i="1"/>
  <c r="AI547" i="1"/>
  <c r="AI548" i="1"/>
  <c r="AI550" i="1"/>
  <c r="AI551" i="1"/>
  <c r="AI553" i="1"/>
  <c r="AI554" i="1"/>
  <c r="AI557" i="1"/>
  <c r="AI558" i="1"/>
  <c r="AI561" i="1"/>
  <c r="AI562" i="1"/>
  <c r="AI563" i="1"/>
  <c r="AI564" i="1"/>
  <c r="AI567" i="1"/>
  <c r="AI568" i="1"/>
  <c r="AI569" i="1"/>
  <c r="AI570" i="1"/>
  <c r="AI571" i="1"/>
  <c r="AI572" i="1"/>
  <c r="AI573" i="1"/>
  <c r="AI574" i="1"/>
  <c r="AI575" i="1"/>
  <c r="AI576" i="1"/>
  <c r="AI577" i="1"/>
  <c r="AI579" i="1"/>
  <c r="AI580" i="1"/>
  <c r="AI581" i="1"/>
  <c r="AI582" i="1"/>
  <c r="AI583" i="1"/>
  <c r="AI585" i="1"/>
  <c r="AI586" i="1"/>
  <c r="AI587" i="1"/>
  <c r="AI588" i="1"/>
  <c r="AI589" i="1"/>
  <c r="AI590" i="1"/>
  <c r="AI591" i="1"/>
  <c r="AI592" i="1"/>
  <c r="AI593" i="1"/>
  <c r="AI594" i="1"/>
  <c r="AI595" i="1"/>
  <c r="AI596" i="1"/>
  <c r="AI597" i="1"/>
  <c r="AI598" i="1"/>
  <c r="AI599" i="1"/>
  <c r="AI601" i="1"/>
  <c r="AI600" i="1" s="1"/>
  <c r="AI603" i="1"/>
  <c r="AI604" i="1"/>
  <c r="AI605" i="1"/>
  <c r="AI606" i="1"/>
  <c r="AI607" i="1"/>
  <c r="AI608" i="1"/>
  <c r="AI610" i="1"/>
  <c r="AI611" i="1"/>
  <c r="AI612" i="1"/>
  <c r="AI613" i="1"/>
  <c r="AI614" i="1"/>
  <c r="AI622" i="1"/>
  <c r="AI623" i="1"/>
  <c r="AI624" i="1"/>
  <c r="AI625" i="1"/>
  <c r="AI627" i="1"/>
  <c r="AI628" i="1"/>
  <c r="AI629" i="1"/>
  <c r="AI630" i="1"/>
  <c r="AI631" i="1"/>
  <c r="AI632" i="1"/>
  <c r="AI634" i="1"/>
  <c r="AI633" i="1" s="1"/>
  <c r="AI637" i="1"/>
  <c r="AI636" i="1" s="1"/>
  <c r="AI639" i="1"/>
  <c r="AI640" i="1"/>
  <c r="AI641" i="1"/>
  <c r="AI642" i="1"/>
  <c r="AI644" i="1"/>
  <c r="AI645" i="1"/>
  <c r="AI646" i="1"/>
  <c r="AI647" i="1"/>
  <c r="AI649" i="1"/>
  <c r="AI650" i="1"/>
  <c r="AI652" i="1"/>
  <c r="AI651" i="1" s="1"/>
  <c r="AI655" i="1"/>
  <c r="AI656" i="1"/>
  <c r="AI657" i="1"/>
  <c r="AI658" i="1"/>
  <c r="AI659" i="1"/>
  <c r="AI661" i="1"/>
  <c r="AI662" i="1"/>
  <c r="AI663" i="1"/>
  <c r="AI664" i="1"/>
  <c r="AI665" i="1"/>
  <c r="AI667" i="1"/>
  <c r="AI668" i="1"/>
  <c r="AI669" i="1"/>
  <c r="AI670" i="1"/>
  <c r="AI671" i="1"/>
  <c r="AI672" i="1"/>
  <c r="AI673" i="1"/>
  <c r="AI674" i="1"/>
  <c r="AI677" i="1"/>
  <c r="AI678" i="1"/>
  <c r="AI679" i="1"/>
  <c r="AI681" i="1"/>
  <c r="AI682" i="1"/>
  <c r="AI683" i="1"/>
  <c r="AI684" i="1"/>
  <c r="AI685" i="1"/>
  <c r="AI688" i="1"/>
  <c r="AI689" i="1"/>
  <c r="AI691" i="1"/>
  <c r="AI692" i="1"/>
  <c r="AI693" i="1"/>
  <c r="AI694" i="1"/>
  <c r="AI695" i="1"/>
  <c r="AI696" i="1"/>
  <c r="AI697" i="1"/>
  <c r="AI698" i="1"/>
  <c r="AI699" i="1"/>
  <c r="AI700" i="1"/>
  <c r="AI701" i="1"/>
  <c r="AI7" i="1"/>
  <c r="AI566" i="1" l="1"/>
  <c r="AC233" i="1"/>
  <c r="AB231" i="1"/>
  <c r="AB122" i="1" s="1"/>
  <c r="AB4" i="1" s="1"/>
  <c r="AC234" i="1"/>
  <c r="AA231" i="1"/>
  <c r="AI513" i="1"/>
  <c r="AI621" i="1"/>
  <c r="AI578" i="1"/>
  <c r="AI643" i="1"/>
  <c r="AI549" i="1"/>
  <c r="AI421" i="1"/>
  <c r="AI304" i="1"/>
  <c r="AI660" i="1"/>
  <c r="AI648" i="1"/>
  <c r="AI308" i="1"/>
  <c r="AI226" i="1"/>
  <c r="AI312" i="1"/>
  <c r="AI290" i="1"/>
  <c r="AI300" i="1"/>
  <c r="AI279" i="1"/>
  <c r="AI247" i="1"/>
  <c r="AI317" i="1"/>
  <c r="AI285" i="1"/>
  <c r="AI274" i="1"/>
  <c r="AI293" i="1"/>
  <c r="AI254" i="1"/>
  <c r="AI325" i="1"/>
  <c r="AI552" i="1"/>
  <c r="AI424" i="1"/>
  <c r="AI687" i="1"/>
  <c r="AI522" i="1"/>
  <c r="AI501" i="1"/>
  <c r="AI492" i="1"/>
  <c r="AI654" i="1"/>
  <c r="AI544" i="1"/>
  <c r="AI427" i="1"/>
  <c r="AI602" i="1"/>
  <c r="AI584" i="1"/>
  <c r="AI470" i="1"/>
  <c r="AI451" i="1"/>
  <c r="AI638" i="1"/>
  <c r="AI626" i="1"/>
  <c r="AI528" i="1"/>
  <c r="AI478" i="1"/>
  <c r="AI556" i="1"/>
  <c r="AI482" i="1"/>
  <c r="AI680" i="1"/>
  <c r="AI690" i="1"/>
  <c r="AI609" i="1"/>
  <c r="AI507" i="1"/>
  <c r="AI488" i="1"/>
  <c r="AI516" i="1"/>
  <c r="AI431" i="1"/>
  <c r="AI535" i="1"/>
  <c r="AI462" i="1"/>
  <c r="AI676" i="1"/>
  <c r="AI666" i="1"/>
  <c r="AI559" i="1"/>
  <c r="AI413" i="1"/>
  <c r="AI388" i="1"/>
  <c r="AI378" i="1"/>
  <c r="AI366" i="1"/>
  <c r="AI357" i="1"/>
  <c r="AI397" i="1"/>
  <c r="AI337" i="1"/>
  <c r="AI418" i="1"/>
  <c r="AI383" i="1"/>
  <c r="AI179" i="1"/>
  <c r="AI404" i="1"/>
  <c r="AI372" i="1"/>
  <c r="AI344" i="1"/>
  <c r="AI133" i="1"/>
  <c r="AI123" i="1"/>
  <c r="AI18" i="1"/>
  <c r="AI158" i="1"/>
  <c r="AI6" i="1"/>
  <c r="AI215" i="1"/>
  <c r="AI206" i="1"/>
  <c r="AI231" i="1"/>
  <c r="AI146" i="1"/>
  <c r="AH674" i="1"/>
  <c r="AJ674" i="1" s="1"/>
  <c r="AH8" i="1"/>
  <c r="AH9" i="1"/>
  <c r="AJ9" i="1" s="1"/>
  <c r="AH10" i="1"/>
  <c r="AJ10" i="1" s="1"/>
  <c r="AH11" i="1"/>
  <c r="AJ11" i="1" s="1"/>
  <c r="AH12" i="1"/>
  <c r="AH13" i="1"/>
  <c r="AH14" i="1"/>
  <c r="AH15" i="1"/>
  <c r="AH16" i="1"/>
  <c r="AH17" i="1"/>
  <c r="AJ17" i="1" s="1"/>
  <c r="AH19" i="1"/>
  <c r="AH20" i="1"/>
  <c r="AJ20" i="1" s="1"/>
  <c r="AH21" i="1"/>
  <c r="AH22" i="1"/>
  <c r="AJ22" i="1" s="1"/>
  <c r="AH23" i="1"/>
  <c r="AH24" i="1"/>
  <c r="AJ24" i="1" s="1"/>
  <c r="AH25" i="1"/>
  <c r="AJ25" i="1" s="1"/>
  <c r="AH26" i="1"/>
  <c r="AJ26" i="1" s="1"/>
  <c r="AH27" i="1"/>
  <c r="AJ27" i="1" s="1"/>
  <c r="AH28" i="1"/>
  <c r="AJ28" i="1" s="1"/>
  <c r="AH29" i="1"/>
  <c r="AH31" i="1"/>
  <c r="AJ31" i="1" s="1"/>
  <c r="AH32" i="1"/>
  <c r="AJ32" i="1" s="1"/>
  <c r="AH33" i="1"/>
  <c r="AJ33" i="1" s="1"/>
  <c r="AH34" i="1"/>
  <c r="AJ34" i="1" s="1"/>
  <c r="AH35" i="1"/>
  <c r="AJ35" i="1" s="1"/>
  <c r="AH36" i="1"/>
  <c r="AJ36" i="1" s="1"/>
  <c r="AH37" i="1"/>
  <c r="AJ37" i="1" s="1"/>
  <c r="AH38" i="1"/>
  <c r="AJ38" i="1" s="1"/>
  <c r="AH39" i="1"/>
  <c r="AH40" i="1"/>
  <c r="AJ40" i="1" s="1"/>
  <c r="AH41" i="1"/>
  <c r="AJ41" i="1" s="1"/>
  <c r="AH42" i="1"/>
  <c r="AJ42" i="1" s="1"/>
  <c r="AH44" i="1"/>
  <c r="AH45" i="1"/>
  <c r="AH46" i="1"/>
  <c r="AJ46" i="1" s="1"/>
  <c r="AH47" i="1"/>
  <c r="AH48" i="1"/>
  <c r="AJ48" i="1" s="1"/>
  <c r="AH49" i="1"/>
  <c r="AJ49" i="1" s="1"/>
  <c r="AH50" i="1"/>
  <c r="AJ50" i="1" s="1"/>
  <c r="AH51" i="1"/>
  <c r="AJ51" i="1" s="1"/>
  <c r="AH52" i="1"/>
  <c r="AJ52" i="1" s="1"/>
  <c r="AH53" i="1"/>
  <c r="AH54" i="1"/>
  <c r="AJ54" i="1" s="1"/>
  <c r="AH55" i="1"/>
  <c r="AH57" i="1"/>
  <c r="AH58" i="1"/>
  <c r="AJ58" i="1" s="1"/>
  <c r="AH59" i="1"/>
  <c r="AJ59" i="1" s="1"/>
  <c r="AH60" i="1"/>
  <c r="AJ60" i="1" s="1"/>
  <c r="AH61" i="1"/>
  <c r="AH62" i="1"/>
  <c r="AJ62" i="1" s="1"/>
  <c r="AH63" i="1"/>
  <c r="AH64" i="1"/>
  <c r="AJ64" i="1" s="1"/>
  <c r="AH66" i="1"/>
  <c r="AH67" i="1"/>
  <c r="AJ67" i="1" s="1"/>
  <c r="AH68" i="1"/>
  <c r="AJ68" i="1" s="1"/>
  <c r="AH69" i="1"/>
  <c r="AH70" i="1"/>
  <c r="AJ70" i="1" s="1"/>
  <c r="AH71" i="1"/>
  <c r="AH72" i="1"/>
  <c r="AJ72" i="1" s="1"/>
  <c r="AH73" i="1"/>
  <c r="AJ73" i="1" s="1"/>
  <c r="AH74" i="1"/>
  <c r="AJ74" i="1" s="1"/>
  <c r="AH75" i="1"/>
  <c r="AJ75" i="1" s="1"/>
  <c r="AH76" i="1"/>
  <c r="AJ76" i="1" s="1"/>
  <c r="AH77" i="1"/>
  <c r="AH78" i="1"/>
  <c r="AJ78" i="1" s="1"/>
  <c r="AH79" i="1"/>
  <c r="AH81" i="1"/>
  <c r="AH82" i="1"/>
  <c r="AJ82" i="1" s="1"/>
  <c r="AH83" i="1"/>
  <c r="AJ83" i="1" s="1"/>
  <c r="AH84" i="1"/>
  <c r="AJ84" i="1" s="1"/>
  <c r="AH85" i="1"/>
  <c r="AH86" i="1"/>
  <c r="AJ86" i="1" s="1"/>
  <c r="AH87" i="1"/>
  <c r="AH88" i="1"/>
  <c r="AJ88" i="1" s="1"/>
  <c r="AH89" i="1"/>
  <c r="AJ89" i="1" s="1"/>
  <c r="AH90" i="1"/>
  <c r="AJ90" i="1" s="1"/>
  <c r="AH91" i="1"/>
  <c r="AJ91" i="1" s="1"/>
  <c r="AH92" i="1"/>
  <c r="AJ92" i="1" s="1"/>
  <c r="AH93" i="1"/>
  <c r="AH95" i="1"/>
  <c r="AH96" i="1"/>
  <c r="AH97" i="1"/>
  <c r="AJ97" i="1" s="1"/>
  <c r="AH98" i="1"/>
  <c r="AJ98" i="1" s="1"/>
  <c r="AH99" i="1"/>
  <c r="AJ99" i="1" s="1"/>
  <c r="AH100" i="1"/>
  <c r="AJ100" i="1" s="1"/>
  <c r="AH101" i="1"/>
  <c r="AH102" i="1"/>
  <c r="AJ102" i="1" s="1"/>
  <c r="AH103" i="1"/>
  <c r="AH104" i="1"/>
  <c r="AJ104" i="1" s="1"/>
  <c r="AH105" i="1"/>
  <c r="AJ105" i="1" s="1"/>
  <c r="AH106" i="1"/>
  <c r="AJ106" i="1" s="1"/>
  <c r="AH108" i="1"/>
  <c r="AH109" i="1"/>
  <c r="AH110" i="1"/>
  <c r="AJ110" i="1" s="1"/>
  <c r="AH111" i="1"/>
  <c r="AJ111" i="1" s="1"/>
  <c r="AH112" i="1"/>
  <c r="AJ112" i="1" s="1"/>
  <c r="AH113" i="1"/>
  <c r="AJ113" i="1" s="1"/>
  <c r="AH114" i="1"/>
  <c r="AJ114" i="1" s="1"/>
  <c r="AH115" i="1"/>
  <c r="AJ115" i="1" s="1"/>
  <c r="AH116" i="1"/>
  <c r="AJ116" i="1" s="1"/>
  <c r="AH117" i="1"/>
  <c r="AH118" i="1"/>
  <c r="AJ118" i="1" s="1"/>
  <c r="AH119" i="1"/>
  <c r="AJ119" i="1" s="1"/>
  <c r="AH120" i="1"/>
  <c r="AH121" i="1"/>
  <c r="AJ121" i="1" s="1"/>
  <c r="AH124" i="1"/>
  <c r="AH125" i="1"/>
  <c r="AH126" i="1"/>
  <c r="AJ126" i="1" s="1"/>
  <c r="AH127" i="1"/>
  <c r="AH128" i="1"/>
  <c r="AH129" i="1"/>
  <c r="AJ129" i="1" s="1"/>
  <c r="AH130" i="1"/>
  <c r="AJ130" i="1" s="1"/>
  <c r="AH131" i="1"/>
  <c r="AJ131" i="1" s="1"/>
  <c r="AH132" i="1"/>
  <c r="AJ132" i="1" s="1"/>
  <c r="AH134" i="1"/>
  <c r="AJ134" i="1" s="1"/>
  <c r="AH135" i="1"/>
  <c r="AH136" i="1"/>
  <c r="AH137" i="1"/>
  <c r="AJ137" i="1" s="1"/>
  <c r="AH138" i="1"/>
  <c r="AJ138" i="1" s="1"/>
  <c r="AH139" i="1"/>
  <c r="AJ139" i="1" s="1"/>
  <c r="AH140" i="1"/>
  <c r="AJ140" i="1" s="1"/>
  <c r="AH141" i="1"/>
  <c r="AH142" i="1"/>
  <c r="AJ142" i="1" s="1"/>
  <c r="AH143" i="1"/>
  <c r="AH144" i="1"/>
  <c r="AH147" i="1"/>
  <c r="AH148" i="1"/>
  <c r="AJ148" i="1" s="1"/>
  <c r="AH149" i="1"/>
  <c r="AH150" i="1"/>
  <c r="AJ150" i="1" s="1"/>
  <c r="AH151" i="1"/>
  <c r="AH152" i="1"/>
  <c r="AJ152" i="1" s="1"/>
  <c r="AH153" i="1"/>
  <c r="AJ153" i="1" s="1"/>
  <c r="AH154" i="1"/>
  <c r="AJ154" i="1" s="1"/>
  <c r="AH155" i="1"/>
  <c r="AJ155" i="1" s="1"/>
  <c r="AH156" i="1"/>
  <c r="AJ156" i="1" s="1"/>
  <c r="AH157" i="1"/>
  <c r="AH159" i="1"/>
  <c r="AH160" i="1"/>
  <c r="AJ160" i="1" s="1"/>
  <c r="AH161" i="1"/>
  <c r="AJ161" i="1" s="1"/>
  <c r="AH162" i="1"/>
  <c r="AJ162" i="1" s="1"/>
  <c r="AH163" i="1"/>
  <c r="AJ163" i="1" s="1"/>
  <c r="AH164" i="1"/>
  <c r="AJ164" i="1" s="1"/>
  <c r="AH165" i="1"/>
  <c r="AH166" i="1"/>
  <c r="AJ166" i="1" s="1"/>
  <c r="AH167" i="1"/>
  <c r="AH168" i="1"/>
  <c r="AJ168" i="1" s="1"/>
  <c r="AH169" i="1"/>
  <c r="AJ169" i="1" s="1"/>
  <c r="AH170" i="1"/>
  <c r="AJ170" i="1" s="1"/>
  <c r="AH171" i="1"/>
  <c r="AJ171" i="1" s="1"/>
  <c r="AH172" i="1"/>
  <c r="AJ172" i="1" s="1"/>
  <c r="AH173" i="1"/>
  <c r="AH174" i="1"/>
  <c r="AJ174" i="1" s="1"/>
  <c r="AH175" i="1"/>
  <c r="AH176" i="1"/>
  <c r="AJ176" i="1" s="1"/>
  <c r="AH177" i="1"/>
  <c r="AJ177" i="1" s="1"/>
  <c r="AH178" i="1"/>
  <c r="AJ178" i="1" s="1"/>
  <c r="AH180" i="1"/>
  <c r="AH181" i="1"/>
  <c r="AH182" i="1"/>
  <c r="AJ182" i="1" s="1"/>
  <c r="AH183" i="1"/>
  <c r="AH184" i="1"/>
  <c r="AJ184" i="1" s="1"/>
  <c r="AH185" i="1"/>
  <c r="AJ185" i="1" s="1"/>
  <c r="AH186" i="1"/>
  <c r="AJ186" i="1" s="1"/>
  <c r="AH187" i="1"/>
  <c r="AJ187" i="1" s="1"/>
  <c r="AH188" i="1"/>
  <c r="AJ188" i="1" s="1"/>
  <c r="AH189" i="1"/>
  <c r="AH190" i="1"/>
  <c r="AJ190" i="1" s="1"/>
  <c r="AH191" i="1"/>
  <c r="AH192" i="1"/>
  <c r="AH193" i="1"/>
  <c r="AJ193" i="1" s="1"/>
  <c r="AH194" i="1"/>
  <c r="AJ194" i="1" s="1"/>
  <c r="AH195" i="1"/>
  <c r="AJ195" i="1" s="1"/>
  <c r="AH196" i="1"/>
  <c r="AJ196" i="1" s="1"/>
  <c r="AH197" i="1"/>
  <c r="AH198" i="1"/>
  <c r="AJ198" i="1" s="1"/>
  <c r="AH199" i="1"/>
  <c r="AJ199" i="1" s="1"/>
  <c r="AH200" i="1"/>
  <c r="AJ200" i="1" s="1"/>
  <c r="AH201" i="1"/>
  <c r="AJ201" i="1" s="1"/>
  <c r="AH202" i="1"/>
  <c r="AJ202" i="1" s="1"/>
  <c r="AH203" i="1"/>
  <c r="AJ203" i="1" s="1"/>
  <c r="AH204" i="1"/>
  <c r="AJ204" i="1" s="1"/>
  <c r="AH205" i="1"/>
  <c r="AH207" i="1"/>
  <c r="AH208" i="1"/>
  <c r="AJ208" i="1" s="1"/>
  <c r="AH209" i="1"/>
  <c r="AJ209" i="1" s="1"/>
  <c r="AH210" i="1"/>
  <c r="AJ210" i="1" s="1"/>
  <c r="AH211" i="1"/>
  <c r="AJ211" i="1" s="1"/>
  <c r="AH212" i="1"/>
  <c r="AJ212" i="1" s="1"/>
  <c r="AH213" i="1"/>
  <c r="AH214" i="1"/>
  <c r="AJ214" i="1" s="1"/>
  <c r="AH216" i="1"/>
  <c r="AH217" i="1"/>
  <c r="AJ217" i="1" s="1"/>
  <c r="AH218" i="1"/>
  <c r="AJ218" i="1" s="1"/>
  <c r="AH219" i="1"/>
  <c r="AJ219" i="1" s="1"/>
  <c r="AH220" i="1"/>
  <c r="AJ220" i="1" s="1"/>
  <c r="AH222" i="1"/>
  <c r="AH223" i="1"/>
  <c r="AH224" i="1"/>
  <c r="AJ224" i="1" s="1"/>
  <c r="AH225" i="1"/>
  <c r="AJ225" i="1" s="1"/>
  <c r="AH227" i="1"/>
  <c r="AH228" i="1"/>
  <c r="AJ228" i="1" s="1"/>
  <c r="AH229" i="1"/>
  <c r="AH230" i="1"/>
  <c r="AJ230" i="1" s="1"/>
  <c r="AH232" i="1"/>
  <c r="AH233" i="1"/>
  <c r="AJ233" i="1" s="1"/>
  <c r="AH234" i="1"/>
  <c r="AJ234" i="1" s="1"/>
  <c r="AH235" i="1"/>
  <c r="AJ235" i="1" s="1"/>
  <c r="AH237" i="1"/>
  <c r="AH236" i="1" s="1"/>
  <c r="AJ236" i="1" s="1"/>
  <c r="AH239" i="1"/>
  <c r="AH240" i="1"/>
  <c r="AJ240" i="1" s="1"/>
  <c r="AH241" i="1"/>
  <c r="AJ241" i="1" s="1"/>
  <c r="AH242" i="1"/>
  <c r="AJ242" i="1" s="1"/>
  <c r="AH243" i="1"/>
  <c r="AJ243" i="1" s="1"/>
  <c r="AH244" i="1"/>
  <c r="AJ244" i="1" s="1"/>
  <c r="AH245" i="1"/>
  <c r="AH246" i="1"/>
  <c r="AJ246" i="1" s="1"/>
  <c r="AH248" i="1"/>
  <c r="AH249" i="1"/>
  <c r="AJ249" i="1" s="1"/>
  <c r="AH250" i="1"/>
  <c r="AJ250" i="1" s="1"/>
  <c r="AH251" i="1"/>
  <c r="AJ251" i="1" s="1"/>
  <c r="AH255" i="1"/>
  <c r="AH256" i="1"/>
  <c r="AJ256" i="1" s="1"/>
  <c r="AH257" i="1"/>
  <c r="AJ257" i="1" s="1"/>
  <c r="AH258" i="1"/>
  <c r="AJ258" i="1" s="1"/>
  <c r="AH259" i="1"/>
  <c r="AJ259" i="1" s="1"/>
  <c r="AH260" i="1"/>
  <c r="AJ260" i="1" s="1"/>
  <c r="AH261" i="1"/>
  <c r="AH262" i="1"/>
  <c r="AJ262" i="1" s="1"/>
  <c r="AH263" i="1"/>
  <c r="AH264" i="1"/>
  <c r="AJ264" i="1" s="1"/>
  <c r="AH266" i="1"/>
  <c r="AH265" i="1" s="1"/>
  <c r="AH268" i="1"/>
  <c r="AH269" i="1"/>
  <c r="AH270" i="1"/>
  <c r="AJ270" i="1" s="1"/>
  <c r="AH271" i="1"/>
  <c r="AH272" i="1"/>
  <c r="AJ272" i="1" s="1"/>
  <c r="AH273" i="1"/>
  <c r="AJ273" i="1" s="1"/>
  <c r="AH275" i="1"/>
  <c r="AH276" i="1"/>
  <c r="AJ276" i="1" s="1"/>
  <c r="AH277" i="1"/>
  <c r="AH278" i="1"/>
  <c r="AJ278" i="1" s="1"/>
  <c r="AH280" i="1"/>
  <c r="AH281" i="1"/>
  <c r="AJ281" i="1" s="1"/>
  <c r="AH282" i="1"/>
  <c r="AJ282" i="1" s="1"/>
  <c r="AH283" i="1"/>
  <c r="AJ283" i="1" s="1"/>
  <c r="AH284" i="1"/>
  <c r="AJ284" i="1" s="1"/>
  <c r="AH286" i="1"/>
  <c r="AH287" i="1"/>
  <c r="AH288" i="1"/>
  <c r="AJ288" i="1" s="1"/>
  <c r="AH289" i="1"/>
  <c r="AJ289" i="1" s="1"/>
  <c r="AH291" i="1"/>
  <c r="AH292" i="1"/>
  <c r="AJ292" i="1" s="1"/>
  <c r="AH294" i="1"/>
  <c r="AH295" i="1"/>
  <c r="AH296" i="1"/>
  <c r="AJ296" i="1" s="1"/>
  <c r="AH297" i="1"/>
  <c r="AJ297" i="1" s="1"/>
  <c r="AH298" i="1"/>
  <c r="AJ298" i="1" s="1"/>
  <c r="AH299" i="1"/>
  <c r="AJ299" i="1" s="1"/>
  <c r="AH301" i="1"/>
  <c r="AH302" i="1"/>
  <c r="AJ302" i="1" s="1"/>
  <c r="AH303" i="1"/>
  <c r="AH305" i="1"/>
  <c r="AH306" i="1"/>
  <c r="AJ306" i="1" s="1"/>
  <c r="AH307" i="1"/>
  <c r="AJ307" i="1" s="1"/>
  <c r="AH309" i="1"/>
  <c r="AH310" i="1"/>
  <c r="AJ310" i="1" s="1"/>
  <c r="AH311" i="1"/>
  <c r="AH313" i="1"/>
  <c r="AH314" i="1"/>
  <c r="AJ314" i="1" s="1"/>
  <c r="AH315" i="1"/>
  <c r="AJ315" i="1" s="1"/>
  <c r="AH316" i="1"/>
  <c r="AJ316" i="1" s="1"/>
  <c r="AH318" i="1"/>
  <c r="AH319" i="1"/>
  <c r="AH320" i="1"/>
  <c r="AJ320" i="1" s="1"/>
  <c r="AH321" i="1"/>
  <c r="AJ321" i="1" s="1"/>
  <c r="AH322" i="1"/>
  <c r="AJ322" i="1" s="1"/>
  <c r="AH326" i="1"/>
  <c r="AH327" i="1"/>
  <c r="AH328" i="1"/>
  <c r="AJ328" i="1" s="1"/>
  <c r="AH329" i="1"/>
  <c r="AJ329" i="1" s="1"/>
  <c r="AH330" i="1"/>
  <c r="AJ330" i="1" s="1"/>
  <c r="AH331" i="1"/>
  <c r="AJ331" i="1" s="1"/>
  <c r="AH332" i="1"/>
  <c r="AJ332" i="1" s="1"/>
  <c r="AH333" i="1"/>
  <c r="AH334" i="1"/>
  <c r="AJ334" i="1" s="1"/>
  <c r="AH335" i="1"/>
  <c r="AH336" i="1"/>
  <c r="AJ336" i="1" s="1"/>
  <c r="AH338" i="1"/>
  <c r="AH339" i="1"/>
  <c r="AJ339" i="1" s="1"/>
  <c r="AH340" i="1"/>
  <c r="AJ340" i="1" s="1"/>
  <c r="AH341" i="1"/>
  <c r="AH342" i="1"/>
  <c r="AJ342" i="1" s="1"/>
  <c r="AH343" i="1"/>
  <c r="AH345" i="1"/>
  <c r="AH346" i="1"/>
  <c r="AJ346" i="1" s="1"/>
  <c r="AH347" i="1"/>
  <c r="AJ347" i="1" s="1"/>
  <c r="AH348" i="1"/>
  <c r="AJ348" i="1" s="1"/>
  <c r="AH349" i="1"/>
  <c r="AH350" i="1"/>
  <c r="AJ350" i="1" s="1"/>
  <c r="AH351" i="1"/>
  <c r="AH352" i="1"/>
  <c r="AH353" i="1"/>
  <c r="AJ353" i="1" s="1"/>
  <c r="AH354" i="1"/>
  <c r="AJ354" i="1" s="1"/>
  <c r="AH355" i="1"/>
  <c r="AJ355" i="1" s="1"/>
  <c r="AH356" i="1"/>
  <c r="AJ356" i="1" s="1"/>
  <c r="AH358" i="1"/>
  <c r="AJ358" i="1" s="1"/>
  <c r="AH359" i="1"/>
  <c r="AJ359" i="1" s="1"/>
  <c r="AH360" i="1"/>
  <c r="AJ360" i="1" s="1"/>
  <c r="AH361" i="1"/>
  <c r="AJ361" i="1" s="1"/>
  <c r="AH362" i="1"/>
  <c r="AJ362" i="1" s="1"/>
  <c r="AH363" i="1"/>
  <c r="AJ363" i="1" s="1"/>
  <c r="AH364" i="1"/>
  <c r="AJ364" i="1" s="1"/>
  <c r="AH365" i="1"/>
  <c r="AH367" i="1"/>
  <c r="AH368" i="1"/>
  <c r="AJ368" i="1" s="1"/>
  <c r="AH369" i="1"/>
  <c r="AJ369" i="1" s="1"/>
  <c r="AH370" i="1"/>
  <c r="AJ370" i="1" s="1"/>
  <c r="AH373" i="1"/>
  <c r="AH374" i="1"/>
  <c r="AJ374" i="1" s="1"/>
  <c r="AH375" i="1"/>
  <c r="AH376" i="1"/>
  <c r="AJ376" i="1" s="1"/>
  <c r="AH377" i="1"/>
  <c r="AJ377" i="1" s="1"/>
  <c r="AH379" i="1"/>
  <c r="AH380" i="1"/>
  <c r="AJ380" i="1" s="1"/>
  <c r="AH381" i="1"/>
  <c r="AH382" i="1"/>
  <c r="AJ382" i="1" s="1"/>
  <c r="AH384" i="1"/>
  <c r="AH385" i="1"/>
  <c r="AJ385" i="1" s="1"/>
  <c r="AH386" i="1"/>
  <c r="AJ386" i="1" s="1"/>
  <c r="AH387" i="1"/>
  <c r="AJ387" i="1" s="1"/>
  <c r="AH389" i="1"/>
  <c r="AH390" i="1"/>
  <c r="AJ390" i="1" s="1"/>
  <c r="AH391" i="1"/>
  <c r="AH392" i="1"/>
  <c r="AJ392" i="1" s="1"/>
  <c r="AH394" i="1"/>
  <c r="AH396" i="1"/>
  <c r="AH398" i="1"/>
  <c r="AJ398" i="1" s="1"/>
  <c r="AH399" i="1"/>
  <c r="AH400" i="1"/>
  <c r="AJ400" i="1" s="1"/>
  <c r="AH401" i="1"/>
  <c r="AJ401" i="1" s="1"/>
  <c r="AH403" i="1"/>
  <c r="AH405" i="1"/>
  <c r="AH406" i="1"/>
  <c r="AJ406" i="1" s="1"/>
  <c r="AH408" i="1"/>
  <c r="AH407" i="1" s="1"/>
  <c r="AH410" i="1"/>
  <c r="AH412" i="1"/>
  <c r="AH414" i="1"/>
  <c r="AJ414" i="1" s="1"/>
  <c r="AH415" i="1"/>
  <c r="AJ415" i="1" s="1"/>
  <c r="AH416" i="1"/>
  <c r="AJ416" i="1" s="1"/>
  <c r="AH419" i="1"/>
  <c r="AH420" i="1"/>
  <c r="AJ420" i="1" s="1"/>
  <c r="AH422" i="1"/>
  <c r="AJ422" i="1" s="1"/>
  <c r="AH423" i="1"/>
  <c r="AH425" i="1"/>
  <c r="AH426" i="1"/>
  <c r="AJ426" i="1" s="1"/>
  <c r="AH428" i="1"/>
  <c r="AH429" i="1"/>
  <c r="AH430" i="1"/>
  <c r="AJ430" i="1" s="1"/>
  <c r="AH432" i="1"/>
  <c r="AJ432" i="1" s="1"/>
  <c r="AH433" i="1"/>
  <c r="AJ433" i="1" s="1"/>
  <c r="AH434" i="1"/>
  <c r="AJ434" i="1" s="1"/>
  <c r="AH435" i="1"/>
  <c r="AJ435" i="1" s="1"/>
  <c r="AH436" i="1"/>
  <c r="AJ436" i="1" s="1"/>
  <c r="AH437" i="1"/>
  <c r="AH438" i="1"/>
  <c r="AJ438" i="1" s="1"/>
  <c r="AH439" i="1"/>
  <c r="AH440" i="1"/>
  <c r="AJ440" i="1" s="1"/>
  <c r="AH441" i="1"/>
  <c r="AJ441" i="1" s="1"/>
  <c r="AH442" i="1"/>
  <c r="AJ442" i="1" s="1"/>
  <c r="AH443" i="1"/>
  <c r="AJ443" i="1" s="1"/>
  <c r="AH444" i="1"/>
  <c r="AJ444" i="1" s="1"/>
  <c r="AH445" i="1"/>
  <c r="AH446" i="1"/>
  <c r="AJ446" i="1" s="1"/>
  <c r="AH447" i="1"/>
  <c r="AH448" i="1"/>
  <c r="AJ448" i="1" s="1"/>
  <c r="AH449" i="1"/>
  <c r="AJ449" i="1" s="1"/>
  <c r="AH450" i="1"/>
  <c r="AJ450" i="1" s="1"/>
  <c r="AH452" i="1"/>
  <c r="AH453" i="1"/>
  <c r="AH454" i="1"/>
  <c r="AJ454" i="1" s="1"/>
  <c r="AH455" i="1"/>
  <c r="AJ455" i="1" s="1"/>
  <c r="AH456" i="1"/>
  <c r="AJ456" i="1" s="1"/>
  <c r="AH457" i="1"/>
  <c r="AJ457" i="1" s="1"/>
  <c r="AH458" i="1"/>
  <c r="AJ458" i="1" s="1"/>
  <c r="AH459" i="1"/>
  <c r="AJ459" i="1" s="1"/>
  <c r="AH460" i="1"/>
  <c r="AJ460" i="1" s="1"/>
  <c r="AH461" i="1"/>
  <c r="AH463" i="1"/>
  <c r="AH464" i="1"/>
  <c r="AJ464" i="1" s="1"/>
  <c r="AH465" i="1"/>
  <c r="AH466" i="1"/>
  <c r="AJ466" i="1" s="1"/>
  <c r="AH467" i="1"/>
  <c r="AJ467" i="1" s="1"/>
  <c r="AH468" i="1"/>
  <c r="AJ468" i="1" s="1"/>
  <c r="AH471" i="1"/>
  <c r="AH472" i="1"/>
  <c r="AJ472" i="1" s="1"/>
  <c r="AH473" i="1"/>
  <c r="AJ473" i="1" s="1"/>
  <c r="AH474" i="1"/>
  <c r="AJ474" i="1" s="1"/>
  <c r="AH475" i="1"/>
  <c r="AH476" i="1"/>
  <c r="AJ476" i="1" s="1"/>
  <c r="AH477" i="1"/>
  <c r="AH479" i="1"/>
  <c r="AH480" i="1"/>
  <c r="AJ480" i="1" s="1"/>
  <c r="AH481" i="1"/>
  <c r="AH483" i="1"/>
  <c r="AH484" i="1"/>
  <c r="AJ484" i="1" s="1"/>
  <c r="AH485" i="1"/>
  <c r="AH487" i="1"/>
  <c r="AH486" i="1" s="1"/>
  <c r="AH489" i="1"/>
  <c r="AH490" i="1"/>
  <c r="AJ490" i="1" s="1"/>
  <c r="AH491" i="1"/>
  <c r="AH493" i="1"/>
  <c r="AH494" i="1"/>
  <c r="AJ494" i="1" s="1"/>
  <c r="AH495" i="1"/>
  <c r="AH496" i="1"/>
  <c r="AJ496" i="1" s="1"/>
  <c r="AH497" i="1"/>
  <c r="AJ497" i="1" s="1"/>
  <c r="AH498" i="1"/>
  <c r="AJ498" i="1" s="1"/>
  <c r="AH499" i="1"/>
  <c r="AJ499" i="1" s="1"/>
  <c r="AH500" i="1"/>
  <c r="AJ500" i="1" s="1"/>
  <c r="AH502" i="1"/>
  <c r="AH503" i="1"/>
  <c r="AH504" i="1"/>
  <c r="AJ504" i="1" s="1"/>
  <c r="AH505" i="1"/>
  <c r="AJ505" i="1" s="1"/>
  <c r="AH506" i="1"/>
  <c r="AJ506" i="1" s="1"/>
  <c r="AH508" i="1"/>
  <c r="AH509" i="1"/>
  <c r="AH510" i="1"/>
  <c r="AJ510" i="1" s="1"/>
  <c r="AH511" i="1"/>
  <c r="AH512" i="1"/>
  <c r="AJ512" i="1" s="1"/>
  <c r="AH514" i="1"/>
  <c r="AH515" i="1"/>
  <c r="AJ515" i="1" s="1"/>
  <c r="AH517" i="1"/>
  <c r="AH518" i="1"/>
  <c r="AH519" i="1"/>
  <c r="AJ519" i="1" s="1"/>
  <c r="AH520" i="1"/>
  <c r="AJ520" i="1" s="1"/>
  <c r="AH521" i="1"/>
  <c r="AJ521" i="1" s="1"/>
  <c r="AH523" i="1"/>
  <c r="AH524" i="1"/>
  <c r="AJ524" i="1" s="1"/>
  <c r="AH525" i="1"/>
  <c r="AH526" i="1"/>
  <c r="AH527" i="1"/>
  <c r="AJ527" i="1" s="1"/>
  <c r="AH530" i="1"/>
  <c r="AH532" i="1"/>
  <c r="AH534" i="1"/>
  <c r="AJ534" i="1" s="1"/>
  <c r="AH536" i="1"/>
  <c r="AH537" i="1"/>
  <c r="AJ537" i="1" s="1"/>
  <c r="AH538" i="1"/>
  <c r="AJ538" i="1" s="1"/>
  <c r="AH539" i="1"/>
  <c r="AJ539" i="1" s="1"/>
  <c r="AH540" i="1"/>
  <c r="AJ540" i="1" s="1"/>
  <c r="AH541" i="1"/>
  <c r="AH542" i="1"/>
  <c r="AJ542" i="1" s="1"/>
  <c r="AH543" i="1"/>
  <c r="AH545" i="1"/>
  <c r="AH546" i="1"/>
  <c r="AJ546" i="1" s="1"/>
  <c r="AH547" i="1"/>
  <c r="AJ547" i="1" s="1"/>
  <c r="AH548" i="1"/>
  <c r="AJ548" i="1" s="1"/>
  <c r="AH550" i="1"/>
  <c r="AH551" i="1"/>
  <c r="AH553" i="1"/>
  <c r="AH554" i="1"/>
  <c r="AJ554" i="1" s="1"/>
  <c r="AH557" i="1"/>
  <c r="AH558" i="1"/>
  <c r="AJ558" i="1" s="1"/>
  <c r="AH560" i="1"/>
  <c r="AH561" i="1"/>
  <c r="AJ561" i="1" s="1"/>
  <c r="AH562" i="1"/>
  <c r="AJ562" i="1" s="1"/>
  <c r="AH563" i="1"/>
  <c r="AJ563" i="1" s="1"/>
  <c r="AH564" i="1"/>
  <c r="AJ564" i="1" s="1"/>
  <c r="AH567" i="1"/>
  <c r="AH568" i="1"/>
  <c r="AJ568" i="1" s="1"/>
  <c r="AH569" i="1"/>
  <c r="AJ569" i="1" s="1"/>
  <c r="AH570" i="1"/>
  <c r="AJ570" i="1" s="1"/>
  <c r="AH571" i="1"/>
  <c r="AJ571" i="1" s="1"/>
  <c r="AH572" i="1"/>
  <c r="AJ572" i="1" s="1"/>
  <c r="AH573" i="1"/>
  <c r="AH574" i="1"/>
  <c r="AH575" i="1"/>
  <c r="AH576" i="1"/>
  <c r="AJ576" i="1" s="1"/>
  <c r="AH577" i="1"/>
  <c r="AJ577" i="1" s="1"/>
  <c r="AH579" i="1"/>
  <c r="AH580" i="1"/>
  <c r="AJ580" i="1" s="1"/>
  <c r="AH581" i="1"/>
  <c r="AH582" i="1"/>
  <c r="AH583" i="1"/>
  <c r="AH585" i="1"/>
  <c r="AH586" i="1"/>
  <c r="AJ586" i="1" s="1"/>
  <c r="AH587" i="1"/>
  <c r="AJ587" i="1" s="1"/>
  <c r="AH588" i="1"/>
  <c r="AJ588" i="1" s="1"/>
  <c r="AH589" i="1"/>
  <c r="AH590" i="1"/>
  <c r="AJ590" i="1" s="1"/>
  <c r="AH591" i="1"/>
  <c r="AH592" i="1"/>
  <c r="AJ592" i="1" s="1"/>
  <c r="AH593" i="1"/>
  <c r="AJ593" i="1" s="1"/>
  <c r="AH594" i="1"/>
  <c r="AJ594" i="1" s="1"/>
  <c r="AH595" i="1"/>
  <c r="AJ595" i="1" s="1"/>
  <c r="AH596" i="1"/>
  <c r="AJ596" i="1" s="1"/>
  <c r="AH597" i="1"/>
  <c r="AH598" i="1"/>
  <c r="AH599" i="1"/>
  <c r="AH601" i="1"/>
  <c r="AH603" i="1"/>
  <c r="AH604" i="1"/>
  <c r="AJ604" i="1" s="1"/>
  <c r="AH605" i="1"/>
  <c r="AH606" i="1"/>
  <c r="AH607" i="1"/>
  <c r="AH608" i="1"/>
  <c r="AJ608" i="1" s="1"/>
  <c r="AH610" i="1"/>
  <c r="AH611" i="1"/>
  <c r="AJ611" i="1" s="1"/>
  <c r="AH612" i="1"/>
  <c r="AJ612" i="1" s="1"/>
  <c r="AH613" i="1"/>
  <c r="AH614" i="1"/>
  <c r="AH622" i="1"/>
  <c r="AH623" i="1"/>
  <c r="AH624" i="1"/>
  <c r="AJ624" i="1" s="1"/>
  <c r="AH625" i="1"/>
  <c r="AJ625" i="1" s="1"/>
  <c r="AH627" i="1"/>
  <c r="AH628" i="1"/>
  <c r="AJ628" i="1" s="1"/>
  <c r="AH629" i="1"/>
  <c r="AH630" i="1"/>
  <c r="AH631" i="1"/>
  <c r="AH632" i="1"/>
  <c r="AJ632" i="1" s="1"/>
  <c r="AH634" i="1"/>
  <c r="AH637" i="1"/>
  <c r="AH636" i="1" s="1"/>
  <c r="AH639" i="1"/>
  <c r="AH640" i="1"/>
  <c r="AJ640" i="1" s="1"/>
  <c r="AH641" i="1"/>
  <c r="AJ641" i="1" s="1"/>
  <c r="AH642" i="1"/>
  <c r="AJ642" i="1" s="1"/>
  <c r="AH644" i="1"/>
  <c r="AH645" i="1"/>
  <c r="AH646" i="1"/>
  <c r="AH647" i="1"/>
  <c r="AH649" i="1"/>
  <c r="AH650" i="1"/>
  <c r="AJ650" i="1" s="1"/>
  <c r="AH652" i="1"/>
  <c r="AH655" i="1"/>
  <c r="AH656" i="1"/>
  <c r="AJ656" i="1" s="1"/>
  <c r="AH657" i="1"/>
  <c r="AJ657" i="1" s="1"/>
  <c r="AH658" i="1"/>
  <c r="AJ658" i="1" s="1"/>
  <c r="AH659" i="1"/>
  <c r="AJ659" i="1" s="1"/>
  <c r="AH661" i="1"/>
  <c r="AH662" i="1"/>
  <c r="AH663" i="1"/>
  <c r="AH664" i="1"/>
  <c r="AJ664" i="1" s="1"/>
  <c r="AH665" i="1"/>
  <c r="AJ665" i="1" s="1"/>
  <c r="AH667" i="1"/>
  <c r="AH668" i="1"/>
  <c r="AJ668" i="1" s="1"/>
  <c r="AH669" i="1"/>
  <c r="AH670" i="1"/>
  <c r="AH671" i="1"/>
  <c r="AH672" i="1"/>
  <c r="AJ672" i="1" s="1"/>
  <c r="AH673" i="1"/>
  <c r="AJ673" i="1" s="1"/>
  <c r="AH677" i="1"/>
  <c r="AH678" i="1"/>
  <c r="AH679" i="1"/>
  <c r="AH681" i="1"/>
  <c r="AH682" i="1"/>
  <c r="AH683" i="1"/>
  <c r="AJ683" i="1" s="1"/>
  <c r="AH684" i="1"/>
  <c r="AJ684" i="1" s="1"/>
  <c r="AH685" i="1"/>
  <c r="AJ685" i="1" s="1"/>
  <c r="AH688" i="1"/>
  <c r="AH689" i="1"/>
  <c r="AJ689" i="1" s="1"/>
  <c r="AH691" i="1"/>
  <c r="AH692" i="1"/>
  <c r="AJ692" i="1" s="1"/>
  <c r="AH693" i="1"/>
  <c r="AJ693" i="1" s="1"/>
  <c r="AH694" i="1"/>
  <c r="AH695" i="1"/>
  <c r="AH696" i="1"/>
  <c r="AH697" i="1"/>
  <c r="AH698" i="1"/>
  <c r="AH699" i="1"/>
  <c r="AH700" i="1"/>
  <c r="AH701" i="1"/>
  <c r="AH7" i="1"/>
  <c r="AM460" i="1"/>
  <c r="AM461" i="1"/>
  <c r="AM462" i="1"/>
  <c r="AB461" i="1" s="1"/>
  <c r="AM463" i="1"/>
  <c r="AA463" i="1" s="1"/>
  <c r="AM464" i="1"/>
  <c r="AM465" i="1"/>
  <c r="AM466" i="1"/>
  <c r="AM467" i="1"/>
  <c r="AM468" i="1"/>
  <c r="AM469" i="1"/>
  <c r="AB468" i="1" s="1"/>
  <c r="AM470" i="1"/>
  <c r="AM471" i="1"/>
  <c r="AA471" i="1" s="1"/>
  <c r="AM472" i="1"/>
  <c r="AM473" i="1"/>
  <c r="AM474" i="1"/>
  <c r="AM475" i="1"/>
  <c r="AM476" i="1"/>
  <c r="AM477" i="1"/>
  <c r="AM478" i="1"/>
  <c r="AB477" i="1" s="1"/>
  <c r="AM479" i="1"/>
  <c r="AA479" i="1" s="1"/>
  <c r="AM480" i="1"/>
  <c r="AM481" i="1"/>
  <c r="AM482" i="1"/>
  <c r="AB481" i="1" s="1"/>
  <c r="AM483" i="1"/>
  <c r="AA483" i="1" s="1"/>
  <c r="AM484" i="1"/>
  <c r="AM485" i="1"/>
  <c r="AM486" i="1"/>
  <c r="AB485" i="1" s="1"/>
  <c r="AM487" i="1"/>
  <c r="AA487" i="1" s="1"/>
  <c r="AM488" i="1"/>
  <c r="AB487" i="1" s="1"/>
  <c r="AB486" i="1" s="1"/>
  <c r="AM489" i="1"/>
  <c r="AA489" i="1" s="1"/>
  <c r="AM490" i="1"/>
  <c r="AM491" i="1"/>
  <c r="AM492" i="1"/>
  <c r="AB491" i="1" s="1"/>
  <c r="AM493" i="1"/>
  <c r="AA493" i="1" s="1"/>
  <c r="AM494" i="1"/>
  <c r="AM495" i="1"/>
  <c r="AM496" i="1"/>
  <c r="AM497" i="1"/>
  <c r="AM498" i="1"/>
  <c r="AM499" i="1"/>
  <c r="AM500" i="1"/>
  <c r="AM501" i="1"/>
  <c r="AB500" i="1" s="1"/>
  <c r="AM502" i="1"/>
  <c r="AA502" i="1" s="1"/>
  <c r="AM503" i="1"/>
  <c r="AM504" i="1"/>
  <c r="AM505" i="1"/>
  <c r="AM506" i="1"/>
  <c r="AM507" i="1"/>
  <c r="AB506" i="1" s="1"/>
  <c r="AM508" i="1"/>
  <c r="AA508" i="1" s="1"/>
  <c r="AM509" i="1"/>
  <c r="AM510" i="1"/>
  <c r="AM511" i="1"/>
  <c r="AM512" i="1"/>
  <c r="AM513" i="1"/>
  <c r="AB512" i="1" s="1"/>
  <c r="AM514" i="1"/>
  <c r="AA514" i="1" s="1"/>
  <c r="AM515" i="1"/>
  <c r="AM516" i="1"/>
  <c r="AB515" i="1" s="1"/>
  <c r="AM517" i="1"/>
  <c r="AA517" i="1" s="1"/>
  <c r="AM518" i="1"/>
  <c r="AM519" i="1"/>
  <c r="AM520" i="1"/>
  <c r="AM521" i="1"/>
  <c r="AM522" i="1"/>
  <c r="AB521" i="1" s="1"/>
  <c r="AM523" i="1"/>
  <c r="AA523" i="1" s="1"/>
  <c r="AM524" i="1"/>
  <c r="AM525" i="1"/>
  <c r="AM526" i="1"/>
  <c r="AM527" i="1"/>
  <c r="AM528" i="1"/>
  <c r="AB527" i="1" s="1"/>
  <c r="AM529" i="1"/>
  <c r="AM530" i="1"/>
  <c r="AA530" i="1" s="1"/>
  <c r="AM531" i="1"/>
  <c r="AB530" i="1" s="1"/>
  <c r="AB529" i="1" s="1"/>
  <c r="AM532" i="1"/>
  <c r="AA532" i="1" s="1"/>
  <c r="AM533" i="1"/>
  <c r="AB532" i="1" s="1"/>
  <c r="AB531" i="1" s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A557" i="1" s="1"/>
  <c r="AM558" i="1"/>
  <c r="AM559" i="1"/>
  <c r="AB558" i="1" s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76" i="1"/>
  <c r="AM677" i="1"/>
  <c r="AB677" i="1" s="1"/>
  <c r="AM678" i="1"/>
  <c r="AB678" i="1" s="1"/>
  <c r="AC678" i="1" s="1"/>
  <c r="AM679" i="1"/>
  <c r="AB679" i="1" s="1"/>
  <c r="AC679" i="1" s="1"/>
  <c r="AM680" i="1"/>
  <c r="AM681" i="1"/>
  <c r="AB681" i="1" s="1"/>
  <c r="AM682" i="1"/>
  <c r="AB682" i="1" s="1"/>
  <c r="AC682" i="1" s="1"/>
  <c r="AM683" i="1"/>
  <c r="AB683" i="1" s="1"/>
  <c r="AC683" i="1" s="1"/>
  <c r="AM684" i="1"/>
  <c r="AB684" i="1" s="1"/>
  <c r="AC684" i="1" s="1"/>
  <c r="AM685" i="1"/>
  <c r="AB685" i="1" s="1"/>
  <c r="AC685" i="1" s="1"/>
  <c r="AM686" i="1"/>
  <c r="AM687" i="1"/>
  <c r="AM688" i="1"/>
  <c r="AB688" i="1" s="1"/>
  <c r="AM689" i="1"/>
  <c r="AB689" i="1" s="1"/>
  <c r="AC689" i="1" s="1"/>
  <c r="AM690" i="1"/>
  <c r="AM691" i="1"/>
  <c r="AB691" i="1" s="1"/>
  <c r="AM692" i="1"/>
  <c r="AB692" i="1" s="1"/>
  <c r="AC692" i="1" s="1"/>
  <c r="AM693" i="1"/>
  <c r="AB693" i="1" s="1"/>
  <c r="AC693" i="1" s="1"/>
  <c r="AM694" i="1"/>
  <c r="AB694" i="1" s="1"/>
  <c r="AC694" i="1" s="1"/>
  <c r="AM695" i="1"/>
  <c r="AB695" i="1" s="1"/>
  <c r="AC695" i="1" s="1"/>
  <c r="AM696" i="1"/>
  <c r="AB696" i="1" s="1"/>
  <c r="AC696" i="1" s="1"/>
  <c r="AM697" i="1"/>
  <c r="AB697" i="1" s="1"/>
  <c r="AC697" i="1" s="1"/>
  <c r="AM698" i="1"/>
  <c r="AB698" i="1" s="1"/>
  <c r="AC698" i="1" s="1"/>
  <c r="AM699" i="1"/>
  <c r="AM700" i="1"/>
  <c r="AM701" i="1"/>
  <c r="U240" i="1"/>
  <c r="U241" i="1"/>
  <c r="U242" i="1"/>
  <c r="U243" i="1"/>
  <c r="U244" i="1"/>
  <c r="U245" i="1"/>
  <c r="U246" i="1"/>
  <c r="U248" i="1"/>
  <c r="U249" i="1"/>
  <c r="U250" i="1"/>
  <c r="U251" i="1"/>
  <c r="U255" i="1"/>
  <c r="U256" i="1"/>
  <c r="U257" i="1"/>
  <c r="U258" i="1"/>
  <c r="U259" i="1"/>
  <c r="U260" i="1"/>
  <c r="U261" i="1"/>
  <c r="U262" i="1"/>
  <c r="U263" i="1"/>
  <c r="U264" i="1"/>
  <c r="U266" i="1"/>
  <c r="U265" i="1" s="1"/>
  <c r="U267" i="1"/>
  <c r="U268" i="1"/>
  <c r="U269" i="1"/>
  <c r="U270" i="1"/>
  <c r="U271" i="1"/>
  <c r="U272" i="1"/>
  <c r="U273" i="1"/>
  <c r="U275" i="1"/>
  <c r="U276" i="1"/>
  <c r="U277" i="1"/>
  <c r="U278" i="1"/>
  <c r="U280" i="1"/>
  <c r="U281" i="1"/>
  <c r="U282" i="1"/>
  <c r="U283" i="1"/>
  <c r="U284" i="1"/>
  <c r="U286" i="1"/>
  <c r="U287" i="1"/>
  <c r="U288" i="1"/>
  <c r="U289" i="1"/>
  <c r="U291" i="1"/>
  <c r="U292" i="1"/>
  <c r="U294" i="1"/>
  <c r="U295" i="1"/>
  <c r="U296" i="1"/>
  <c r="U297" i="1"/>
  <c r="U298" i="1"/>
  <c r="U299" i="1"/>
  <c r="U301" i="1"/>
  <c r="U302" i="1"/>
  <c r="U303" i="1"/>
  <c r="U305" i="1"/>
  <c r="U306" i="1"/>
  <c r="U307" i="1"/>
  <c r="U309" i="1"/>
  <c r="U310" i="1"/>
  <c r="U311" i="1"/>
  <c r="U313" i="1"/>
  <c r="U314" i="1"/>
  <c r="U315" i="1"/>
  <c r="U316" i="1"/>
  <c r="U318" i="1"/>
  <c r="U319" i="1"/>
  <c r="U320" i="1"/>
  <c r="U321" i="1"/>
  <c r="U322" i="1"/>
  <c r="U323" i="1"/>
  <c r="U326" i="1"/>
  <c r="U327" i="1"/>
  <c r="U328" i="1"/>
  <c r="U329" i="1"/>
  <c r="U330" i="1"/>
  <c r="U331" i="1"/>
  <c r="U332" i="1"/>
  <c r="U333" i="1"/>
  <c r="U334" i="1"/>
  <c r="U335" i="1"/>
  <c r="U336" i="1"/>
  <c r="U338" i="1"/>
  <c r="U339" i="1"/>
  <c r="U340" i="1"/>
  <c r="U341" i="1"/>
  <c r="U342" i="1"/>
  <c r="U343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8" i="1"/>
  <c r="U359" i="1"/>
  <c r="U360" i="1"/>
  <c r="U361" i="1"/>
  <c r="U362" i="1"/>
  <c r="U363" i="1"/>
  <c r="U364" i="1"/>
  <c r="U365" i="1"/>
  <c r="U367" i="1"/>
  <c r="U368" i="1"/>
  <c r="U369" i="1"/>
  <c r="U370" i="1"/>
  <c r="U373" i="1"/>
  <c r="U374" i="1"/>
  <c r="U375" i="1"/>
  <c r="U376" i="1"/>
  <c r="U377" i="1"/>
  <c r="U379" i="1"/>
  <c r="U380" i="1"/>
  <c r="U381" i="1"/>
  <c r="U382" i="1"/>
  <c r="U384" i="1"/>
  <c r="U385" i="1"/>
  <c r="U386" i="1"/>
  <c r="U387" i="1"/>
  <c r="U389" i="1"/>
  <c r="U390" i="1"/>
  <c r="U391" i="1"/>
  <c r="U392" i="1"/>
  <c r="U394" i="1"/>
  <c r="U393" i="1" s="1"/>
  <c r="U396" i="1"/>
  <c r="U395" i="1" s="1"/>
  <c r="U398" i="1"/>
  <c r="U399" i="1"/>
  <c r="U400" i="1"/>
  <c r="U401" i="1"/>
  <c r="U402" i="1"/>
  <c r="U403" i="1"/>
  <c r="U405" i="1"/>
  <c r="U406" i="1"/>
  <c r="U408" i="1"/>
  <c r="U407" i="1" s="1"/>
  <c r="U410" i="1"/>
  <c r="U409" i="1" s="1"/>
  <c r="U412" i="1"/>
  <c r="U411" i="1" s="1"/>
  <c r="U414" i="1"/>
  <c r="U415" i="1"/>
  <c r="U416" i="1"/>
  <c r="U419" i="1"/>
  <c r="U420" i="1"/>
  <c r="U422" i="1"/>
  <c r="U423" i="1"/>
  <c r="U425" i="1"/>
  <c r="U426" i="1"/>
  <c r="U428" i="1"/>
  <c r="U429" i="1"/>
  <c r="U430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2" i="1"/>
  <c r="U453" i="1"/>
  <c r="U454" i="1"/>
  <c r="U455" i="1"/>
  <c r="U456" i="1"/>
  <c r="U457" i="1"/>
  <c r="U458" i="1"/>
  <c r="U459" i="1"/>
  <c r="U460" i="1"/>
  <c r="U461" i="1"/>
  <c r="U463" i="1"/>
  <c r="U464" i="1"/>
  <c r="U465" i="1"/>
  <c r="U466" i="1"/>
  <c r="U467" i="1"/>
  <c r="U468" i="1"/>
  <c r="U471" i="1"/>
  <c r="U472" i="1"/>
  <c r="U473" i="1"/>
  <c r="U474" i="1"/>
  <c r="U475" i="1"/>
  <c r="U476" i="1"/>
  <c r="U477" i="1"/>
  <c r="U479" i="1"/>
  <c r="U480" i="1"/>
  <c r="U481" i="1"/>
  <c r="U483" i="1"/>
  <c r="U484" i="1"/>
  <c r="U485" i="1"/>
  <c r="U487" i="1"/>
  <c r="U486" i="1" s="1"/>
  <c r="U489" i="1"/>
  <c r="U490" i="1"/>
  <c r="U491" i="1"/>
  <c r="U493" i="1"/>
  <c r="U494" i="1"/>
  <c r="U495" i="1"/>
  <c r="U496" i="1"/>
  <c r="U497" i="1"/>
  <c r="U498" i="1"/>
  <c r="U499" i="1"/>
  <c r="U500" i="1"/>
  <c r="U502" i="1"/>
  <c r="U503" i="1"/>
  <c r="U504" i="1"/>
  <c r="U505" i="1"/>
  <c r="U506" i="1"/>
  <c r="U508" i="1"/>
  <c r="U509" i="1"/>
  <c r="U510" i="1"/>
  <c r="U511" i="1"/>
  <c r="U512" i="1"/>
  <c r="U514" i="1"/>
  <c r="U515" i="1"/>
  <c r="U517" i="1"/>
  <c r="U518" i="1"/>
  <c r="U519" i="1"/>
  <c r="U520" i="1"/>
  <c r="U521" i="1"/>
  <c r="U523" i="1"/>
  <c r="U524" i="1"/>
  <c r="U525" i="1"/>
  <c r="U526" i="1"/>
  <c r="U527" i="1"/>
  <c r="U530" i="1"/>
  <c r="U529" i="1" s="1"/>
  <c r="U532" i="1"/>
  <c r="U531" i="1" s="1"/>
  <c r="U534" i="1"/>
  <c r="U536" i="1"/>
  <c r="U537" i="1"/>
  <c r="U538" i="1"/>
  <c r="U539" i="1"/>
  <c r="U540" i="1"/>
  <c r="U541" i="1"/>
  <c r="U542" i="1"/>
  <c r="U543" i="1"/>
  <c r="U545" i="1"/>
  <c r="U546" i="1"/>
  <c r="U547" i="1"/>
  <c r="U548" i="1"/>
  <c r="U550" i="1"/>
  <c r="U551" i="1"/>
  <c r="U553" i="1"/>
  <c r="U554" i="1"/>
  <c r="U557" i="1"/>
  <c r="U558" i="1"/>
  <c r="U560" i="1"/>
  <c r="U561" i="1"/>
  <c r="U562" i="1"/>
  <c r="U563" i="1"/>
  <c r="U564" i="1"/>
  <c r="U567" i="1"/>
  <c r="U568" i="1"/>
  <c r="U569" i="1"/>
  <c r="U570" i="1"/>
  <c r="U571" i="1"/>
  <c r="U572" i="1"/>
  <c r="U573" i="1"/>
  <c r="U574" i="1"/>
  <c r="U575" i="1"/>
  <c r="U576" i="1"/>
  <c r="U577" i="1"/>
  <c r="U579" i="1"/>
  <c r="U580" i="1"/>
  <c r="U581" i="1"/>
  <c r="U582" i="1"/>
  <c r="U583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1" i="1"/>
  <c r="U600" i="1" s="1"/>
  <c r="U603" i="1"/>
  <c r="U604" i="1"/>
  <c r="U605" i="1"/>
  <c r="U606" i="1"/>
  <c r="U607" i="1"/>
  <c r="U608" i="1"/>
  <c r="U610" i="1"/>
  <c r="U611" i="1"/>
  <c r="U612" i="1"/>
  <c r="U613" i="1"/>
  <c r="U614" i="1"/>
  <c r="U617" i="1"/>
  <c r="U618" i="1"/>
  <c r="U619" i="1"/>
  <c r="U620" i="1"/>
  <c r="U622" i="1"/>
  <c r="U623" i="1"/>
  <c r="U624" i="1"/>
  <c r="U625" i="1"/>
  <c r="U627" i="1"/>
  <c r="U628" i="1"/>
  <c r="U629" i="1"/>
  <c r="U630" i="1"/>
  <c r="U631" i="1"/>
  <c r="U632" i="1"/>
  <c r="U634" i="1"/>
  <c r="U633" i="1" s="1"/>
  <c r="U637" i="1"/>
  <c r="U636" i="1" s="1"/>
  <c r="U639" i="1"/>
  <c r="U640" i="1"/>
  <c r="U641" i="1"/>
  <c r="U642" i="1"/>
  <c r="U644" i="1"/>
  <c r="U645" i="1"/>
  <c r="U646" i="1"/>
  <c r="U647" i="1"/>
  <c r="U649" i="1"/>
  <c r="U650" i="1"/>
  <c r="U652" i="1"/>
  <c r="U651" i="1" s="1"/>
  <c r="U655" i="1"/>
  <c r="U656" i="1"/>
  <c r="U657" i="1"/>
  <c r="U658" i="1"/>
  <c r="U659" i="1"/>
  <c r="U661" i="1"/>
  <c r="U662" i="1"/>
  <c r="U663" i="1"/>
  <c r="U664" i="1"/>
  <c r="U665" i="1"/>
  <c r="U667" i="1"/>
  <c r="U668" i="1"/>
  <c r="U669" i="1"/>
  <c r="U670" i="1"/>
  <c r="U671" i="1"/>
  <c r="U672" i="1"/>
  <c r="U673" i="1"/>
  <c r="U674" i="1"/>
  <c r="U677" i="1"/>
  <c r="U678" i="1"/>
  <c r="U679" i="1"/>
  <c r="U681" i="1"/>
  <c r="U682" i="1"/>
  <c r="U683" i="1"/>
  <c r="U684" i="1"/>
  <c r="U685" i="1"/>
  <c r="U688" i="1"/>
  <c r="U689" i="1"/>
  <c r="U691" i="1"/>
  <c r="U692" i="1"/>
  <c r="U693" i="1"/>
  <c r="U694" i="1"/>
  <c r="U695" i="1"/>
  <c r="U696" i="1"/>
  <c r="U697" i="1"/>
  <c r="U698" i="1"/>
  <c r="U699" i="1"/>
  <c r="U700" i="1"/>
  <c r="U701" i="1"/>
  <c r="U239" i="1"/>
  <c r="T240" i="1"/>
  <c r="T241" i="1"/>
  <c r="T242" i="1"/>
  <c r="T243" i="1"/>
  <c r="T246" i="1"/>
  <c r="T248" i="1"/>
  <c r="T249" i="1"/>
  <c r="T250" i="1"/>
  <c r="T251" i="1"/>
  <c r="T255" i="1"/>
  <c r="T256" i="1"/>
  <c r="T257" i="1"/>
  <c r="T258" i="1"/>
  <c r="T259" i="1"/>
  <c r="T260" i="1"/>
  <c r="T261" i="1"/>
  <c r="T262" i="1"/>
  <c r="T263" i="1"/>
  <c r="T264" i="1"/>
  <c r="T266" i="1"/>
  <c r="T265" i="1" s="1"/>
  <c r="T268" i="1"/>
  <c r="T269" i="1"/>
  <c r="T270" i="1"/>
  <c r="T271" i="1"/>
  <c r="T272" i="1"/>
  <c r="T273" i="1"/>
  <c r="T275" i="1"/>
  <c r="T276" i="1"/>
  <c r="T277" i="1"/>
  <c r="T278" i="1"/>
  <c r="T280" i="1"/>
  <c r="T281" i="1"/>
  <c r="T282" i="1"/>
  <c r="T283" i="1"/>
  <c r="T284" i="1"/>
  <c r="T286" i="1"/>
  <c r="T287" i="1"/>
  <c r="T288" i="1"/>
  <c r="T289" i="1"/>
  <c r="T291" i="1"/>
  <c r="T292" i="1"/>
  <c r="T294" i="1"/>
  <c r="T295" i="1"/>
  <c r="T296" i="1"/>
  <c r="T297" i="1"/>
  <c r="T298" i="1"/>
  <c r="T299" i="1"/>
  <c r="T301" i="1"/>
  <c r="T302" i="1"/>
  <c r="T303" i="1"/>
  <c r="T305" i="1"/>
  <c r="T306" i="1"/>
  <c r="T307" i="1"/>
  <c r="T309" i="1"/>
  <c r="T310" i="1"/>
  <c r="T311" i="1"/>
  <c r="T313" i="1"/>
  <c r="T314" i="1"/>
  <c r="T315" i="1"/>
  <c r="T316" i="1"/>
  <c r="T318" i="1"/>
  <c r="T319" i="1"/>
  <c r="T320" i="1"/>
  <c r="T321" i="1"/>
  <c r="T322" i="1"/>
  <c r="T326" i="1"/>
  <c r="T327" i="1"/>
  <c r="T328" i="1"/>
  <c r="T329" i="1"/>
  <c r="T330" i="1"/>
  <c r="T331" i="1"/>
  <c r="T332" i="1"/>
  <c r="T333" i="1"/>
  <c r="T334" i="1"/>
  <c r="T335" i="1"/>
  <c r="T336" i="1"/>
  <c r="T338" i="1"/>
  <c r="T339" i="1"/>
  <c r="T340" i="1"/>
  <c r="T341" i="1"/>
  <c r="T342" i="1"/>
  <c r="T343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8" i="1"/>
  <c r="T359" i="1"/>
  <c r="T360" i="1"/>
  <c r="T361" i="1"/>
  <c r="T362" i="1"/>
  <c r="T363" i="1"/>
  <c r="T364" i="1"/>
  <c r="T365" i="1"/>
  <c r="T367" i="1"/>
  <c r="T368" i="1"/>
  <c r="T369" i="1"/>
  <c r="T370" i="1"/>
  <c r="T373" i="1"/>
  <c r="T374" i="1"/>
  <c r="T375" i="1"/>
  <c r="T376" i="1"/>
  <c r="T377" i="1"/>
  <c r="T379" i="1"/>
  <c r="T380" i="1"/>
  <c r="T381" i="1"/>
  <c r="T382" i="1"/>
  <c r="T384" i="1"/>
  <c r="T385" i="1"/>
  <c r="T386" i="1"/>
  <c r="T387" i="1"/>
  <c r="T389" i="1"/>
  <c r="T390" i="1"/>
  <c r="T391" i="1"/>
  <c r="T392" i="1"/>
  <c r="T394" i="1"/>
  <c r="T393" i="1" s="1"/>
  <c r="T396" i="1"/>
  <c r="T395" i="1" s="1"/>
  <c r="T398" i="1"/>
  <c r="T399" i="1"/>
  <c r="T400" i="1"/>
  <c r="T401" i="1"/>
  <c r="T402" i="1"/>
  <c r="T403" i="1"/>
  <c r="T405" i="1"/>
  <c r="T406" i="1"/>
  <c r="T408" i="1"/>
  <c r="T407" i="1" s="1"/>
  <c r="T410" i="1"/>
  <c r="T409" i="1" s="1"/>
  <c r="T412" i="1"/>
  <c r="T411" i="1" s="1"/>
  <c r="T414" i="1"/>
  <c r="T415" i="1"/>
  <c r="T416" i="1"/>
  <c r="T419" i="1"/>
  <c r="T420" i="1"/>
  <c r="T422" i="1"/>
  <c r="T423" i="1"/>
  <c r="T425" i="1"/>
  <c r="T426" i="1"/>
  <c r="T428" i="1"/>
  <c r="T429" i="1"/>
  <c r="T430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2" i="1"/>
  <c r="T453" i="1"/>
  <c r="T454" i="1"/>
  <c r="T455" i="1"/>
  <c r="T456" i="1"/>
  <c r="T457" i="1"/>
  <c r="T458" i="1"/>
  <c r="T459" i="1"/>
  <c r="T460" i="1"/>
  <c r="T461" i="1"/>
  <c r="T463" i="1"/>
  <c r="T464" i="1"/>
  <c r="T465" i="1"/>
  <c r="T466" i="1"/>
  <c r="T467" i="1"/>
  <c r="T468" i="1"/>
  <c r="T471" i="1"/>
  <c r="T472" i="1"/>
  <c r="T473" i="1"/>
  <c r="T474" i="1"/>
  <c r="T475" i="1"/>
  <c r="T476" i="1"/>
  <c r="T477" i="1"/>
  <c r="T479" i="1"/>
  <c r="T480" i="1"/>
  <c r="T481" i="1"/>
  <c r="T483" i="1"/>
  <c r="T484" i="1"/>
  <c r="T485" i="1"/>
  <c r="T487" i="1"/>
  <c r="T486" i="1" s="1"/>
  <c r="T489" i="1"/>
  <c r="T490" i="1"/>
  <c r="T491" i="1"/>
  <c r="T493" i="1"/>
  <c r="T494" i="1"/>
  <c r="T495" i="1"/>
  <c r="T496" i="1"/>
  <c r="T497" i="1"/>
  <c r="T498" i="1"/>
  <c r="T499" i="1"/>
  <c r="T500" i="1"/>
  <c r="T502" i="1"/>
  <c r="T503" i="1"/>
  <c r="T504" i="1"/>
  <c r="T505" i="1"/>
  <c r="T506" i="1"/>
  <c r="T508" i="1"/>
  <c r="T509" i="1"/>
  <c r="T510" i="1"/>
  <c r="T511" i="1"/>
  <c r="T512" i="1"/>
  <c r="T514" i="1"/>
  <c r="T515" i="1"/>
  <c r="T517" i="1"/>
  <c r="T518" i="1"/>
  <c r="T519" i="1"/>
  <c r="T520" i="1"/>
  <c r="T521" i="1"/>
  <c r="T523" i="1"/>
  <c r="T524" i="1"/>
  <c r="T525" i="1"/>
  <c r="T526" i="1"/>
  <c r="T527" i="1"/>
  <c r="T530" i="1"/>
  <c r="T529" i="1" s="1"/>
  <c r="T532" i="1"/>
  <c r="T531" i="1" s="1"/>
  <c r="T534" i="1"/>
  <c r="T536" i="1"/>
  <c r="T537" i="1"/>
  <c r="T538" i="1"/>
  <c r="T539" i="1"/>
  <c r="T540" i="1"/>
  <c r="T541" i="1"/>
  <c r="T542" i="1"/>
  <c r="T543" i="1"/>
  <c r="T545" i="1"/>
  <c r="T546" i="1"/>
  <c r="T547" i="1"/>
  <c r="T548" i="1"/>
  <c r="T550" i="1"/>
  <c r="T551" i="1"/>
  <c r="T553" i="1"/>
  <c r="T554" i="1"/>
  <c r="T557" i="1"/>
  <c r="T558" i="1"/>
  <c r="T560" i="1"/>
  <c r="T561" i="1"/>
  <c r="T562" i="1"/>
  <c r="T563" i="1"/>
  <c r="T564" i="1"/>
  <c r="T567" i="1"/>
  <c r="T568" i="1"/>
  <c r="T569" i="1"/>
  <c r="T570" i="1"/>
  <c r="T571" i="1"/>
  <c r="T572" i="1"/>
  <c r="T573" i="1"/>
  <c r="T574" i="1"/>
  <c r="T575" i="1"/>
  <c r="T576" i="1"/>
  <c r="T577" i="1"/>
  <c r="T579" i="1"/>
  <c r="T580" i="1"/>
  <c r="T581" i="1"/>
  <c r="T582" i="1"/>
  <c r="T583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1" i="1"/>
  <c r="T600" i="1" s="1"/>
  <c r="T603" i="1"/>
  <c r="T604" i="1"/>
  <c r="T605" i="1"/>
  <c r="T606" i="1"/>
  <c r="T607" i="1"/>
  <c r="T608" i="1"/>
  <c r="T610" i="1"/>
  <c r="T611" i="1"/>
  <c r="T612" i="1"/>
  <c r="T613" i="1"/>
  <c r="T614" i="1"/>
  <c r="T617" i="1"/>
  <c r="T618" i="1"/>
  <c r="T619" i="1"/>
  <c r="T620" i="1"/>
  <c r="T622" i="1"/>
  <c r="T623" i="1"/>
  <c r="T624" i="1"/>
  <c r="T625" i="1"/>
  <c r="T627" i="1"/>
  <c r="T628" i="1"/>
  <c r="T629" i="1"/>
  <c r="T630" i="1"/>
  <c r="T631" i="1"/>
  <c r="T632" i="1"/>
  <c r="T634" i="1"/>
  <c r="T633" i="1" s="1"/>
  <c r="T637" i="1"/>
  <c r="T636" i="1" s="1"/>
  <c r="T639" i="1"/>
  <c r="T640" i="1"/>
  <c r="T641" i="1"/>
  <c r="T642" i="1"/>
  <c r="T644" i="1"/>
  <c r="T645" i="1"/>
  <c r="T646" i="1"/>
  <c r="T647" i="1"/>
  <c r="T649" i="1"/>
  <c r="T650" i="1"/>
  <c r="T652" i="1"/>
  <c r="T651" i="1" s="1"/>
  <c r="T655" i="1"/>
  <c r="T656" i="1"/>
  <c r="T657" i="1"/>
  <c r="T658" i="1"/>
  <c r="T659" i="1"/>
  <c r="T661" i="1"/>
  <c r="T662" i="1"/>
  <c r="T663" i="1"/>
  <c r="T664" i="1"/>
  <c r="T665" i="1"/>
  <c r="T667" i="1"/>
  <c r="T668" i="1"/>
  <c r="T669" i="1"/>
  <c r="T670" i="1"/>
  <c r="T671" i="1"/>
  <c r="T672" i="1"/>
  <c r="T673" i="1"/>
  <c r="T674" i="1"/>
  <c r="T677" i="1"/>
  <c r="T678" i="1"/>
  <c r="T679" i="1"/>
  <c r="T681" i="1"/>
  <c r="T682" i="1"/>
  <c r="T683" i="1"/>
  <c r="T684" i="1"/>
  <c r="T685" i="1"/>
  <c r="T688" i="1"/>
  <c r="T689" i="1"/>
  <c r="T691" i="1"/>
  <c r="T692" i="1"/>
  <c r="T693" i="1"/>
  <c r="T694" i="1"/>
  <c r="T695" i="1"/>
  <c r="T696" i="1"/>
  <c r="T697" i="1"/>
  <c r="T698" i="1"/>
  <c r="T239" i="1"/>
  <c r="T237" i="1"/>
  <c r="T236" i="1" s="1"/>
  <c r="T222" i="1"/>
  <c r="U125" i="1"/>
  <c r="U126" i="1"/>
  <c r="U127" i="1"/>
  <c r="U128" i="1"/>
  <c r="U129" i="1"/>
  <c r="U130" i="1"/>
  <c r="U131" i="1"/>
  <c r="U132" i="1"/>
  <c r="U134" i="1"/>
  <c r="U135" i="1"/>
  <c r="U136" i="1"/>
  <c r="U137" i="1"/>
  <c r="U138" i="1"/>
  <c r="U139" i="1"/>
  <c r="U140" i="1"/>
  <c r="U141" i="1"/>
  <c r="U142" i="1"/>
  <c r="U143" i="1"/>
  <c r="U144" i="1"/>
  <c r="U147" i="1"/>
  <c r="U148" i="1"/>
  <c r="U149" i="1"/>
  <c r="U150" i="1"/>
  <c r="U151" i="1"/>
  <c r="U152" i="1"/>
  <c r="U153" i="1"/>
  <c r="U154" i="1"/>
  <c r="U155" i="1"/>
  <c r="U156" i="1"/>
  <c r="U157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7" i="1"/>
  <c r="U208" i="1"/>
  <c r="U209" i="1"/>
  <c r="U210" i="1"/>
  <c r="U211" i="1"/>
  <c r="U212" i="1"/>
  <c r="U213" i="1"/>
  <c r="U214" i="1"/>
  <c r="U216" i="1"/>
  <c r="U217" i="1"/>
  <c r="U218" i="1"/>
  <c r="U219" i="1"/>
  <c r="U220" i="1"/>
  <c r="U221" i="1"/>
  <c r="U222" i="1"/>
  <c r="U223" i="1"/>
  <c r="U224" i="1"/>
  <c r="U225" i="1"/>
  <c r="U227" i="1"/>
  <c r="U228" i="1"/>
  <c r="U229" i="1"/>
  <c r="U230" i="1"/>
  <c r="U232" i="1"/>
  <c r="U233" i="1"/>
  <c r="U234" i="1"/>
  <c r="U235" i="1"/>
  <c r="U237" i="1"/>
  <c r="U236" i="1" s="1"/>
  <c r="U124" i="1"/>
  <c r="T126" i="1"/>
  <c r="T127" i="1"/>
  <c r="T128" i="1"/>
  <c r="T129" i="1"/>
  <c r="T130" i="1"/>
  <c r="T131" i="1"/>
  <c r="T132" i="1"/>
  <c r="T134" i="1"/>
  <c r="T135" i="1"/>
  <c r="T136" i="1"/>
  <c r="T137" i="1"/>
  <c r="T138" i="1"/>
  <c r="T139" i="1"/>
  <c r="T140" i="1"/>
  <c r="T141" i="1"/>
  <c r="T142" i="1"/>
  <c r="T143" i="1"/>
  <c r="T144" i="1"/>
  <c r="T147" i="1"/>
  <c r="T148" i="1"/>
  <c r="T149" i="1"/>
  <c r="T150" i="1"/>
  <c r="T151" i="1"/>
  <c r="T152" i="1"/>
  <c r="T153" i="1"/>
  <c r="T154" i="1"/>
  <c r="T155" i="1"/>
  <c r="T156" i="1"/>
  <c r="T157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7" i="1"/>
  <c r="T208" i="1"/>
  <c r="T209" i="1"/>
  <c r="T210" i="1"/>
  <c r="T211" i="1"/>
  <c r="T212" i="1"/>
  <c r="T213" i="1"/>
  <c r="T214" i="1"/>
  <c r="T216" i="1"/>
  <c r="T217" i="1"/>
  <c r="T218" i="1"/>
  <c r="T219" i="1"/>
  <c r="T220" i="1"/>
  <c r="T223" i="1"/>
  <c r="T224" i="1"/>
  <c r="T225" i="1"/>
  <c r="T227" i="1"/>
  <c r="T228" i="1"/>
  <c r="T229" i="1"/>
  <c r="T230" i="1"/>
  <c r="T232" i="1"/>
  <c r="T233" i="1"/>
  <c r="T234" i="1"/>
  <c r="T235" i="1"/>
  <c r="T125" i="1"/>
  <c r="T124" i="1"/>
  <c r="T121" i="1"/>
  <c r="T66" i="1"/>
  <c r="T7" i="1"/>
  <c r="T108" i="1"/>
  <c r="R18" i="1"/>
  <c r="AW17" i="1" s="1"/>
  <c r="U8" i="1"/>
  <c r="U9" i="1"/>
  <c r="U10" i="1"/>
  <c r="U11" i="1"/>
  <c r="U12" i="1"/>
  <c r="U13" i="1"/>
  <c r="U14" i="1"/>
  <c r="U15" i="1"/>
  <c r="U16" i="1"/>
  <c r="U17" i="1"/>
  <c r="U26" i="1"/>
  <c r="U27" i="1"/>
  <c r="U28" i="1"/>
  <c r="U29" i="1"/>
  <c r="U31" i="1"/>
  <c r="U32" i="1"/>
  <c r="U33" i="1"/>
  <c r="U34" i="1"/>
  <c r="U35" i="1"/>
  <c r="U36" i="1"/>
  <c r="U37" i="1"/>
  <c r="U38" i="1"/>
  <c r="U39" i="1"/>
  <c r="U40" i="1"/>
  <c r="U41" i="1"/>
  <c r="U42" i="1"/>
  <c r="U44" i="1"/>
  <c r="U45" i="1"/>
  <c r="U46" i="1"/>
  <c r="U47" i="1"/>
  <c r="U48" i="1"/>
  <c r="U49" i="1"/>
  <c r="U50" i="1"/>
  <c r="U51" i="1"/>
  <c r="U52" i="1"/>
  <c r="U53" i="1"/>
  <c r="U54" i="1"/>
  <c r="U55" i="1"/>
  <c r="U57" i="1"/>
  <c r="U58" i="1"/>
  <c r="U59" i="1"/>
  <c r="U60" i="1"/>
  <c r="U61" i="1"/>
  <c r="U62" i="1"/>
  <c r="U63" i="1"/>
  <c r="U64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7" i="1"/>
  <c r="T8" i="1"/>
  <c r="T9" i="1"/>
  <c r="T10" i="1"/>
  <c r="T11" i="1"/>
  <c r="T12" i="1"/>
  <c r="T13" i="1"/>
  <c r="T14" i="1"/>
  <c r="T15" i="1"/>
  <c r="T16" i="1"/>
  <c r="T17" i="1"/>
  <c r="T26" i="1"/>
  <c r="T27" i="1"/>
  <c r="T28" i="1"/>
  <c r="T29" i="1"/>
  <c r="T31" i="1"/>
  <c r="T32" i="1"/>
  <c r="T33" i="1"/>
  <c r="T34" i="1"/>
  <c r="T35" i="1"/>
  <c r="T36" i="1"/>
  <c r="T37" i="1"/>
  <c r="T38" i="1"/>
  <c r="T39" i="1"/>
  <c r="T40" i="1"/>
  <c r="T41" i="1"/>
  <c r="T42" i="1"/>
  <c r="T44" i="1"/>
  <c r="T45" i="1"/>
  <c r="T46" i="1"/>
  <c r="T47" i="1"/>
  <c r="T48" i="1"/>
  <c r="T49" i="1"/>
  <c r="T50" i="1"/>
  <c r="T51" i="1"/>
  <c r="T52" i="1"/>
  <c r="T53" i="1"/>
  <c r="T54" i="1"/>
  <c r="T55" i="1"/>
  <c r="T57" i="1"/>
  <c r="T58" i="1"/>
  <c r="T59" i="1"/>
  <c r="T60" i="1"/>
  <c r="T61" i="1"/>
  <c r="T62" i="1"/>
  <c r="T63" i="1"/>
  <c r="T64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699" i="1"/>
  <c r="T700" i="1"/>
  <c r="T701" i="1"/>
  <c r="Y701" i="1"/>
  <c r="Y700" i="1"/>
  <c r="Y699" i="1"/>
  <c r="Y698" i="1"/>
  <c r="BD698" i="1" s="1"/>
  <c r="BE698" i="1" s="1"/>
  <c r="Y697" i="1"/>
  <c r="BD697" i="1" s="1"/>
  <c r="BE697" i="1" s="1"/>
  <c r="Y696" i="1"/>
  <c r="BD696" i="1" s="1"/>
  <c r="BE696" i="1" s="1"/>
  <c r="Y695" i="1"/>
  <c r="BD695" i="1" s="1"/>
  <c r="BE695" i="1" s="1"/>
  <c r="Y694" i="1"/>
  <c r="BD694" i="1" s="1"/>
  <c r="BE694" i="1" s="1"/>
  <c r="Y693" i="1"/>
  <c r="BD693" i="1" s="1"/>
  <c r="BE693" i="1" s="1"/>
  <c r="Y692" i="1"/>
  <c r="BD692" i="1" s="1"/>
  <c r="BE692" i="1" s="1"/>
  <c r="Y691" i="1"/>
  <c r="BD691" i="1" s="1"/>
  <c r="Y690" i="1"/>
  <c r="Y689" i="1"/>
  <c r="BD689" i="1" s="1"/>
  <c r="BE689" i="1" s="1"/>
  <c r="Y688" i="1"/>
  <c r="BD688" i="1" s="1"/>
  <c r="Y687" i="1"/>
  <c r="Y686" i="1"/>
  <c r="Y685" i="1"/>
  <c r="BD685" i="1" s="1"/>
  <c r="BE685" i="1" s="1"/>
  <c r="Y684" i="1"/>
  <c r="BD684" i="1" s="1"/>
  <c r="BE684" i="1" s="1"/>
  <c r="Y683" i="1"/>
  <c r="BD683" i="1" s="1"/>
  <c r="BE683" i="1" s="1"/>
  <c r="Y682" i="1"/>
  <c r="BD682" i="1" s="1"/>
  <c r="BE682" i="1" s="1"/>
  <c r="Y681" i="1"/>
  <c r="BD681" i="1" s="1"/>
  <c r="Y680" i="1"/>
  <c r="Y679" i="1"/>
  <c r="BD679" i="1" s="1"/>
  <c r="BE679" i="1" s="1"/>
  <c r="Y678" i="1"/>
  <c r="BD678" i="1" s="1"/>
  <c r="BE678" i="1" s="1"/>
  <c r="Y677" i="1"/>
  <c r="BD677" i="1" s="1"/>
  <c r="Y676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8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7" i="1"/>
  <c r="Y565" i="1"/>
  <c r="Y564" i="1"/>
  <c r="Y563" i="1"/>
  <c r="Y562" i="1"/>
  <c r="Y561" i="1"/>
  <c r="Y560" i="1"/>
  <c r="Y559" i="1"/>
  <c r="BD558" i="1" s="1"/>
  <c r="Y558" i="1"/>
  <c r="Y557" i="1"/>
  <c r="BC557" i="1" s="1"/>
  <c r="Y556" i="1"/>
  <c r="Y555" i="1"/>
  <c r="Y554" i="1"/>
  <c r="Y553" i="1"/>
  <c r="Y552" i="1"/>
  <c r="Y551" i="1"/>
  <c r="Y550" i="1"/>
  <c r="Y549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6" i="1"/>
  <c r="Y535" i="1"/>
  <c r="Y534" i="1"/>
  <c r="Y533" i="1"/>
  <c r="BD532" i="1" s="1"/>
  <c r="BD531" i="1" s="1"/>
  <c r="Y532" i="1"/>
  <c r="BC532" i="1" s="1"/>
  <c r="BC531" i="1" s="1"/>
  <c r="Y531" i="1"/>
  <c r="BD530" i="1" s="1"/>
  <c r="BD529" i="1" s="1"/>
  <c r="Y530" i="1"/>
  <c r="BC530" i="1" s="1"/>
  <c r="BC529" i="1" s="1"/>
  <c r="Y529" i="1"/>
  <c r="Y528" i="1"/>
  <c r="BD527" i="1" s="1"/>
  <c r="Y527" i="1"/>
  <c r="Y526" i="1"/>
  <c r="Y525" i="1"/>
  <c r="Y524" i="1"/>
  <c r="Y523" i="1"/>
  <c r="BC523" i="1" s="1"/>
  <c r="Y522" i="1"/>
  <c r="BD521" i="1" s="1"/>
  <c r="Y521" i="1"/>
  <c r="Y520" i="1"/>
  <c r="Y519" i="1"/>
  <c r="Y518" i="1"/>
  <c r="Y517" i="1"/>
  <c r="BC517" i="1" s="1"/>
  <c r="Y516" i="1"/>
  <c r="BD515" i="1" s="1"/>
  <c r="Y515" i="1"/>
  <c r="Y514" i="1"/>
  <c r="BC514" i="1" s="1"/>
  <c r="Y513" i="1"/>
  <c r="BD512" i="1" s="1"/>
  <c r="Y512" i="1"/>
  <c r="Y511" i="1"/>
  <c r="Y510" i="1"/>
  <c r="Y509" i="1"/>
  <c r="Y508" i="1"/>
  <c r="BC508" i="1" s="1"/>
  <c r="Y507" i="1"/>
  <c r="BD506" i="1" s="1"/>
  <c r="Y506" i="1"/>
  <c r="Y505" i="1"/>
  <c r="Y504" i="1"/>
  <c r="Y503" i="1"/>
  <c r="Y502" i="1"/>
  <c r="BC502" i="1" s="1"/>
  <c r="Y501" i="1"/>
  <c r="BD500" i="1" s="1"/>
  <c r="Y500" i="1"/>
  <c r="Y499" i="1"/>
  <c r="Y498" i="1"/>
  <c r="Y497" i="1"/>
  <c r="Y496" i="1"/>
  <c r="Y495" i="1"/>
  <c r="Y494" i="1"/>
  <c r="Y493" i="1"/>
  <c r="BC493" i="1" s="1"/>
  <c r="Y492" i="1"/>
  <c r="BD491" i="1" s="1"/>
  <c r="Y491" i="1"/>
  <c r="Y490" i="1"/>
  <c r="Y489" i="1"/>
  <c r="BC489" i="1" s="1"/>
  <c r="Y488" i="1"/>
  <c r="BD487" i="1" s="1"/>
  <c r="BD486" i="1" s="1"/>
  <c r="Y487" i="1"/>
  <c r="BC487" i="1" s="1"/>
  <c r="Y486" i="1"/>
  <c r="BD485" i="1" s="1"/>
  <c r="Y485" i="1"/>
  <c r="Y484" i="1"/>
  <c r="Y483" i="1"/>
  <c r="BC483" i="1" s="1"/>
  <c r="Y482" i="1"/>
  <c r="BD481" i="1" s="1"/>
  <c r="Y481" i="1"/>
  <c r="Y480" i="1"/>
  <c r="Y479" i="1"/>
  <c r="BC479" i="1" s="1"/>
  <c r="Y478" i="1"/>
  <c r="BD477" i="1" s="1"/>
  <c r="Y477" i="1"/>
  <c r="Y476" i="1"/>
  <c r="Y475" i="1"/>
  <c r="Y474" i="1"/>
  <c r="Y473" i="1"/>
  <c r="Y472" i="1"/>
  <c r="Y471" i="1"/>
  <c r="BC471" i="1" s="1"/>
  <c r="Y470" i="1"/>
  <c r="Y469" i="1"/>
  <c r="BD468" i="1" s="1"/>
  <c r="Y468" i="1"/>
  <c r="Y467" i="1"/>
  <c r="Y466" i="1"/>
  <c r="Y465" i="1"/>
  <c r="Y464" i="1"/>
  <c r="Y463" i="1"/>
  <c r="BC463" i="1" s="1"/>
  <c r="Y462" i="1"/>
  <c r="BD461" i="1" s="1"/>
  <c r="Y461" i="1"/>
  <c r="Y460" i="1"/>
  <c r="AH566" i="1" l="1"/>
  <c r="Y566" i="1"/>
  <c r="T566" i="1"/>
  <c r="U566" i="1"/>
  <c r="T522" i="1"/>
  <c r="T215" i="1"/>
  <c r="AI615" i="1"/>
  <c r="BC528" i="1"/>
  <c r="BD528" i="1"/>
  <c r="AB596" i="1"/>
  <c r="AA596" i="1"/>
  <c r="AB588" i="1"/>
  <c r="AA588" i="1"/>
  <c r="AB580" i="1"/>
  <c r="AA580" i="1"/>
  <c r="AB572" i="1"/>
  <c r="AA572" i="1"/>
  <c r="AB548" i="1"/>
  <c r="AA548" i="1"/>
  <c r="AB540" i="1"/>
  <c r="AA540" i="1"/>
  <c r="AA531" i="1"/>
  <c r="AC532" i="1"/>
  <c r="AC531" i="1" s="1"/>
  <c r="AA524" i="1"/>
  <c r="AB523" i="1"/>
  <c r="AB499" i="1"/>
  <c r="AA500" i="1"/>
  <c r="AC500" i="1" s="1"/>
  <c r="AA484" i="1"/>
  <c r="AB483" i="1"/>
  <c r="AC483" i="1" s="1"/>
  <c r="AB475" i="1"/>
  <c r="AA476" i="1"/>
  <c r="AA468" i="1"/>
  <c r="AC468" i="1" s="1"/>
  <c r="AB467" i="1"/>
  <c r="AB459" i="1"/>
  <c r="AA460" i="1"/>
  <c r="AB676" i="1"/>
  <c r="AC677" i="1"/>
  <c r="AC676" i="1" s="1"/>
  <c r="AB595" i="1"/>
  <c r="AA595" i="1"/>
  <c r="AB587" i="1"/>
  <c r="AA587" i="1"/>
  <c r="AB579" i="1"/>
  <c r="AA579" i="1"/>
  <c r="AB571" i="1"/>
  <c r="AA571" i="1"/>
  <c r="AB547" i="1"/>
  <c r="AA547" i="1"/>
  <c r="AB539" i="1"/>
  <c r="AA539" i="1"/>
  <c r="AB528" i="1"/>
  <c r="AA515" i="1"/>
  <c r="AC515" i="1" s="1"/>
  <c r="AB514" i="1"/>
  <c r="AB513" i="1" s="1"/>
  <c r="AA499" i="1"/>
  <c r="AB498" i="1"/>
  <c r="AA491" i="1"/>
  <c r="AC491" i="1" s="1"/>
  <c r="AB490" i="1"/>
  <c r="AA475" i="1"/>
  <c r="AB474" i="1"/>
  <c r="AA467" i="1"/>
  <c r="AB466" i="1"/>
  <c r="AB594" i="1"/>
  <c r="AA594" i="1"/>
  <c r="AB586" i="1"/>
  <c r="AA586" i="1"/>
  <c r="AB570" i="1"/>
  <c r="AA570" i="1"/>
  <c r="AB554" i="1"/>
  <c r="AA554" i="1"/>
  <c r="AB546" i="1"/>
  <c r="AA546" i="1"/>
  <c r="AB538" i="1"/>
  <c r="AA538" i="1"/>
  <c r="AA529" i="1"/>
  <c r="AC530" i="1"/>
  <c r="AC529" i="1" s="1"/>
  <c r="AB505" i="1"/>
  <c r="AA506" i="1"/>
  <c r="AC506" i="1" s="1"/>
  <c r="AB497" i="1"/>
  <c r="AA498" i="1"/>
  <c r="AB489" i="1"/>
  <c r="AA490" i="1"/>
  <c r="AB473" i="1"/>
  <c r="AA474" i="1"/>
  <c r="AA466" i="1"/>
  <c r="AB465" i="1"/>
  <c r="AB690" i="1"/>
  <c r="AC691" i="1"/>
  <c r="AC690" i="1" s="1"/>
  <c r="AA601" i="1"/>
  <c r="AB601" i="1"/>
  <c r="AB600" i="1" s="1"/>
  <c r="AA593" i="1"/>
  <c r="AB593" i="1"/>
  <c r="AA585" i="1"/>
  <c r="AB585" i="1"/>
  <c r="AA577" i="1"/>
  <c r="AB577" i="1"/>
  <c r="AA569" i="1"/>
  <c r="AB569" i="1"/>
  <c r="AB553" i="1"/>
  <c r="AA553" i="1"/>
  <c r="AA545" i="1"/>
  <c r="AB545" i="1"/>
  <c r="AA537" i="1"/>
  <c r="AB537" i="1"/>
  <c r="AB520" i="1"/>
  <c r="AA521" i="1"/>
  <c r="AC521" i="1" s="1"/>
  <c r="AA505" i="1"/>
  <c r="AB504" i="1"/>
  <c r="AA497" i="1"/>
  <c r="AB496" i="1"/>
  <c r="AA481" i="1"/>
  <c r="AC481" i="1" s="1"/>
  <c r="AB480" i="1"/>
  <c r="AA473" i="1"/>
  <c r="AB472" i="1"/>
  <c r="AA465" i="1"/>
  <c r="AB464" i="1"/>
  <c r="AB592" i="1"/>
  <c r="AA592" i="1"/>
  <c r="AB576" i="1"/>
  <c r="AA576" i="1"/>
  <c r="AB568" i="1"/>
  <c r="AA568" i="1"/>
  <c r="AB536" i="1"/>
  <c r="AA536" i="1"/>
  <c r="AA520" i="1"/>
  <c r="AB519" i="1"/>
  <c r="AB511" i="1"/>
  <c r="AA512" i="1"/>
  <c r="AC512" i="1" s="1"/>
  <c r="AB503" i="1"/>
  <c r="AA504" i="1"/>
  <c r="AB495" i="1"/>
  <c r="AA496" i="1"/>
  <c r="AB479" i="1"/>
  <c r="AA480" i="1"/>
  <c r="AA478" i="1" s="1"/>
  <c r="AB471" i="1"/>
  <c r="AC471" i="1" s="1"/>
  <c r="AA472" i="1"/>
  <c r="AA464" i="1"/>
  <c r="AB463" i="1"/>
  <c r="AC463" i="1" s="1"/>
  <c r="AC231" i="1"/>
  <c r="AA122" i="1"/>
  <c r="AB680" i="1"/>
  <c r="AC681" i="1"/>
  <c r="AC680" i="1" s="1"/>
  <c r="AA599" i="1"/>
  <c r="AB599" i="1"/>
  <c r="AA591" i="1"/>
  <c r="AB591" i="1"/>
  <c r="AA583" i="1"/>
  <c r="AB583" i="1"/>
  <c r="AA575" i="1"/>
  <c r="AB575" i="1"/>
  <c r="AA567" i="1"/>
  <c r="AB567" i="1"/>
  <c r="AA551" i="1"/>
  <c r="AB551" i="1"/>
  <c r="AA543" i="1"/>
  <c r="AB543" i="1"/>
  <c r="AA527" i="1"/>
  <c r="AC527" i="1" s="1"/>
  <c r="AB526" i="1"/>
  <c r="AB518" i="1"/>
  <c r="AA519" i="1"/>
  <c r="AA511" i="1"/>
  <c r="AB510" i="1"/>
  <c r="AA503" i="1"/>
  <c r="AB502" i="1"/>
  <c r="AC502" i="1" s="1"/>
  <c r="AA495" i="1"/>
  <c r="AB494" i="1"/>
  <c r="AA486" i="1"/>
  <c r="AC487" i="1"/>
  <c r="AC486" i="1" s="1"/>
  <c r="AB687" i="1"/>
  <c r="AC688" i="1"/>
  <c r="AC687" i="1" s="1"/>
  <c r="AB598" i="1"/>
  <c r="AA598" i="1"/>
  <c r="AB590" i="1"/>
  <c r="AA590" i="1"/>
  <c r="AB582" i="1"/>
  <c r="AA582" i="1"/>
  <c r="AB574" i="1"/>
  <c r="AA574" i="1"/>
  <c r="AB557" i="1"/>
  <c r="AB556" i="1" s="1"/>
  <c r="AB555" i="1" s="1"/>
  <c r="AA558" i="1"/>
  <c r="AC558" i="1" s="1"/>
  <c r="AB550" i="1"/>
  <c r="AA550" i="1"/>
  <c r="AB542" i="1"/>
  <c r="AA542" i="1"/>
  <c r="AB534" i="1"/>
  <c r="AA534" i="1"/>
  <c r="AA526" i="1"/>
  <c r="AB525" i="1"/>
  <c r="AA518" i="1"/>
  <c r="AB517" i="1"/>
  <c r="AB509" i="1"/>
  <c r="AA510" i="1"/>
  <c r="AB493" i="1"/>
  <c r="AA494" i="1"/>
  <c r="AB597" i="1"/>
  <c r="AA597" i="1"/>
  <c r="AB589" i="1"/>
  <c r="AA589" i="1"/>
  <c r="AB581" i="1"/>
  <c r="AA581" i="1"/>
  <c r="AB573" i="1"/>
  <c r="AA573" i="1"/>
  <c r="AB541" i="1"/>
  <c r="AA541" i="1"/>
  <c r="AA525" i="1"/>
  <c r="AB524" i="1"/>
  <c r="AA509" i="1"/>
  <c r="AB508" i="1"/>
  <c r="AB484" i="1"/>
  <c r="AA485" i="1"/>
  <c r="AC485" i="1" s="1"/>
  <c r="AA477" i="1"/>
  <c r="AC477" i="1" s="1"/>
  <c r="AB476" i="1"/>
  <c r="AA461" i="1"/>
  <c r="AC461" i="1" s="1"/>
  <c r="AB460" i="1"/>
  <c r="BC467" i="1"/>
  <c r="BD466" i="1"/>
  <c r="BD474" i="1"/>
  <c r="BC475" i="1"/>
  <c r="BC491" i="1"/>
  <c r="BE491" i="1" s="1"/>
  <c r="BD490" i="1"/>
  <c r="BC499" i="1"/>
  <c r="BD498" i="1"/>
  <c r="BC515" i="1"/>
  <c r="BE515" i="1" s="1"/>
  <c r="BD514" i="1"/>
  <c r="BD513" i="1" s="1"/>
  <c r="BD539" i="1"/>
  <c r="BC539" i="1"/>
  <c r="BC547" i="1"/>
  <c r="BD547" i="1"/>
  <c r="BD571" i="1"/>
  <c r="BC571" i="1"/>
  <c r="BD579" i="1"/>
  <c r="BC579" i="1"/>
  <c r="BD587" i="1"/>
  <c r="BC587" i="1"/>
  <c r="BD595" i="1"/>
  <c r="BC595" i="1"/>
  <c r="BD676" i="1"/>
  <c r="BE677" i="1"/>
  <c r="BE676" i="1" s="1"/>
  <c r="BC460" i="1"/>
  <c r="BD459" i="1"/>
  <c r="BC468" i="1"/>
  <c r="BE468" i="1" s="1"/>
  <c r="BD467" i="1"/>
  <c r="BC476" i="1"/>
  <c r="BD475" i="1"/>
  <c r="BC484" i="1"/>
  <c r="BD483" i="1"/>
  <c r="BC500" i="1"/>
  <c r="BE500" i="1" s="1"/>
  <c r="BD499" i="1"/>
  <c r="BC524" i="1"/>
  <c r="BD523" i="1"/>
  <c r="BE523" i="1" s="1"/>
  <c r="BE532" i="1"/>
  <c r="BE531" i="1" s="1"/>
  <c r="BD540" i="1"/>
  <c r="BC540" i="1"/>
  <c r="BD548" i="1"/>
  <c r="BC548" i="1"/>
  <c r="BE564" i="1"/>
  <c r="BC572" i="1"/>
  <c r="BD572" i="1"/>
  <c r="BD580" i="1"/>
  <c r="BC580" i="1"/>
  <c r="BD588" i="1"/>
  <c r="BC588" i="1"/>
  <c r="BD596" i="1"/>
  <c r="BC596" i="1"/>
  <c r="BC461" i="1"/>
  <c r="BE461" i="1" s="1"/>
  <c r="BD460" i="1"/>
  <c r="BC477" i="1"/>
  <c r="BE477" i="1" s="1"/>
  <c r="BD476" i="1"/>
  <c r="BC485" i="1"/>
  <c r="BE485" i="1" s="1"/>
  <c r="BD484" i="1"/>
  <c r="BC509" i="1"/>
  <c r="BD508" i="1"/>
  <c r="BC525" i="1"/>
  <c r="BD524" i="1"/>
  <c r="BD541" i="1"/>
  <c r="BC541" i="1"/>
  <c r="BD573" i="1"/>
  <c r="BC573" i="1"/>
  <c r="BD581" i="1"/>
  <c r="BC581" i="1"/>
  <c r="BD589" i="1"/>
  <c r="BC589" i="1"/>
  <c r="BD597" i="1"/>
  <c r="BC597" i="1"/>
  <c r="BD493" i="1"/>
  <c r="BC494" i="1"/>
  <c r="BC510" i="1"/>
  <c r="BD509" i="1"/>
  <c r="BC518" i="1"/>
  <c r="BD517" i="1"/>
  <c r="BE517" i="1" s="1"/>
  <c r="BC526" i="1"/>
  <c r="BD525" i="1"/>
  <c r="BD534" i="1"/>
  <c r="BC534" i="1"/>
  <c r="BD542" i="1"/>
  <c r="BC542" i="1"/>
  <c r="BD550" i="1"/>
  <c r="BC550" i="1"/>
  <c r="BC558" i="1"/>
  <c r="BE558" i="1" s="1"/>
  <c r="BD557" i="1"/>
  <c r="BD556" i="1" s="1"/>
  <c r="BD574" i="1"/>
  <c r="BC574" i="1"/>
  <c r="BD582" i="1"/>
  <c r="BC582" i="1"/>
  <c r="BD590" i="1"/>
  <c r="BC590" i="1"/>
  <c r="BD598" i="1"/>
  <c r="BC598" i="1"/>
  <c r="BD687" i="1"/>
  <c r="BE688" i="1"/>
  <c r="BE687" i="1" s="1"/>
  <c r="BC486" i="1"/>
  <c r="BE487" i="1"/>
  <c r="BE486" i="1" s="1"/>
  <c r="BC495" i="1"/>
  <c r="BD494" i="1"/>
  <c r="BC503" i="1"/>
  <c r="BD502" i="1"/>
  <c r="BD510" i="1"/>
  <c r="BC511" i="1"/>
  <c r="BC519" i="1"/>
  <c r="BD518" i="1"/>
  <c r="BC527" i="1"/>
  <c r="BE527" i="1" s="1"/>
  <c r="BD526" i="1"/>
  <c r="BD543" i="1"/>
  <c r="BC543" i="1"/>
  <c r="BD551" i="1"/>
  <c r="BC551" i="1"/>
  <c r="BD567" i="1"/>
  <c r="BC567" i="1"/>
  <c r="BD575" i="1"/>
  <c r="BC575" i="1"/>
  <c r="BC583" i="1"/>
  <c r="BD583" i="1"/>
  <c r="BD591" i="1"/>
  <c r="BC591" i="1"/>
  <c r="BD599" i="1"/>
  <c r="BC599" i="1"/>
  <c r="BD680" i="1"/>
  <c r="BE681" i="1"/>
  <c r="BE680" i="1" s="1"/>
  <c r="BC464" i="1"/>
  <c r="BD463" i="1"/>
  <c r="BE463" i="1" s="1"/>
  <c r="BC472" i="1"/>
  <c r="BD471" i="1"/>
  <c r="BD479" i="1"/>
  <c r="BC480" i="1"/>
  <c r="BD495" i="1"/>
  <c r="BC496" i="1"/>
  <c r="BC504" i="1"/>
  <c r="BD503" i="1"/>
  <c r="BC512" i="1"/>
  <c r="BE512" i="1" s="1"/>
  <c r="BD511" i="1"/>
  <c r="BC520" i="1"/>
  <c r="BD519" i="1"/>
  <c r="BC536" i="1"/>
  <c r="BD536" i="1"/>
  <c r="BD568" i="1"/>
  <c r="BC568" i="1"/>
  <c r="BD576" i="1"/>
  <c r="BC576" i="1"/>
  <c r="BD592" i="1"/>
  <c r="BC592" i="1"/>
  <c r="BD464" i="1"/>
  <c r="BC465" i="1"/>
  <c r="BD472" i="1"/>
  <c r="BC473" i="1"/>
  <c r="BC481" i="1"/>
  <c r="BE481" i="1" s="1"/>
  <c r="BD480" i="1"/>
  <c r="BC497" i="1"/>
  <c r="BD496" i="1"/>
  <c r="BC505" i="1"/>
  <c r="BD504" i="1"/>
  <c r="BD520" i="1"/>
  <c r="BC521" i="1"/>
  <c r="BE521" i="1" s="1"/>
  <c r="BD537" i="1"/>
  <c r="BC537" i="1"/>
  <c r="BD545" i="1"/>
  <c r="BC545" i="1"/>
  <c r="BD553" i="1"/>
  <c r="BC553" i="1"/>
  <c r="BE560" i="1"/>
  <c r="BD569" i="1"/>
  <c r="BC569" i="1"/>
  <c r="BD577" i="1"/>
  <c r="BC577" i="1"/>
  <c r="BD585" i="1"/>
  <c r="BC585" i="1"/>
  <c r="BD593" i="1"/>
  <c r="BC593" i="1"/>
  <c r="BD601" i="1"/>
  <c r="BD600" i="1" s="1"/>
  <c r="BC601" i="1"/>
  <c r="BD690" i="1"/>
  <c r="BE691" i="1"/>
  <c r="BE690" i="1" s="1"/>
  <c r="BC466" i="1"/>
  <c r="BD465" i="1"/>
  <c r="BC474" i="1"/>
  <c r="BD473" i="1"/>
  <c r="BC490" i="1"/>
  <c r="BD489" i="1"/>
  <c r="BD497" i="1"/>
  <c r="BC498" i="1"/>
  <c r="BD505" i="1"/>
  <c r="BC506" i="1"/>
  <c r="BE506" i="1" s="1"/>
  <c r="BE530" i="1"/>
  <c r="BE529" i="1" s="1"/>
  <c r="BD538" i="1"/>
  <c r="BC538" i="1"/>
  <c r="BD546" i="1"/>
  <c r="BC546" i="1"/>
  <c r="BD554" i="1"/>
  <c r="BC554" i="1"/>
  <c r="BD570" i="1"/>
  <c r="BC570" i="1"/>
  <c r="BC586" i="1"/>
  <c r="BD586" i="1"/>
  <c r="BC594" i="1"/>
  <c r="BD594" i="1"/>
  <c r="AI686" i="1"/>
  <c r="AI635" i="1"/>
  <c r="V343" i="1"/>
  <c r="U660" i="1"/>
  <c r="V288" i="1"/>
  <c r="V129" i="1"/>
  <c r="V190" i="1"/>
  <c r="V214" i="1"/>
  <c r="V189" i="1"/>
  <c r="V137" i="1"/>
  <c r="U687" i="1"/>
  <c r="V198" i="1"/>
  <c r="AH660" i="1"/>
  <c r="V197" i="1"/>
  <c r="V164" i="1"/>
  <c r="V181" i="1"/>
  <c r="V155" i="1"/>
  <c r="T290" i="1"/>
  <c r="T660" i="1"/>
  <c r="V138" i="1"/>
  <c r="T687" i="1"/>
  <c r="V220" i="1"/>
  <c r="V211" i="1"/>
  <c r="V202" i="1"/>
  <c r="V186" i="1"/>
  <c r="V177" i="1"/>
  <c r="V169" i="1"/>
  <c r="V142" i="1"/>
  <c r="T552" i="1"/>
  <c r="U549" i="1"/>
  <c r="U304" i="1"/>
  <c r="U274" i="1"/>
  <c r="U308" i="1"/>
  <c r="AH308" i="1"/>
  <c r="T304" i="1"/>
  <c r="T274" i="1"/>
  <c r="U247" i="1"/>
  <c r="T279" i="1"/>
  <c r="U312" i="1"/>
  <c r="U254" i="1"/>
  <c r="AI238" i="1"/>
  <c r="T308" i="1"/>
  <c r="U300" i="1"/>
  <c r="U290" i="1"/>
  <c r="AJ318" i="1"/>
  <c r="AH317" i="1"/>
  <c r="AJ268" i="1"/>
  <c r="AH267" i="1"/>
  <c r="AJ267" i="1" s="1"/>
  <c r="AJ248" i="1"/>
  <c r="AJ247" i="1" s="1"/>
  <c r="AH247" i="1"/>
  <c r="T317" i="1"/>
  <c r="T247" i="1"/>
  <c r="U279" i="1"/>
  <c r="AJ286" i="1"/>
  <c r="AH285" i="1"/>
  <c r="T285" i="1"/>
  <c r="AJ305" i="1"/>
  <c r="AJ304" i="1" s="1"/>
  <c r="AH304" i="1"/>
  <c r="AH274" i="1"/>
  <c r="U317" i="1"/>
  <c r="AH293" i="1"/>
  <c r="AJ294" i="1"/>
  <c r="AH254" i="1"/>
  <c r="T293" i="1"/>
  <c r="T254" i="1"/>
  <c r="U285" i="1"/>
  <c r="AJ313" i="1"/>
  <c r="AJ312" i="1" s="1"/>
  <c r="AH312" i="1"/>
  <c r="T312" i="1"/>
  <c r="AH300" i="1"/>
  <c r="AH290" i="1"/>
  <c r="T300" i="1"/>
  <c r="U293" i="1"/>
  <c r="AJ280" i="1"/>
  <c r="AJ279" i="1" s="1"/>
  <c r="AH279" i="1"/>
  <c r="AH478" i="1"/>
  <c r="U648" i="1"/>
  <c r="U638" i="1"/>
  <c r="U616" i="1"/>
  <c r="U418" i="1"/>
  <c r="U404" i="1"/>
  <c r="AH687" i="1"/>
  <c r="AI675" i="1"/>
  <c r="T648" i="1"/>
  <c r="U552" i="1"/>
  <c r="U424" i="1"/>
  <c r="AI533" i="1"/>
  <c r="V481" i="1"/>
  <c r="T424" i="1"/>
  <c r="AI324" i="1"/>
  <c r="T513" i="1"/>
  <c r="U528" i="1"/>
  <c r="U478" i="1"/>
  <c r="U488" i="1"/>
  <c r="AH621" i="1"/>
  <c r="AH559" i="1"/>
  <c r="T643" i="1"/>
  <c r="T621" i="1"/>
  <c r="T470" i="1"/>
  <c r="U680" i="1"/>
  <c r="U626" i="1"/>
  <c r="U578" i="1"/>
  <c r="U559" i="1"/>
  <c r="AI5" i="1"/>
  <c r="V196" i="1"/>
  <c r="U690" i="1"/>
  <c r="AJ514" i="1"/>
  <c r="AJ513" i="1" s="1"/>
  <c r="AH513" i="1"/>
  <c r="V212" i="1"/>
  <c r="V203" i="1"/>
  <c r="V195" i="1"/>
  <c r="V187" i="1"/>
  <c r="V178" i="1"/>
  <c r="V170" i="1"/>
  <c r="V162" i="1"/>
  <c r="V153" i="1"/>
  <c r="V135" i="1"/>
  <c r="T584" i="1"/>
  <c r="T549" i="1"/>
  <c r="T507" i="1"/>
  <c r="T488" i="1"/>
  <c r="T421" i="1"/>
  <c r="U556" i="1"/>
  <c r="U544" i="1"/>
  <c r="U535" i="1"/>
  <c r="U522" i="1"/>
  <c r="U482" i="1"/>
  <c r="U462" i="1"/>
  <c r="U427" i="1"/>
  <c r="AJ688" i="1"/>
  <c r="AJ687" i="1" s="1"/>
  <c r="AJ652" i="1"/>
  <c r="AJ651" i="1" s="1"/>
  <c r="AH651" i="1"/>
  <c r="AH556" i="1"/>
  <c r="AJ545" i="1"/>
  <c r="AJ544" i="1" s="1"/>
  <c r="AH544" i="1"/>
  <c r="AJ536" i="1"/>
  <c r="AH535" i="1"/>
  <c r="AJ523" i="1"/>
  <c r="AH522" i="1"/>
  <c r="AH482" i="1"/>
  <c r="AH462" i="1"/>
  <c r="AJ428" i="1"/>
  <c r="AH427" i="1"/>
  <c r="AJ677" i="1"/>
  <c r="AH676" i="1"/>
  <c r="AJ644" i="1"/>
  <c r="AH643" i="1"/>
  <c r="V213" i="1"/>
  <c r="T516" i="1"/>
  <c r="T431" i="1"/>
  <c r="U676" i="1"/>
  <c r="U666" i="1"/>
  <c r="U602" i="1"/>
  <c r="U501" i="1"/>
  <c r="U492" i="1"/>
  <c r="U413" i="1"/>
  <c r="AJ603" i="1"/>
  <c r="AH602" i="1"/>
  <c r="AJ585" i="1"/>
  <c r="AH584" i="1"/>
  <c r="AH501" i="1"/>
  <c r="AH492" i="1"/>
  <c r="AI653" i="1"/>
  <c r="AJ579" i="1"/>
  <c r="AH578" i="1"/>
  <c r="V188" i="1"/>
  <c r="T609" i="1"/>
  <c r="T680" i="1"/>
  <c r="T638" i="1"/>
  <c r="T626" i="1"/>
  <c r="T616" i="1"/>
  <c r="T578" i="1"/>
  <c r="T559" i="1"/>
  <c r="T404" i="1"/>
  <c r="T383" i="1"/>
  <c r="U643" i="1"/>
  <c r="U621" i="1"/>
  <c r="U470" i="1"/>
  <c r="U451" i="1"/>
  <c r="AJ560" i="1"/>
  <c r="AJ559" i="1" s="1"/>
  <c r="AJ649" i="1"/>
  <c r="AJ648" i="1" s="1"/>
  <c r="AH648" i="1"/>
  <c r="AH638" i="1"/>
  <c r="AJ627" i="1"/>
  <c r="AH626" i="1"/>
  <c r="AJ601" i="1"/>
  <c r="AJ600" i="1" s="1"/>
  <c r="AH600" i="1"/>
  <c r="AJ553" i="1"/>
  <c r="AJ552" i="1" s="1"/>
  <c r="AH552" i="1"/>
  <c r="AJ532" i="1"/>
  <c r="AJ531" i="1" s="1"/>
  <c r="AH531" i="1"/>
  <c r="AH470" i="1"/>
  <c r="AJ452" i="1"/>
  <c r="AH451" i="1"/>
  <c r="AJ425" i="1"/>
  <c r="AJ424" i="1" s="1"/>
  <c r="AH424" i="1"/>
  <c r="V136" i="1"/>
  <c r="T690" i="1"/>
  <c r="U654" i="1"/>
  <c r="U609" i="1"/>
  <c r="AJ681" i="1"/>
  <c r="AH680" i="1"/>
  <c r="AJ610" i="1"/>
  <c r="AH609" i="1"/>
  <c r="AJ530" i="1"/>
  <c r="AJ529" i="1" s="1"/>
  <c r="AH529" i="1"/>
  <c r="AI469" i="1"/>
  <c r="V144" i="1"/>
  <c r="U513" i="1"/>
  <c r="AH654" i="1"/>
  <c r="AH325" i="1"/>
  <c r="T556" i="1"/>
  <c r="T544" i="1"/>
  <c r="T535" i="1"/>
  <c r="V523" i="1"/>
  <c r="T482" i="1"/>
  <c r="T462" i="1"/>
  <c r="T427" i="1"/>
  <c r="U584" i="1"/>
  <c r="U507" i="1"/>
  <c r="U421" i="1"/>
  <c r="AJ691" i="1"/>
  <c r="AH690" i="1"/>
  <c r="AJ634" i="1"/>
  <c r="AJ633" i="1" s="1"/>
  <c r="AH633" i="1"/>
  <c r="AH549" i="1"/>
  <c r="AJ508" i="1"/>
  <c r="AH507" i="1"/>
  <c r="AH488" i="1"/>
  <c r="AH421" i="1"/>
  <c r="AI555" i="1"/>
  <c r="AI565" i="1"/>
  <c r="T451" i="1"/>
  <c r="V171" i="1"/>
  <c r="T654" i="1"/>
  <c r="T528" i="1"/>
  <c r="T478" i="1"/>
  <c r="T676" i="1"/>
  <c r="T666" i="1"/>
  <c r="T602" i="1"/>
  <c r="T501" i="1"/>
  <c r="T492" i="1"/>
  <c r="U516" i="1"/>
  <c r="U431" i="1"/>
  <c r="AJ667" i="1"/>
  <c r="AH666" i="1"/>
  <c r="AH516" i="1"/>
  <c r="AH431" i="1"/>
  <c r="AI417" i="1"/>
  <c r="V217" i="1"/>
  <c r="V208" i="1"/>
  <c r="V199" i="1"/>
  <c r="V191" i="1"/>
  <c r="V183" i="1"/>
  <c r="V174" i="1"/>
  <c r="V166" i="1"/>
  <c r="V157" i="1"/>
  <c r="V149" i="1"/>
  <c r="V139" i="1"/>
  <c r="V130" i="1"/>
  <c r="T372" i="1"/>
  <c r="T344" i="1"/>
  <c r="U388" i="1"/>
  <c r="U378" i="1"/>
  <c r="AJ326" i="1"/>
  <c r="T325" i="1"/>
  <c r="U366" i="1"/>
  <c r="U357" i="1"/>
  <c r="AJ413" i="1"/>
  <c r="AH413" i="1"/>
  <c r="AH388" i="1"/>
  <c r="AJ379" i="1"/>
  <c r="AH378" i="1"/>
  <c r="T413" i="1"/>
  <c r="U397" i="1"/>
  <c r="AJ412" i="1"/>
  <c r="AJ411" i="1" s="1"/>
  <c r="AH411" i="1"/>
  <c r="AH366" i="1"/>
  <c r="AH357" i="1"/>
  <c r="AI122" i="1"/>
  <c r="AI371" i="1"/>
  <c r="AJ403" i="1"/>
  <c r="AJ402" i="1" s="1"/>
  <c r="AH402" i="1"/>
  <c r="T388" i="1"/>
  <c r="T378" i="1"/>
  <c r="U337" i="1"/>
  <c r="AJ410" i="1"/>
  <c r="AJ409" i="1" s="1"/>
  <c r="AH409" i="1"/>
  <c r="AH397" i="1"/>
  <c r="T18" i="1"/>
  <c r="V480" i="1"/>
  <c r="T366" i="1"/>
  <c r="T357" i="1"/>
  <c r="U383" i="1"/>
  <c r="AJ396" i="1"/>
  <c r="AJ395" i="1" s="1"/>
  <c r="AH395" i="1"/>
  <c r="AJ338" i="1"/>
  <c r="AH337" i="1"/>
  <c r="AJ337" i="1" s="1"/>
  <c r="T231" i="1"/>
  <c r="T133" i="1"/>
  <c r="U123" i="1"/>
  <c r="T397" i="1"/>
  <c r="U372" i="1"/>
  <c r="U344" i="1"/>
  <c r="AJ419" i="1"/>
  <c r="AJ418" i="1" s="1"/>
  <c r="AH418" i="1"/>
  <c r="AJ394" i="1"/>
  <c r="AJ393" i="1" s="1"/>
  <c r="AH393" i="1"/>
  <c r="AH383" i="1"/>
  <c r="T418" i="1"/>
  <c r="T337" i="1"/>
  <c r="U325" i="1"/>
  <c r="AH404" i="1"/>
  <c r="AH372" i="1"/>
  <c r="AJ345" i="1"/>
  <c r="AH344" i="1"/>
  <c r="AH226" i="1"/>
  <c r="AJ226" i="1" s="1"/>
  <c r="AH94" i="1"/>
  <c r="AJ94" i="1" s="1"/>
  <c r="T6" i="1"/>
  <c r="V210" i="1"/>
  <c r="V141" i="1"/>
  <c r="U6" i="1"/>
  <c r="V218" i="1"/>
  <c r="V209" i="1"/>
  <c r="V200" i="1"/>
  <c r="V192" i="1"/>
  <c r="V167" i="1"/>
  <c r="T158" i="1"/>
  <c r="V150" i="1"/>
  <c r="V140" i="1"/>
  <c r="V131" i="1"/>
  <c r="AH206" i="1"/>
  <c r="AJ206" i="1" s="1"/>
  <c r="V193" i="1"/>
  <c r="V151" i="1"/>
  <c r="T56" i="1"/>
  <c r="V56" i="1" s="1"/>
  <c r="T30" i="1"/>
  <c r="V30" i="1" s="1"/>
  <c r="U18" i="1"/>
  <c r="T123" i="1"/>
  <c r="U215" i="1"/>
  <c r="U206" i="1"/>
  <c r="V524" i="1"/>
  <c r="AH146" i="1"/>
  <c r="AJ146" i="1" s="1"/>
  <c r="V219" i="1"/>
  <c r="V160" i="1"/>
  <c r="T226" i="1"/>
  <c r="T206" i="1"/>
  <c r="U146" i="1"/>
  <c r="AH179" i="1"/>
  <c r="AJ179" i="1" s="1"/>
  <c r="AJ66" i="1"/>
  <c r="AH65" i="1"/>
  <c r="AJ65" i="1" s="1"/>
  <c r="AJ57" i="1"/>
  <c r="AH56" i="1"/>
  <c r="AJ56" i="1" s="1"/>
  <c r="AH30" i="1"/>
  <c r="AJ30" i="1" s="1"/>
  <c r="AJ44" i="1"/>
  <c r="AH43" i="1"/>
  <c r="AJ43" i="1" s="1"/>
  <c r="T146" i="1"/>
  <c r="U231" i="1"/>
  <c r="U179" i="1"/>
  <c r="AH231" i="1"/>
  <c r="AJ231" i="1" s="1"/>
  <c r="AH221" i="1"/>
  <c r="AH215" i="1" s="1"/>
  <c r="AJ215" i="1" s="1"/>
  <c r="AH107" i="1"/>
  <c r="AJ107" i="1" s="1"/>
  <c r="T94" i="1"/>
  <c r="V94" i="1" s="1"/>
  <c r="T65" i="1"/>
  <c r="V65" i="1" s="1"/>
  <c r="V201" i="1"/>
  <c r="V168" i="1"/>
  <c r="U158" i="1"/>
  <c r="T80" i="1"/>
  <c r="V80" i="1" s="1"/>
  <c r="V180" i="1"/>
  <c r="T179" i="1"/>
  <c r="AH133" i="1"/>
  <c r="AJ133" i="1" s="1"/>
  <c r="AH80" i="1"/>
  <c r="AJ80" i="1" s="1"/>
  <c r="AH158" i="1"/>
  <c r="AJ158" i="1" s="1"/>
  <c r="V185" i="1"/>
  <c r="U226" i="1"/>
  <c r="V236" i="1"/>
  <c r="T43" i="1"/>
  <c r="V43" i="1" s="1"/>
  <c r="T107" i="1"/>
  <c r="V107" i="1" s="1"/>
  <c r="U133" i="1"/>
  <c r="AH6" i="1"/>
  <c r="AH123" i="1"/>
  <c r="AH18" i="1"/>
  <c r="AJ18" i="1" s="1"/>
  <c r="AJ222" i="1"/>
  <c r="V175" i="1"/>
  <c r="V127" i="1"/>
  <c r="AJ266" i="1"/>
  <c r="AJ265" i="1" s="1"/>
  <c r="AJ108" i="1"/>
  <c r="AJ81" i="1"/>
  <c r="AJ124" i="1"/>
  <c r="V143" i="1"/>
  <c r="V126" i="1"/>
  <c r="V205" i="1"/>
  <c r="V204" i="1"/>
  <c r="V132" i="1"/>
  <c r="V547" i="1"/>
  <c r="V499" i="1"/>
  <c r="V394" i="1"/>
  <c r="V393" i="1" s="1"/>
  <c r="V386" i="1"/>
  <c r="V322" i="1"/>
  <c r="V266" i="1"/>
  <c r="V265" i="1" s="1"/>
  <c r="V691" i="1"/>
  <c r="V683" i="1"/>
  <c r="V667" i="1"/>
  <c r="V659" i="1"/>
  <c r="V627" i="1"/>
  <c r="V619" i="1"/>
  <c r="V611" i="1"/>
  <c r="V603" i="1"/>
  <c r="V595" i="1"/>
  <c r="V587" i="1"/>
  <c r="V579" i="1"/>
  <c r="V571" i="1"/>
  <c r="V563" i="1"/>
  <c r="V466" i="1"/>
  <c r="V458" i="1"/>
  <c r="V450" i="1"/>
  <c r="V442" i="1"/>
  <c r="V434" i="1"/>
  <c r="V426" i="1"/>
  <c r="V537" i="1"/>
  <c r="V553" i="1"/>
  <c r="V497" i="1"/>
  <c r="V392" i="1"/>
  <c r="V384" i="1"/>
  <c r="V376" i="1"/>
  <c r="V194" i="1"/>
  <c r="V161" i="1"/>
  <c r="V296" i="1"/>
  <c r="V152" i="1"/>
  <c r="V184" i="1"/>
  <c r="V360" i="1"/>
  <c r="V368" i="1"/>
  <c r="V697" i="1"/>
  <c r="V689" i="1"/>
  <c r="V681" i="1"/>
  <c r="V673" i="1"/>
  <c r="V665" i="1"/>
  <c r="V657" i="1"/>
  <c r="V649" i="1"/>
  <c r="V641" i="1"/>
  <c r="V625" i="1"/>
  <c r="V617" i="1"/>
  <c r="V601" i="1"/>
  <c r="V600" i="1" s="1"/>
  <c r="V593" i="1"/>
  <c r="V585" i="1"/>
  <c r="V577" i="1"/>
  <c r="V569" i="1"/>
  <c r="V561" i="1"/>
  <c r="V176" i="1"/>
  <c r="AJ697" i="1"/>
  <c r="AJ670" i="1"/>
  <c r="AJ630" i="1"/>
  <c r="AJ622" i="1"/>
  <c r="AJ125" i="1"/>
  <c r="AJ694" i="1"/>
  <c r="AJ678" i="1"/>
  <c r="AJ669" i="1"/>
  <c r="AJ661" i="1"/>
  <c r="AJ645" i="1"/>
  <c r="AJ637" i="1"/>
  <c r="AJ636" i="1" s="1"/>
  <c r="AJ613" i="1"/>
  <c r="AJ589" i="1"/>
  <c r="AJ573" i="1"/>
  <c r="AJ405" i="1"/>
  <c r="AJ404" i="1" s="1"/>
  <c r="AJ389" i="1"/>
  <c r="AJ381" i="1"/>
  <c r="AJ373" i="1"/>
  <c r="AJ365" i="1"/>
  <c r="AJ357" i="1" s="1"/>
  <c r="AJ309" i="1"/>
  <c r="AJ301" i="1"/>
  <c r="AJ277" i="1"/>
  <c r="AJ213" i="1"/>
  <c r="AJ173" i="1"/>
  <c r="AJ141" i="1"/>
  <c r="AJ117" i="1"/>
  <c r="AJ101" i="1"/>
  <c r="AJ93" i="1"/>
  <c r="AJ61" i="1"/>
  <c r="AJ45" i="1"/>
  <c r="AJ21" i="1"/>
  <c r="AJ349" i="1"/>
  <c r="AJ341" i="1"/>
  <c r="V230" i="1"/>
  <c r="V361" i="1"/>
  <c r="V538" i="1"/>
  <c r="V490" i="1"/>
  <c r="V369" i="1"/>
  <c r="V554" i="1"/>
  <c r="V546" i="1"/>
  <c r="V385" i="1"/>
  <c r="V377" i="1"/>
  <c r="V506" i="1"/>
  <c r="V401" i="1"/>
  <c r="AJ597" i="1"/>
  <c r="V514" i="1"/>
  <c r="V474" i="1"/>
  <c r="V329" i="1"/>
  <c r="AJ525" i="1"/>
  <c r="AJ269" i="1"/>
  <c r="AJ13" i="1"/>
  <c r="AJ517" i="1"/>
  <c r="AJ453" i="1"/>
  <c r="AJ437" i="1"/>
  <c r="AJ261" i="1"/>
  <c r="AJ165" i="1"/>
  <c r="AJ157" i="1"/>
  <c r="AJ69" i="1"/>
  <c r="AJ29" i="1"/>
  <c r="AJ541" i="1"/>
  <c r="AJ197" i="1"/>
  <c r="AJ85" i="1"/>
  <c r="AJ509" i="1"/>
  <c r="AJ461" i="1"/>
  <c r="AJ149" i="1"/>
  <c r="AJ109" i="1"/>
  <c r="AJ698" i="1"/>
  <c r="AJ429" i="1"/>
  <c r="AJ189" i="1"/>
  <c r="AJ53" i="1"/>
  <c r="AJ581" i="1"/>
  <c r="AJ445" i="1"/>
  <c r="AJ229" i="1"/>
  <c r="AJ205" i="1"/>
  <c r="AJ181" i="1"/>
  <c r="AJ77" i="1"/>
  <c r="AJ671" i="1"/>
  <c r="AJ663" i="1"/>
  <c r="AJ655" i="1"/>
  <c r="AJ654" i="1" s="1"/>
  <c r="AJ631" i="1"/>
  <c r="AJ623" i="1"/>
  <c r="AJ607" i="1"/>
  <c r="AJ599" i="1"/>
  <c r="AJ591" i="1"/>
  <c r="AJ551" i="1"/>
  <c r="AJ557" i="1"/>
  <c r="AJ556" i="1" s="1"/>
  <c r="AJ333" i="1"/>
  <c r="AJ245" i="1"/>
  <c r="AJ695" i="1"/>
  <c r="AJ679" i="1"/>
  <c r="AJ646" i="1"/>
  <c r="AJ606" i="1"/>
  <c r="AJ582" i="1"/>
  <c r="AJ574" i="1"/>
  <c r="V88" i="1"/>
  <c r="V114" i="1"/>
  <c r="V104" i="1"/>
  <c r="V96" i="1"/>
  <c r="V78" i="1"/>
  <c r="V692" i="1"/>
  <c r="V684" i="1"/>
  <c r="V668" i="1"/>
  <c r="V652" i="1"/>
  <c r="V651" i="1" s="1"/>
  <c r="V644" i="1"/>
  <c r="V628" i="1"/>
  <c r="V620" i="1"/>
  <c r="V612" i="1"/>
  <c r="V604" i="1"/>
  <c r="V596" i="1"/>
  <c r="AJ629" i="1"/>
  <c r="AJ605" i="1"/>
  <c r="V476" i="1"/>
  <c r="V331" i="1"/>
  <c r="V484" i="1"/>
  <c r="V355" i="1"/>
  <c r="V347" i="1"/>
  <c r="AJ682" i="1"/>
  <c r="V62" i="1"/>
  <c r="V53" i="1"/>
  <c r="V36" i="1"/>
  <c r="V10" i="1"/>
  <c r="AJ237" i="1"/>
  <c r="AJ696" i="1"/>
  <c r="AJ647" i="1"/>
  <c r="AJ639" i="1"/>
  <c r="AJ638" i="1" s="1"/>
  <c r="AJ583" i="1"/>
  <c r="AJ575" i="1"/>
  <c r="AJ567" i="1"/>
  <c r="V403" i="1"/>
  <c r="AJ662" i="1"/>
  <c r="AJ614" i="1"/>
  <c r="AJ598" i="1"/>
  <c r="AJ550" i="1"/>
  <c r="AJ526" i="1"/>
  <c r="AJ518" i="1"/>
  <c r="AJ502" i="1"/>
  <c r="AJ7" i="1"/>
  <c r="V363" i="1"/>
  <c r="V540" i="1"/>
  <c r="V298" i="1"/>
  <c r="AJ180" i="1"/>
  <c r="V379" i="1"/>
  <c r="V588" i="1"/>
  <c r="V580" i="1"/>
  <c r="V572" i="1"/>
  <c r="V564" i="1"/>
  <c r="V508" i="1"/>
  <c r="V467" i="1"/>
  <c r="V459" i="1"/>
  <c r="V443" i="1"/>
  <c r="V435" i="1"/>
  <c r="V419" i="1"/>
  <c r="V410" i="1"/>
  <c r="V409" i="1" s="1"/>
  <c r="V402" i="1"/>
  <c r="AJ543" i="1"/>
  <c r="AJ511" i="1"/>
  <c r="AJ503" i="1"/>
  <c r="AJ495" i="1"/>
  <c r="AJ447" i="1"/>
  <c r="AJ439" i="1"/>
  <c r="AJ423" i="1"/>
  <c r="AJ421" i="1" s="1"/>
  <c r="AJ399" i="1"/>
  <c r="AJ397" i="1" s="1"/>
  <c r="AJ391" i="1"/>
  <c r="AJ375" i="1"/>
  <c r="AJ367" i="1"/>
  <c r="AJ366" i="1" s="1"/>
  <c r="AJ351" i="1"/>
  <c r="AJ343" i="1"/>
  <c r="AJ335" i="1"/>
  <c r="AJ327" i="1"/>
  <c r="AJ319" i="1"/>
  <c r="AJ311" i="1"/>
  <c r="AJ303" i="1"/>
  <c r="AJ295" i="1"/>
  <c r="AJ287" i="1"/>
  <c r="AJ271" i="1"/>
  <c r="AJ263" i="1"/>
  <c r="AJ255" i="1"/>
  <c r="AJ239" i="1"/>
  <c r="AJ223" i="1"/>
  <c r="AJ207" i="1"/>
  <c r="AJ191" i="1"/>
  <c r="AJ183" i="1"/>
  <c r="AJ175" i="1"/>
  <c r="AJ167" i="1"/>
  <c r="AJ159" i="1"/>
  <c r="AJ151" i="1"/>
  <c r="AJ143" i="1"/>
  <c r="AJ135" i="1"/>
  <c r="AJ127" i="1"/>
  <c r="AJ95" i="1"/>
  <c r="AJ79" i="1"/>
  <c r="AJ71" i="1"/>
  <c r="AJ63" i="1"/>
  <c r="AJ47" i="1"/>
  <c r="AJ39" i="1"/>
  <c r="AJ23" i="1"/>
  <c r="AJ15" i="1"/>
  <c r="AJ14" i="1"/>
  <c r="AJ12" i="1"/>
  <c r="AJ87" i="1"/>
  <c r="AJ55" i="1"/>
  <c r="AJ103" i="1"/>
  <c r="AJ481" i="1"/>
  <c r="AJ291" i="1"/>
  <c r="AJ290" i="1" s="1"/>
  <c r="AJ16" i="1"/>
  <c r="AJ475" i="1"/>
  <c r="AJ384" i="1"/>
  <c r="AJ383" i="1" s="1"/>
  <c r="AJ144" i="1"/>
  <c r="AJ96" i="1"/>
  <c r="AJ477" i="1"/>
  <c r="AJ463" i="1"/>
  <c r="AJ408" i="1"/>
  <c r="AJ407" i="1" s="1"/>
  <c r="AJ352" i="1"/>
  <c r="AJ275" i="1"/>
  <c r="AJ274" i="1" s="1"/>
  <c r="AJ216" i="1"/>
  <c r="AJ8" i="1"/>
  <c r="AJ147" i="1"/>
  <c r="AJ128" i="1"/>
  <c r="AJ120" i="1"/>
  <c r="AJ19" i="1"/>
  <c r="AJ491" i="1"/>
  <c r="AJ485" i="1"/>
  <c r="AJ465" i="1"/>
  <c r="AJ192" i="1"/>
  <c r="AJ227" i="1"/>
  <c r="AJ493" i="1"/>
  <c r="AJ489" i="1"/>
  <c r="AJ487" i="1"/>
  <c r="AJ486" i="1" s="1"/>
  <c r="AJ483" i="1"/>
  <c r="AJ479" i="1"/>
  <c r="AJ478" i="1" s="1"/>
  <c r="AJ471" i="1"/>
  <c r="AJ232" i="1"/>
  <c r="AJ136" i="1"/>
  <c r="V351" i="1"/>
  <c r="V359" i="1"/>
  <c r="V536" i="1"/>
  <c r="V311" i="1"/>
  <c r="V303" i="1"/>
  <c r="V504" i="1"/>
  <c r="V696" i="1"/>
  <c r="V688" i="1"/>
  <c r="V672" i="1"/>
  <c r="V664" i="1"/>
  <c r="V656" i="1"/>
  <c r="V640" i="1"/>
  <c r="V632" i="1"/>
  <c r="V624" i="1"/>
  <c r="V608" i="1"/>
  <c r="V592" i="1"/>
  <c r="V576" i="1"/>
  <c r="V568" i="1"/>
  <c r="V560" i="1"/>
  <c r="V512" i="1"/>
  <c r="V463" i="1"/>
  <c r="V455" i="1"/>
  <c r="V447" i="1"/>
  <c r="V439" i="1"/>
  <c r="V472" i="1"/>
  <c r="V521" i="1"/>
  <c r="V423" i="1"/>
  <c r="V415" i="1"/>
  <c r="V354" i="1"/>
  <c r="V346" i="1"/>
  <c r="V336" i="1"/>
  <c r="V328" i="1"/>
  <c r="V280" i="1"/>
  <c r="V491" i="1"/>
  <c r="V370" i="1"/>
  <c r="V352" i="1"/>
  <c r="V314" i="1"/>
  <c r="V306" i="1"/>
  <c r="V698" i="1"/>
  <c r="V682" i="1"/>
  <c r="V674" i="1"/>
  <c r="V658" i="1"/>
  <c r="V650" i="1"/>
  <c r="V642" i="1"/>
  <c r="V634" i="1"/>
  <c r="V633" i="1" s="1"/>
  <c r="V618" i="1"/>
  <c r="V610" i="1"/>
  <c r="V594" i="1"/>
  <c r="V586" i="1"/>
  <c r="V570" i="1"/>
  <c r="V562" i="1"/>
  <c r="V515" i="1"/>
  <c r="V505" i="1"/>
  <c r="V496" i="1"/>
  <c r="V475" i="1"/>
  <c r="V465" i="1"/>
  <c r="V457" i="1"/>
  <c r="V449" i="1"/>
  <c r="V441" i="1"/>
  <c r="V433" i="1"/>
  <c r="V425" i="1"/>
  <c r="V408" i="1"/>
  <c r="V407" i="1" s="1"/>
  <c r="V400" i="1"/>
  <c r="V391" i="1"/>
  <c r="V375" i="1"/>
  <c r="V319" i="1"/>
  <c r="V282" i="1"/>
  <c r="V272" i="1"/>
  <c r="V48" i="1"/>
  <c r="V543" i="1"/>
  <c r="V551" i="1"/>
  <c r="V503" i="1"/>
  <c r="V42" i="1"/>
  <c r="V695" i="1"/>
  <c r="V679" i="1"/>
  <c r="V671" i="1"/>
  <c r="V663" i="1"/>
  <c r="V655" i="1"/>
  <c r="V647" i="1"/>
  <c r="V639" i="1"/>
  <c r="V631" i="1"/>
  <c r="V623" i="1"/>
  <c r="V607" i="1"/>
  <c r="V599" i="1"/>
  <c r="V591" i="1"/>
  <c r="V583" i="1"/>
  <c r="V575" i="1"/>
  <c r="V567" i="1"/>
  <c r="V519" i="1"/>
  <c r="V334" i="1"/>
  <c r="V527" i="1"/>
  <c r="V396" i="1"/>
  <c r="V395" i="1" s="1"/>
  <c r="V380" i="1"/>
  <c r="V316" i="1"/>
  <c r="V468" i="1"/>
  <c r="V452" i="1"/>
  <c r="V444" i="1"/>
  <c r="V436" i="1"/>
  <c r="V428" i="1"/>
  <c r="V420" i="1"/>
  <c r="T267" i="1"/>
  <c r="V267" i="1" s="1"/>
  <c r="V332" i="1"/>
  <c r="V340" i="1"/>
  <c r="V52" i="1"/>
  <c r="V44" i="1"/>
  <c r="V35" i="1"/>
  <c r="V364" i="1"/>
  <c r="V292" i="1"/>
  <c r="V500" i="1"/>
  <c r="V495" i="1"/>
  <c r="V498" i="1"/>
  <c r="V320" i="1"/>
  <c r="V295" i="1"/>
  <c r="V287" i="1"/>
  <c r="V284" i="1"/>
  <c r="V271" i="1"/>
  <c r="V263" i="1"/>
  <c r="V255" i="1"/>
  <c r="V485" i="1"/>
  <c r="V341" i="1"/>
  <c r="V541" i="1"/>
  <c r="V349" i="1"/>
  <c r="V581" i="1"/>
  <c r="V389" i="1"/>
  <c r="V381" i="1"/>
  <c r="V373" i="1"/>
  <c r="V405" i="1"/>
  <c r="V509" i="1"/>
  <c r="V461" i="1"/>
  <c r="V517" i="1"/>
  <c r="V477" i="1"/>
  <c r="V309" i="1"/>
  <c r="V301" i="1"/>
  <c r="V277" i="1"/>
  <c r="V269" i="1"/>
  <c r="V261" i="1"/>
  <c r="V525" i="1"/>
  <c r="V333" i="1"/>
  <c r="V473" i="1"/>
  <c r="V464" i="1"/>
  <c r="V456" i="1"/>
  <c r="V448" i="1"/>
  <c r="V440" i="1"/>
  <c r="V432" i="1"/>
  <c r="V416" i="1"/>
  <c r="V399" i="1"/>
  <c r="V365" i="1"/>
  <c r="V356" i="1"/>
  <c r="V348" i="1"/>
  <c r="V339" i="1"/>
  <c r="V330" i="1"/>
  <c r="V321" i="1"/>
  <c r="V313" i="1"/>
  <c r="V305" i="1"/>
  <c r="V297" i="1"/>
  <c r="V289" i="1"/>
  <c r="V281" i="1"/>
  <c r="V273" i="1"/>
  <c r="V228" i="1"/>
  <c r="V693" i="1"/>
  <c r="V685" i="1"/>
  <c r="V677" i="1"/>
  <c r="V669" i="1"/>
  <c r="V661" i="1"/>
  <c r="V645" i="1"/>
  <c r="V637" i="1"/>
  <c r="V636" i="1" s="1"/>
  <c r="V629" i="1"/>
  <c r="V613" i="1"/>
  <c r="V605" i="1"/>
  <c r="V597" i="1"/>
  <c r="V589" i="1"/>
  <c r="V573" i="1"/>
  <c r="V548" i="1"/>
  <c r="V539" i="1"/>
  <c r="V530" i="1"/>
  <c r="V529" i="1" s="1"/>
  <c r="V520" i="1"/>
  <c r="V511" i="1"/>
  <c r="V125" i="1"/>
  <c r="V235" i="1"/>
  <c r="V318" i="1"/>
  <c r="V310" i="1"/>
  <c r="V302" i="1"/>
  <c r="V294" i="1"/>
  <c r="V286" i="1"/>
  <c r="V278" i="1"/>
  <c r="V270" i="1"/>
  <c r="V262" i="1"/>
  <c r="V276" i="1"/>
  <c r="V268" i="1"/>
  <c r="V13" i="1"/>
  <c r="V460" i="1"/>
  <c r="V315" i="1"/>
  <c r="V307" i="1"/>
  <c r="V299" i="1"/>
  <c r="V291" i="1"/>
  <c r="V283" i="1"/>
  <c r="V275" i="1"/>
  <c r="V259" i="1"/>
  <c r="V251" i="1"/>
  <c r="V243" i="1"/>
  <c r="V489" i="1"/>
  <c r="V241" i="1"/>
  <c r="V545" i="1"/>
  <c r="V118" i="1"/>
  <c r="V453" i="1"/>
  <c r="V445" i="1"/>
  <c r="V437" i="1"/>
  <c r="V429" i="1"/>
  <c r="V412" i="1"/>
  <c r="V411" i="1" s="1"/>
  <c r="V387" i="1"/>
  <c r="V362" i="1"/>
  <c r="V353" i="1"/>
  <c r="V335" i="1"/>
  <c r="V327" i="1"/>
  <c r="V260" i="1"/>
  <c r="V225" i="1"/>
  <c r="V483" i="1"/>
  <c r="V345" i="1"/>
  <c r="V249" i="1"/>
  <c r="V326" i="1"/>
  <c r="V694" i="1"/>
  <c r="V678" i="1"/>
  <c r="V670" i="1"/>
  <c r="V662" i="1"/>
  <c r="V646" i="1"/>
  <c r="V630" i="1"/>
  <c r="V622" i="1"/>
  <c r="V614" i="1"/>
  <c r="V606" i="1"/>
  <c r="V598" i="1"/>
  <c r="V590" i="1"/>
  <c r="V582" i="1"/>
  <c r="V574" i="1"/>
  <c r="V558" i="1"/>
  <c r="V550" i="1"/>
  <c r="V542" i="1"/>
  <c r="V534" i="1"/>
  <c r="V526" i="1"/>
  <c r="V518" i="1"/>
  <c r="V510" i="1"/>
  <c r="V502" i="1"/>
  <c r="V494" i="1"/>
  <c r="V454" i="1"/>
  <c r="V446" i="1"/>
  <c r="V438" i="1"/>
  <c r="V430" i="1"/>
  <c r="V422" i="1"/>
  <c r="V414" i="1"/>
  <c r="V406" i="1"/>
  <c r="V398" i="1"/>
  <c r="V390" i="1"/>
  <c r="V382" i="1"/>
  <c r="V374" i="1"/>
  <c r="V358" i="1"/>
  <c r="V350" i="1"/>
  <c r="V342" i="1"/>
  <c r="V248" i="1"/>
  <c r="V242" i="1"/>
  <c r="V239" i="1"/>
  <c r="V479" i="1"/>
  <c r="V264" i="1"/>
  <c r="V240" i="1"/>
  <c r="V246" i="1"/>
  <c r="V471" i="1"/>
  <c r="V532" i="1"/>
  <c r="V531" i="1" s="1"/>
  <c r="V487" i="1"/>
  <c r="V486" i="1" s="1"/>
  <c r="V367" i="1"/>
  <c r="V258" i="1"/>
  <c r="V245" i="1"/>
  <c r="V338" i="1"/>
  <c r="V257" i="1"/>
  <c r="V244" i="1"/>
  <c r="V557" i="1"/>
  <c r="V493" i="1"/>
  <c r="V256" i="1"/>
  <c r="V250" i="1"/>
  <c r="V173" i="1"/>
  <c r="V156" i="1"/>
  <c r="V108" i="1"/>
  <c r="V234" i="1"/>
  <c r="V224" i="1"/>
  <c r="V98" i="1"/>
  <c r="V182" i="1"/>
  <c r="V165" i="1"/>
  <c r="V148" i="1"/>
  <c r="V100" i="1"/>
  <c r="V91" i="1"/>
  <c r="V83" i="1"/>
  <c r="V74" i="1"/>
  <c r="V115" i="1"/>
  <c r="V223" i="1"/>
  <c r="V154" i="1"/>
  <c r="V233" i="1"/>
  <c r="V64" i="1"/>
  <c r="V38" i="1"/>
  <c r="V82" i="1"/>
  <c r="V172" i="1"/>
  <c r="V163" i="1"/>
  <c r="V128" i="1"/>
  <c r="V76" i="1"/>
  <c r="V68" i="1"/>
  <c r="V59" i="1"/>
  <c r="V50" i="1"/>
  <c r="V124" i="1"/>
  <c r="V11" i="1"/>
  <c r="V134" i="1"/>
  <c r="V222" i="1"/>
  <c r="V232" i="1"/>
  <c r="V229" i="1"/>
  <c r="V237" i="1"/>
  <c r="V227" i="1"/>
  <c r="V159" i="1"/>
  <c r="V216" i="1"/>
  <c r="V207" i="1"/>
  <c r="V70" i="1"/>
  <c r="V147" i="1"/>
  <c r="V102" i="1"/>
  <c r="V112" i="1"/>
  <c r="V86" i="1"/>
  <c r="V77" i="1"/>
  <c r="V69" i="1"/>
  <c r="V60" i="1"/>
  <c r="V51" i="1"/>
  <c r="V34" i="1"/>
  <c r="V16" i="1"/>
  <c r="V8" i="1"/>
  <c r="V116" i="1"/>
  <c r="V99" i="1"/>
  <c r="V90" i="1"/>
  <c r="V12" i="1"/>
  <c r="V58" i="1"/>
  <c r="V40" i="1"/>
  <c r="V32" i="1"/>
  <c r="V106" i="1"/>
  <c r="V54" i="1"/>
  <c r="V46" i="1"/>
  <c r="V92" i="1"/>
  <c r="V84" i="1"/>
  <c r="V110" i="1"/>
  <c r="V26" i="1"/>
  <c r="V75" i="1"/>
  <c r="V67" i="1"/>
  <c r="V66" i="1"/>
  <c r="V72" i="1"/>
  <c r="V27" i="1"/>
  <c r="V28" i="1"/>
  <c r="V121" i="1"/>
  <c r="V113" i="1"/>
  <c r="V105" i="1"/>
  <c r="V97" i="1"/>
  <c r="V89" i="1"/>
  <c r="V73" i="1"/>
  <c r="V49" i="1"/>
  <c r="V41" i="1"/>
  <c r="V33" i="1"/>
  <c r="V17" i="1"/>
  <c r="V9" i="1"/>
  <c r="V117" i="1"/>
  <c r="V109" i="1"/>
  <c r="V101" i="1"/>
  <c r="V93" i="1"/>
  <c r="V85" i="1"/>
  <c r="V61" i="1"/>
  <c r="V45" i="1"/>
  <c r="V37" i="1"/>
  <c r="V29" i="1"/>
  <c r="V111" i="1"/>
  <c r="V14" i="1"/>
  <c r="V119" i="1"/>
  <c r="V15" i="1"/>
  <c r="V103" i="1"/>
  <c r="V87" i="1"/>
  <c r="V79" i="1"/>
  <c r="V71" i="1"/>
  <c r="V63" i="1"/>
  <c r="V55" i="1"/>
  <c r="V47" i="1"/>
  <c r="V39" i="1"/>
  <c r="V7" i="1"/>
  <c r="V31" i="1"/>
  <c r="V57" i="1"/>
  <c r="V81" i="1"/>
  <c r="V95" i="1"/>
  <c r="V120" i="1"/>
  <c r="BE466" i="1" l="1"/>
  <c r="AB566" i="1"/>
  <c r="V566" i="1"/>
  <c r="AA566" i="1"/>
  <c r="T533" i="1"/>
  <c r="U533" i="1"/>
  <c r="AJ549" i="1"/>
  <c r="T5" i="1"/>
  <c r="AH686" i="1"/>
  <c r="AB488" i="1"/>
  <c r="BE514" i="1"/>
  <c r="AA513" i="1"/>
  <c r="AC499" i="1"/>
  <c r="AI323" i="1"/>
  <c r="AC539" i="1"/>
  <c r="AC495" i="1"/>
  <c r="AC467" i="1"/>
  <c r="AC520" i="1"/>
  <c r="AC490" i="1"/>
  <c r="AC466" i="1"/>
  <c r="AH635" i="1"/>
  <c r="AB549" i="1"/>
  <c r="AA556" i="1"/>
  <c r="AA555" i="1" s="1"/>
  <c r="AC587" i="1"/>
  <c r="AC571" i="1"/>
  <c r="AC540" i="1"/>
  <c r="AC588" i="1"/>
  <c r="AA501" i="1"/>
  <c r="AB544" i="1"/>
  <c r="AC518" i="1"/>
  <c r="V602" i="1"/>
  <c r="AC547" i="1"/>
  <c r="AC595" i="1"/>
  <c r="AC526" i="1"/>
  <c r="AB492" i="1"/>
  <c r="AC510" i="1"/>
  <c r="AC473" i="1"/>
  <c r="AC525" i="1"/>
  <c r="AB478" i="1"/>
  <c r="V290" i="1"/>
  <c r="AA488" i="1"/>
  <c r="V556" i="1"/>
  <c r="AA516" i="1"/>
  <c r="AC686" i="1"/>
  <c r="BE540" i="1"/>
  <c r="AC465" i="1"/>
  <c r="AC505" i="1"/>
  <c r="AC511" i="1"/>
  <c r="AC572" i="1"/>
  <c r="BE474" i="1"/>
  <c r="AC496" i="1"/>
  <c r="AC589" i="1"/>
  <c r="AC504" i="1"/>
  <c r="AB552" i="1"/>
  <c r="AC472" i="1"/>
  <c r="AC582" i="1"/>
  <c r="AC576" i="1"/>
  <c r="AC538" i="1"/>
  <c r="AC586" i="1"/>
  <c r="AJ602" i="1"/>
  <c r="AJ609" i="1"/>
  <c r="AC551" i="1"/>
  <c r="AC591" i="1"/>
  <c r="AC574" i="1"/>
  <c r="AB686" i="1"/>
  <c r="AC497" i="1"/>
  <c r="BE513" i="1"/>
  <c r="AC570" i="1"/>
  <c r="AC548" i="1"/>
  <c r="AC596" i="1"/>
  <c r="BC513" i="1"/>
  <c r="AB516" i="1"/>
  <c r="AC519" i="1"/>
  <c r="AC542" i="1"/>
  <c r="BD686" i="1"/>
  <c r="BD675" i="1"/>
  <c r="AC476" i="1"/>
  <c r="AC122" i="1"/>
  <c r="AC4" i="1" s="1"/>
  <c r="AA4" i="1"/>
  <c r="BE528" i="1"/>
  <c r="AC543" i="1"/>
  <c r="AC583" i="1"/>
  <c r="AC675" i="1"/>
  <c r="AC541" i="1"/>
  <c r="AB462" i="1"/>
  <c r="AC464" i="1"/>
  <c r="AC593" i="1"/>
  <c r="AC475" i="1"/>
  <c r="BE686" i="1"/>
  <c r="BE675" i="1"/>
  <c r="AC517" i="1"/>
  <c r="AC480" i="1"/>
  <c r="AC592" i="1"/>
  <c r="AC489" i="1"/>
  <c r="AC498" i="1"/>
  <c r="AC528" i="1"/>
  <c r="AA528" i="1"/>
  <c r="AB522" i="1"/>
  <c r="AC581" i="1"/>
  <c r="AC534" i="1"/>
  <c r="AC524" i="1"/>
  <c r="AC567" i="1"/>
  <c r="AC599" i="1"/>
  <c r="AB470" i="1"/>
  <c r="AC569" i="1"/>
  <c r="AC601" i="1"/>
  <c r="AC600" i="1" s="1"/>
  <c r="AA600" i="1"/>
  <c r="AB482" i="1"/>
  <c r="AC580" i="1"/>
  <c r="T555" i="1"/>
  <c r="AC493" i="1"/>
  <c r="AC523" i="1"/>
  <c r="AB675" i="1"/>
  <c r="AC484" i="1"/>
  <c r="AC482" i="1" s="1"/>
  <c r="AA492" i="1"/>
  <c r="AA462" i="1"/>
  <c r="AC575" i="1"/>
  <c r="AC537" i="1"/>
  <c r="AC577" i="1"/>
  <c r="AA482" i="1"/>
  <c r="AA522" i="1"/>
  <c r="AC579" i="1"/>
  <c r="AA578" i="1"/>
  <c r="AC460" i="1"/>
  <c r="AA451" i="1"/>
  <c r="AB507" i="1"/>
  <c r="AC597" i="1"/>
  <c r="AA549" i="1"/>
  <c r="AC550" i="1"/>
  <c r="AC590" i="1"/>
  <c r="AB501" i="1"/>
  <c r="AA535" i="1"/>
  <c r="AC536" i="1"/>
  <c r="AB584" i="1"/>
  <c r="AC546" i="1"/>
  <c r="AC594" i="1"/>
  <c r="AB578" i="1"/>
  <c r="AC459" i="1"/>
  <c r="AB451" i="1"/>
  <c r="AC509" i="1"/>
  <c r="AC557" i="1"/>
  <c r="AC556" i="1" s="1"/>
  <c r="AC555" i="1" s="1"/>
  <c r="AA470" i="1"/>
  <c r="AC503" i="1"/>
  <c r="AB535" i="1"/>
  <c r="AC545" i="1"/>
  <c r="AA544" i="1"/>
  <c r="AC585" i="1"/>
  <c r="AA584" i="1"/>
  <c r="AC508" i="1"/>
  <c r="AC573" i="1"/>
  <c r="AC494" i="1"/>
  <c r="AC598" i="1"/>
  <c r="AC479" i="1"/>
  <c r="AC568" i="1"/>
  <c r="AC553" i="1"/>
  <c r="AA552" i="1"/>
  <c r="AC474" i="1"/>
  <c r="AC514" i="1"/>
  <c r="AC513" i="1" s="1"/>
  <c r="AC554" i="1"/>
  <c r="AA507" i="1"/>
  <c r="BE571" i="1"/>
  <c r="BE595" i="1"/>
  <c r="BE554" i="1"/>
  <c r="BE568" i="1"/>
  <c r="BE543" i="1"/>
  <c r="BE598" i="1"/>
  <c r="BE597" i="1"/>
  <c r="BE541" i="1"/>
  <c r="BE580" i="1"/>
  <c r="V488" i="1"/>
  <c r="BC516" i="1"/>
  <c r="BE539" i="1"/>
  <c r="BE538" i="1"/>
  <c r="BE599" i="1"/>
  <c r="BE582" i="1"/>
  <c r="BE570" i="1"/>
  <c r="BE591" i="1"/>
  <c r="BE551" i="1"/>
  <c r="BE542" i="1"/>
  <c r="BE593" i="1"/>
  <c r="BE569" i="1"/>
  <c r="BE537" i="1"/>
  <c r="BE520" i="1"/>
  <c r="BE596" i="1"/>
  <c r="BE494" i="1"/>
  <c r="BE573" i="1"/>
  <c r="BD552" i="1"/>
  <c r="BE590" i="1"/>
  <c r="BE589" i="1"/>
  <c r="BE480" i="1"/>
  <c r="BE562" i="1"/>
  <c r="BE576" i="1"/>
  <c r="BD478" i="1"/>
  <c r="BE510" i="1"/>
  <c r="BE473" i="1"/>
  <c r="BE524" i="1"/>
  <c r="BE547" i="1"/>
  <c r="BE546" i="1"/>
  <c r="BE464" i="1"/>
  <c r="BE526" i="1"/>
  <c r="BE498" i="1"/>
  <c r="BE577" i="1"/>
  <c r="BD482" i="1"/>
  <c r="BC482" i="1"/>
  <c r="BE553" i="1"/>
  <c r="BC552" i="1"/>
  <c r="BE586" i="1"/>
  <c r="BD584" i="1"/>
  <c r="BE505" i="1"/>
  <c r="BD566" i="1"/>
  <c r="BE519" i="1"/>
  <c r="BD492" i="1"/>
  <c r="BE460" i="1"/>
  <c r="BC451" i="1"/>
  <c r="BD578" i="1"/>
  <c r="BE459" i="1"/>
  <c r="BD451" i="1"/>
  <c r="BE545" i="1"/>
  <c r="BC544" i="1"/>
  <c r="BE465" i="1"/>
  <c r="BD470" i="1"/>
  <c r="BE511" i="1"/>
  <c r="BE479" i="1"/>
  <c r="BE550" i="1"/>
  <c r="BC549" i="1"/>
  <c r="BD516" i="1"/>
  <c r="BC556" i="1"/>
  <c r="BD507" i="1"/>
  <c r="BE579" i="1"/>
  <c r="BC578" i="1"/>
  <c r="BD544" i="1"/>
  <c r="BE497" i="1"/>
  <c r="BE472" i="1"/>
  <c r="BC478" i="1"/>
  <c r="BD549" i="1"/>
  <c r="BE518" i="1"/>
  <c r="BE557" i="1"/>
  <c r="BE556" i="1" s="1"/>
  <c r="BE509" i="1"/>
  <c r="BE572" i="1"/>
  <c r="BE484" i="1"/>
  <c r="BC522" i="1"/>
  <c r="BE483" i="1"/>
  <c r="BE585" i="1"/>
  <c r="BC584" i="1"/>
  <c r="BE567" i="1"/>
  <c r="BC566" i="1"/>
  <c r="BD488" i="1"/>
  <c r="BE601" i="1"/>
  <c r="BE600" i="1" s="1"/>
  <c r="BC600" i="1"/>
  <c r="BE489" i="1"/>
  <c r="BC559" i="1"/>
  <c r="BD462" i="1"/>
  <c r="BD501" i="1"/>
  <c r="BE471" i="1"/>
  <c r="BE493" i="1"/>
  <c r="BD522" i="1"/>
  <c r="BE475" i="1"/>
  <c r="BE490" i="1"/>
  <c r="BC488" i="1"/>
  <c r="BC462" i="1"/>
  <c r="BE504" i="1"/>
  <c r="BE583" i="1"/>
  <c r="BE503" i="1"/>
  <c r="BC470" i="1"/>
  <c r="BC492" i="1"/>
  <c r="BE476" i="1"/>
  <c r="BE563" i="1"/>
  <c r="BE561" i="1"/>
  <c r="BE592" i="1"/>
  <c r="BD535" i="1"/>
  <c r="BE496" i="1"/>
  <c r="BE575" i="1"/>
  <c r="BE574" i="1"/>
  <c r="BE534" i="1"/>
  <c r="BE502" i="1"/>
  <c r="BE581" i="1"/>
  <c r="BE588" i="1"/>
  <c r="BE548" i="1"/>
  <c r="BE508" i="1"/>
  <c r="BE587" i="1"/>
  <c r="BE594" i="1"/>
  <c r="BD559" i="1"/>
  <c r="BD555" i="1" s="1"/>
  <c r="BE536" i="1"/>
  <c r="BC535" i="1"/>
  <c r="BE495" i="1"/>
  <c r="BC501" i="1"/>
  <c r="BE525" i="1"/>
  <c r="BC507" i="1"/>
  <c r="BE499" i="1"/>
  <c r="BE467" i="1"/>
  <c r="V18" i="1"/>
  <c r="U653" i="1"/>
  <c r="AH555" i="1"/>
  <c r="U686" i="1"/>
  <c r="V317" i="1"/>
  <c r="T686" i="1"/>
  <c r="V337" i="1"/>
  <c r="AJ482" i="1"/>
  <c r="V660" i="1"/>
  <c r="AJ660" i="1"/>
  <c r="V293" i="1"/>
  <c r="V274" i="1"/>
  <c r="U238" i="1"/>
  <c r="V285" i="1"/>
  <c r="U615" i="1"/>
  <c r="AJ293" i="1"/>
  <c r="AJ555" i="1"/>
  <c r="AH417" i="1"/>
  <c r="V549" i="1"/>
  <c r="U555" i="1"/>
  <c r="V482" i="1"/>
  <c r="V300" i="1"/>
  <c r="T417" i="1"/>
  <c r="AJ285" i="1"/>
  <c r="V308" i="1"/>
  <c r="AJ300" i="1"/>
  <c r="V254" i="1"/>
  <c r="AJ308" i="1"/>
  <c r="U635" i="1"/>
  <c r="T238" i="1"/>
  <c r="V247" i="1"/>
  <c r="V304" i="1"/>
  <c r="AJ317" i="1"/>
  <c r="V312" i="1"/>
  <c r="V279" i="1"/>
  <c r="V206" i="1"/>
  <c r="AJ254" i="1"/>
  <c r="AH238" i="1"/>
  <c r="AH528" i="1"/>
  <c r="V501" i="1"/>
  <c r="T635" i="1"/>
  <c r="U675" i="1"/>
  <c r="T675" i="1"/>
  <c r="V544" i="1"/>
  <c r="AJ492" i="1"/>
  <c r="V492" i="1"/>
  <c r="V621" i="1"/>
  <c r="AJ501" i="1"/>
  <c r="AJ566" i="1"/>
  <c r="V397" i="1"/>
  <c r="AJ462" i="1"/>
  <c r="AJ621" i="1"/>
  <c r="AH533" i="1"/>
  <c r="AJ427" i="1"/>
  <c r="V427" i="1"/>
  <c r="V418" i="1"/>
  <c r="V643" i="1"/>
  <c r="V616" i="1"/>
  <c r="T469" i="1"/>
  <c r="U417" i="1"/>
  <c r="AH615" i="1"/>
  <c r="V559" i="1"/>
  <c r="AJ388" i="1"/>
  <c r="AH565" i="1"/>
  <c r="AJ431" i="1"/>
  <c r="T653" i="1"/>
  <c r="V609" i="1"/>
  <c r="V578" i="1"/>
  <c r="V470" i="1"/>
  <c r="V676" i="1"/>
  <c r="AJ488" i="1"/>
  <c r="V513" i="1"/>
  <c r="U324" i="1"/>
  <c r="AJ690" i="1"/>
  <c r="AJ686" i="1" s="1"/>
  <c r="V522" i="1"/>
  <c r="U565" i="1"/>
  <c r="V535" i="1"/>
  <c r="V413" i="1"/>
  <c r="V516" i="1"/>
  <c r="V451" i="1"/>
  <c r="V648" i="1"/>
  <c r="V690" i="1"/>
  <c r="AJ325" i="1"/>
  <c r="AJ680" i="1"/>
  <c r="AJ578" i="1"/>
  <c r="AJ584" i="1"/>
  <c r="AJ643" i="1"/>
  <c r="AJ635" i="1" s="1"/>
  <c r="V666" i="1"/>
  <c r="V421" i="1"/>
  <c r="V431" i="1"/>
  <c r="V638" i="1"/>
  <c r="V687" i="1"/>
  <c r="AJ516" i="1"/>
  <c r="V231" i="1"/>
  <c r="T615" i="1"/>
  <c r="AH675" i="1"/>
  <c r="V357" i="1"/>
  <c r="V507" i="1"/>
  <c r="T565" i="1"/>
  <c r="AJ507" i="1"/>
  <c r="AJ451" i="1"/>
  <c r="U469" i="1"/>
  <c r="AJ676" i="1"/>
  <c r="AJ522" i="1"/>
  <c r="V584" i="1"/>
  <c r="V654" i="1"/>
  <c r="AJ470" i="1"/>
  <c r="AH324" i="1"/>
  <c r="AJ528" i="1"/>
  <c r="AH469" i="1"/>
  <c r="AJ626" i="1"/>
  <c r="AG626" i="1" s="1"/>
  <c r="V528" i="1"/>
  <c r="V478" i="1"/>
  <c r="V325" i="1"/>
  <c r="V424" i="1"/>
  <c r="V462" i="1"/>
  <c r="AJ372" i="1"/>
  <c r="V680" i="1"/>
  <c r="V552" i="1"/>
  <c r="V626" i="1"/>
  <c r="U122" i="1"/>
  <c r="AJ666" i="1"/>
  <c r="AH653" i="1"/>
  <c r="AJ535" i="1"/>
  <c r="AJ533" i="1" s="1"/>
  <c r="V383" i="1"/>
  <c r="AJ344" i="1"/>
  <c r="AJ378" i="1"/>
  <c r="V344" i="1"/>
  <c r="AH371" i="1"/>
  <c r="V404" i="1"/>
  <c r="V372" i="1"/>
  <c r="V378" i="1"/>
  <c r="T371" i="1"/>
  <c r="V366" i="1"/>
  <c r="V215" i="1"/>
  <c r="V388" i="1"/>
  <c r="V146" i="1"/>
  <c r="U371" i="1"/>
  <c r="AJ221" i="1"/>
  <c r="T324" i="1"/>
  <c r="AJ6" i="1"/>
  <c r="AJ5" i="1" s="1"/>
  <c r="V133" i="1"/>
  <c r="U5" i="1"/>
  <c r="V179" i="1"/>
  <c r="V158" i="1"/>
  <c r="V6" i="1"/>
  <c r="AJ123" i="1"/>
  <c r="AH122" i="1"/>
  <c r="AJ122" i="1" s="1"/>
  <c r="AH5" i="1"/>
  <c r="V226" i="1"/>
  <c r="V123" i="1"/>
  <c r="T122" i="1"/>
  <c r="V221" i="1"/>
  <c r="J629" i="1" l="1"/>
  <c r="G629" i="1" s="1"/>
  <c r="H629" i="1" s="1"/>
  <c r="J628" i="1"/>
  <c r="G628" i="1" s="1"/>
  <c r="H628" i="1" s="1"/>
  <c r="J630" i="1"/>
  <c r="G630" i="1" s="1"/>
  <c r="H630" i="1" s="1"/>
  <c r="J631" i="1"/>
  <c r="G631" i="1" s="1"/>
  <c r="H631" i="1" s="1"/>
  <c r="J632" i="1"/>
  <c r="G632" i="1" s="1"/>
  <c r="H632" i="1" s="1"/>
  <c r="J627" i="1"/>
  <c r="AC566" i="1"/>
  <c r="AH4" i="1"/>
  <c r="AC488" i="1"/>
  <c r="AC478" i="1"/>
  <c r="AC462" i="1"/>
  <c r="BE549" i="1"/>
  <c r="BC565" i="1"/>
  <c r="AC549" i="1"/>
  <c r="AB533" i="1"/>
  <c r="V555" i="1"/>
  <c r="AC501" i="1"/>
  <c r="AB417" i="1"/>
  <c r="BE552" i="1"/>
  <c r="AC470" i="1"/>
  <c r="AJ565" i="1"/>
  <c r="AC516" i="1"/>
  <c r="AC584" i="1"/>
  <c r="AA417" i="1"/>
  <c r="AC535" i="1"/>
  <c r="AB469" i="1"/>
  <c r="AA533" i="1"/>
  <c r="AC451" i="1"/>
  <c r="AC522" i="1"/>
  <c r="AA469" i="1"/>
  <c r="AC507" i="1"/>
  <c r="AB565" i="1"/>
  <c r="AC492" i="1"/>
  <c r="AC552" i="1"/>
  <c r="AA565" i="1"/>
  <c r="AC544" i="1"/>
  <c r="AC578" i="1"/>
  <c r="BD533" i="1"/>
  <c r="BE478" i="1"/>
  <c r="BE535" i="1"/>
  <c r="BE462" i="1"/>
  <c r="BE507" i="1"/>
  <c r="V5" i="1"/>
  <c r="BE522" i="1"/>
  <c r="BD565" i="1"/>
  <c r="BD417" i="1"/>
  <c r="BC533" i="1"/>
  <c r="BE516" i="1"/>
  <c r="BE544" i="1"/>
  <c r="BE470" i="1"/>
  <c r="BE501" i="1"/>
  <c r="BE451" i="1"/>
  <c r="BE559" i="1"/>
  <c r="BE555" i="1" s="1"/>
  <c r="BE578" i="1"/>
  <c r="BE566" i="1"/>
  <c r="BC417" i="1"/>
  <c r="BC469" i="1"/>
  <c r="BE488" i="1"/>
  <c r="BE584" i="1"/>
  <c r="BD469" i="1"/>
  <c r="BE482" i="1"/>
  <c r="BE492" i="1"/>
  <c r="BC555" i="1"/>
  <c r="AJ653" i="1"/>
  <c r="AJ615" i="1"/>
  <c r="V238" i="1"/>
  <c r="AJ238" i="1"/>
  <c r="AJ4" i="1" s="1"/>
  <c r="V653" i="1"/>
  <c r="U4" i="1"/>
  <c r="AJ324" i="1"/>
  <c r="V686" i="1"/>
  <c r="V122" i="1"/>
  <c r="V635" i="1"/>
  <c r="AJ371" i="1"/>
  <c r="V417" i="1"/>
  <c r="AJ417" i="1"/>
  <c r="V615" i="1"/>
  <c r="V324" i="1"/>
  <c r="V533" i="1"/>
  <c r="T4" i="1"/>
  <c r="V675" i="1"/>
  <c r="V565" i="1"/>
  <c r="V469" i="1"/>
  <c r="AJ675" i="1"/>
  <c r="AJ469" i="1"/>
  <c r="T323" i="1"/>
  <c r="V323" i="1" s="1"/>
  <c r="V371" i="1"/>
  <c r="AH323" i="1"/>
  <c r="AJ323" i="1" s="1"/>
  <c r="AI4" i="1"/>
  <c r="G627" i="1" l="1"/>
  <c r="AC417" i="1"/>
  <c r="AC565" i="1"/>
  <c r="AC469" i="1"/>
  <c r="BE533" i="1"/>
  <c r="AC533" i="1"/>
  <c r="BE417" i="1"/>
  <c r="BE469" i="1"/>
  <c r="BE565" i="1"/>
  <c r="V4" i="1"/>
  <c r="V699" i="1" s="1"/>
  <c r="V700" i="1" s="1"/>
  <c r="V701" i="1" s="1"/>
  <c r="AJ699" i="1"/>
  <c r="AJ700" i="1" s="1"/>
  <c r="AJ701" i="1" s="1"/>
  <c r="N604" i="1"/>
  <c r="N605" i="1"/>
  <c r="N606" i="1"/>
  <c r="N607" i="1"/>
  <c r="N608" i="1"/>
  <c r="N610" i="1"/>
  <c r="N611" i="1"/>
  <c r="N612" i="1"/>
  <c r="N613" i="1"/>
  <c r="N614" i="1"/>
  <c r="N617" i="1"/>
  <c r="N618" i="1"/>
  <c r="N619" i="1"/>
  <c r="N620" i="1"/>
  <c r="N622" i="1"/>
  <c r="N623" i="1"/>
  <c r="N624" i="1"/>
  <c r="N625" i="1"/>
  <c r="N627" i="1"/>
  <c r="N628" i="1"/>
  <c r="N629" i="1"/>
  <c r="N630" i="1"/>
  <c r="N631" i="1"/>
  <c r="N632" i="1"/>
  <c r="N634" i="1"/>
  <c r="N633" i="1" s="1"/>
  <c r="N637" i="1"/>
  <c r="N636" i="1" s="1"/>
  <c r="N639" i="1"/>
  <c r="N640" i="1"/>
  <c r="N641" i="1"/>
  <c r="N642" i="1"/>
  <c r="N644" i="1"/>
  <c r="N645" i="1"/>
  <c r="N646" i="1"/>
  <c r="N647" i="1"/>
  <c r="N649" i="1"/>
  <c r="N650" i="1"/>
  <c r="N652" i="1"/>
  <c r="N651" i="1" s="1"/>
  <c r="N655" i="1"/>
  <c r="N656" i="1"/>
  <c r="N657" i="1"/>
  <c r="N658" i="1"/>
  <c r="N659" i="1"/>
  <c r="N661" i="1"/>
  <c r="N662" i="1"/>
  <c r="N663" i="1"/>
  <c r="N664" i="1"/>
  <c r="N665" i="1"/>
  <c r="N667" i="1"/>
  <c r="N668" i="1"/>
  <c r="N669" i="1"/>
  <c r="N670" i="1"/>
  <c r="N671" i="1"/>
  <c r="N672" i="1"/>
  <c r="N673" i="1"/>
  <c r="N674" i="1"/>
  <c r="N677" i="1"/>
  <c r="N678" i="1"/>
  <c r="N679" i="1"/>
  <c r="N681" i="1"/>
  <c r="N682" i="1"/>
  <c r="N683" i="1"/>
  <c r="N684" i="1"/>
  <c r="N685" i="1"/>
  <c r="N688" i="1"/>
  <c r="N689" i="1"/>
  <c r="N691" i="1"/>
  <c r="N692" i="1"/>
  <c r="N693" i="1"/>
  <c r="N694" i="1"/>
  <c r="N695" i="1"/>
  <c r="N696" i="1"/>
  <c r="N697" i="1"/>
  <c r="N698" i="1"/>
  <c r="N699" i="1"/>
  <c r="N700" i="1"/>
  <c r="N701" i="1"/>
  <c r="N603" i="1"/>
  <c r="G626" i="1" l="1"/>
  <c r="H627" i="1"/>
  <c r="H626" i="1" s="1"/>
  <c r="H615" i="1" s="1"/>
  <c r="H699" i="1" s="1"/>
  <c r="AC699" i="1"/>
  <c r="AC700" i="1" s="1"/>
  <c r="AC701" i="1" s="1"/>
  <c r="BE699" i="1"/>
  <c r="BE700" i="1" s="1"/>
  <c r="BE701" i="1" s="1"/>
  <c r="N687" i="1"/>
  <c r="N676" i="1"/>
  <c r="N602" i="1"/>
  <c r="N660" i="1"/>
  <c r="N648" i="1"/>
  <c r="N666" i="1"/>
  <c r="N638" i="1"/>
  <c r="N621" i="1"/>
  <c r="N654" i="1"/>
  <c r="N626" i="1"/>
  <c r="N616" i="1"/>
  <c r="N690" i="1"/>
  <c r="N643" i="1"/>
  <c r="N680" i="1"/>
  <c r="N609" i="1"/>
  <c r="N311" i="1"/>
  <c r="N313" i="1"/>
  <c r="N314" i="1"/>
  <c r="N315" i="1"/>
  <c r="N316" i="1"/>
  <c r="N309" i="1"/>
  <c r="N310" i="1"/>
  <c r="N294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4" i="1"/>
  <c r="N125" i="1"/>
  <c r="N126" i="1"/>
  <c r="N127" i="1"/>
  <c r="N128" i="1"/>
  <c r="N129" i="1"/>
  <c r="N130" i="1"/>
  <c r="N131" i="1"/>
  <c r="N132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7" i="1"/>
  <c r="N148" i="1"/>
  <c r="N149" i="1"/>
  <c r="N150" i="1"/>
  <c r="N151" i="1"/>
  <c r="N152" i="1"/>
  <c r="N153" i="1"/>
  <c r="N154" i="1"/>
  <c r="N155" i="1"/>
  <c r="N156" i="1"/>
  <c r="N157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7" i="1"/>
  <c r="N208" i="1"/>
  <c r="N209" i="1"/>
  <c r="N210" i="1"/>
  <c r="N211" i="1"/>
  <c r="N212" i="1"/>
  <c r="N213" i="1"/>
  <c r="N214" i="1"/>
  <c r="N216" i="1"/>
  <c r="N217" i="1"/>
  <c r="N218" i="1"/>
  <c r="N219" i="1"/>
  <c r="N220" i="1"/>
  <c r="N221" i="1"/>
  <c r="N222" i="1"/>
  <c r="N223" i="1"/>
  <c r="N224" i="1"/>
  <c r="N225" i="1"/>
  <c r="N227" i="1"/>
  <c r="N228" i="1"/>
  <c r="N229" i="1"/>
  <c r="N230" i="1"/>
  <c r="N232" i="1"/>
  <c r="N233" i="1"/>
  <c r="N234" i="1"/>
  <c r="N235" i="1"/>
  <c r="N237" i="1"/>
  <c r="N236" i="1" s="1"/>
  <c r="N240" i="1"/>
  <c r="N241" i="1"/>
  <c r="N242" i="1"/>
  <c r="N243" i="1"/>
  <c r="N244" i="1"/>
  <c r="N245" i="1"/>
  <c r="N246" i="1"/>
  <c r="N248" i="1"/>
  <c r="N249" i="1"/>
  <c r="N250" i="1"/>
  <c r="N251" i="1"/>
  <c r="N253" i="1"/>
  <c r="N255" i="1"/>
  <c r="N256" i="1"/>
  <c r="N257" i="1"/>
  <c r="N258" i="1"/>
  <c r="N259" i="1"/>
  <c r="N260" i="1"/>
  <c r="N261" i="1"/>
  <c r="N262" i="1"/>
  <c r="N263" i="1"/>
  <c r="N264" i="1"/>
  <c r="N266" i="1"/>
  <c r="N265" i="1" s="1"/>
  <c r="N268" i="1"/>
  <c r="N269" i="1"/>
  <c r="N270" i="1"/>
  <c r="N271" i="1"/>
  <c r="N272" i="1"/>
  <c r="N273" i="1"/>
  <c r="N275" i="1"/>
  <c r="N276" i="1"/>
  <c r="N277" i="1"/>
  <c r="N278" i="1"/>
  <c r="N280" i="1"/>
  <c r="N281" i="1"/>
  <c r="N282" i="1"/>
  <c r="N283" i="1"/>
  <c r="N284" i="1"/>
  <c r="N286" i="1"/>
  <c r="N287" i="1"/>
  <c r="N288" i="1"/>
  <c r="N289" i="1"/>
  <c r="N291" i="1"/>
  <c r="N292" i="1"/>
  <c r="N295" i="1"/>
  <c r="N296" i="1"/>
  <c r="N297" i="1"/>
  <c r="N298" i="1"/>
  <c r="N299" i="1"/>
  <c r="N301" i="1"/>
  <c r="N302" i="1"/>
  <c r="N303" i="1"/>
  <c r="N305" i="1"/>
  <c r="N306" i="1"/>
  <c r="N307" i="1"/>
  <c r="N8" i="1"/>
  <c r="N9" i="1"/>
  <c r="N10" i="1"/>
  <c r="N11" i="1"/>
  <c r="N12" i="1"/>
  <c r="N13" i="1"/>
  <c r="N14" i="1"/>
  <c r="N15" i="1"/>
  <c r="N16" i="1"/>
  <c r="N17" i="1"/>
  <c r="N7" i="1"/>
  <c r="M309" i="1"/>
  <c r="R251" i="1"/>
  <c r="M251" i="1"/>
  <c r="R8" i="1"/>
  <c r="R9" i="1"/>
  <c r="R10" i="1"/>
  <c r="R11" i="1"/>
  <c r="R12" i="1"/>
  <c r="R13" i="1"/>
  <c r="R14" i="1"/>
  <c r="R15" i="1"/>
  <c r="R16" i="1"/>
  <c r="R17" i="1"/>
  <c r="R19" i="1"/>
  <c r="AV19" i="1" s="1"/>
  <c r="R20" i="1"/>
  <c r="R21" i="1"/>
  <c r="R22" i="1"/>
  <c r="R23" i="1"/>
  <c r="R24" i="1"/>
  <c r="R25" i="1"/>
  <c r="R26" i="1"/>
  <c r="R27" i="1"/>
  <c r="R28" i="1"/>
  <c r="R29" i="1"/>
  <c r="R30" i="1"/>
  <c r="AW29" i="1" s="1"/>
  <c r="R31" i="1"/>
  <c r="AV31" i="1" s="1"/>
  <c r="R32" i="1"/>
  <c r="R33" i="1"/>
  <c r="R34" i="1"/>
  <c r="R35" i="1"/>
  <c r="R36" i="1"/>
  <c r="R37" i="1"/>
  <c r="R38" i="1"/>
  <c r="R39" i="1"/>
  <c r="R40" i="1"/>
  <c r="R41" i="1"/>
  <c r="R42" i="1"/>
  <c r="R43" i="1"/>
  <c r="AW42" i="1" s="1"/>
  <c r="R44" i="1"/>
  <c r="AV44" i="1" s="1"/>
  <c r="R45" i="1"/>
  <c r="R46" i="1"/>
  <c r="R47" i="1"/>
  <c r="R48" i="1"/>
  <c r="R49" i="1"/>
  <c r="R50" i="1"/>
  <c r="R51" i="1"/>
  <c r="R52" i="1"/>
  <c r="R53" i="1"/>
  <c r="R54" i="1"/>
  <c r="R55" i="1"/>
  <c r="R56" i="1"/>
  <c r="AW55" i="1" s="1"/>
  <c r="R57" i="1"/>
  <c r="AV57" i="1" s="1"/>
  <c r="R58" i="1"/>
  <c r="R59" i="1"/>
  <c r="R60" i="1"/>
  <c r="R61" i="1"/>
  <c r="R62" i="1"/>
  <c r="R63" i="1"/>
  <c r="R64" i="1"/>
  <c r="R65" i="1"/>
  <c r="AW64" i="1" s="1"/>
  <c r="R66" i="1"/>
  <c r="AV66" i="1" s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AW79" i="1" s="1"/>
  <c r="R81" i="1"/>
  <c r="AV81" i="1" s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AW93" i="1" s="1"/>
  <c r="R95" i="1"/>
  <c r="AV95" i="1" s="1"/>
  <c r="R96" i="1"/>
  <c r="R97" i="1"/>
  <c r="R98" i="1"/>
  <c r="R99" i="1"/>
  <c r="R100" i="1"/>
  <c r="R101" i="1"/>
  <c r="R102" i="1"/>
  <c r="R103" i="1"/>
  <c r="R104" i="1"/>
  <c r="R105" i="1"/>
  <c r="R106" i="1"/>
  <c r="R107" i="1"/>
  <c r="AW106" i="1" s="1"/>
  <c r="R108" i="1"/>
  <c r="AV108" i="1" s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AW121" i="1" s="1"/>
  <c r="R123" i="1"/>
  <c r="R124" i="1"/>
  <c r="AV124" i="1" s="1"/>
  <c r="R125" i="1"/>
  <c r="R126" i="1"/>
  <c r="R127" i="1"/>
  <c r="R128" i="1"/>
  <c r="R129" i="1"/>
  <c r="R130" i="1"/>
  <c r="R131" i="1"/>
  <c r="R132" i="1"/>
  <c r="R133" i="1"/>
  <c r="AW132" i="1" s="1"/>
  <c r="R134" i="1"/>
  <c r="AV134" i="1" s="1"/>
  <c r="R135" i="1"/>
  <c r="R136" i="1"/>
  <c r="R137" i="1"/>
  <c r="R138" i="1"/>
  <c r="R139" i="1"/>
  <c r="R140" i="1"/>
  <c r="R141" i="1"/>
  <c r="R142" i="1"/>
  <c r="R143" i="1"/>
  <c r="R144" i="1"/>
  <c r="R145" i="1"/>
  <c r="AW144" i="1" s="1"/>
  <c r="R146" i="1"/>
  <c r="R147" i="1"/>
  <c r="AV147" i="1" s="1"/>
  <c r="R148" i="1"/>
  <c r="R149" i="1"/>
  <c r="R150" i="1"/>
  <c r="R151" i="1"/>
  <c r="R152" i="1"/>
  <c r="R153" i="1"/>
  <c r="R154" i="1"/>
  <c r="R155" i="1"/>
  <c r="R156" i="1"/>
  <c r="R157" i="1"/>
  <c r="R158" i="1"/>
  <c r="AW157" i="1" s="1"/>
  <c r="R159" i="1"/>
  <c r="AV159" i="1" s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AW178" i="1" s="1"/>
  <c r="R180" i="1"/>
  <c r="AV180" i="1" s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AW205" i="1" s="1"/>
  <c r="R207" i="1"/>
  <c r="AV207" i="1" s="1"/>
  <c r="R208" i="1"/>
  <c r="R209" i="1"/>
  <c r="R210" i="1"/>
  <c r="R211" i="1"/>
  <c r="R212" i="1"/>
  <c r="R213" i="1"/>
  <c r="R214" i="1"/>
  <c r="R215" i="1"/>
  <c r="AW214" i="1" s="1"/>
  <c r="R216" i="1"/>
  <c r="AV216" i="1" s="1"/>
  <c r="R217" i="1"/>
  <c r="R218" i="1"/>
  <c r="R219" i="1"/>
  <c r="R220" i="1"/>
  <c r="R221" i="1"/>
  <c r="R222" i="1"/>
  <c r="R223" i="1"/>
  <c r="R224" i="1"/>
  <c r="R225" i="1"/>
  <c r="R226" i="1"/>
  <c r="AW225" i="1" s="1"/>
  <c r="R227" i="1"/>
  <c r="AV227" i="1" s="1"/>
  <c r="R228" i="1"/>
  <c r="R229" i="1"/>
  <c r="R230" i="1"/>
  <c r="R231" i="1"/>
  <c r="AW230" i="1" s="1"/>
  <c r="R232" i="1"/>
  <c r="AV232" i="1" s="1"/>
  <c r="R233" i="1"/>
  <c r="R234" i="1"/>
  <c r="R235" i="1"/>
  <c r="R236" i="1"/>
  <c r="AW235" i="1" s="1"/>
  <c r="R237" i="1"/>
  <c r="AV237" i="1" s="1"/>
  <c r="R238" i="1"/>
  <c r="AW237" i="1" s="1"/>
  <c r="AW236" i="1" s="1"/>
  <c r="R239" i="1"/>
  <c r="AV239" i="1" s="1"/>
  <c r="R240" i="1"/>
  <c r="R241" i="1"/>
  <c r="R242" i="1"/>
  <c r="R243" i="1"/>
  <c r="R244" i="1"/>
  <c r="R245" i="1"/>
  <c r="R246" i="1"/>
  <c r="R247" i="1"/>
  <c r="AW246" i="1" s="1"/>
  <c r="R248" i="1"/>
  <c r="AV248" i="1" s="1"/>
  <c r="R249" i="1"/>
  <c r="R250" i="1"/>
  <c r="R253" i="1"/>
  <c r="R254" i="1"/>
  <c r="R255" i="1"/>
  <c r="AV255" i="1" s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AW284" i="1" s="1"/>
  <c r="R286" i="1"/>
  <c r="AV286" i="1" s="1"/>
  <c r="R287" i="1"/>
  <c r="R288" i="1"/>
  <c r="R289" i="1"/>
  <c r="R290" i="1"/>
  <c r="AW289" i="1" s="1"/>
  <c r="R291" i="1"/>
  <c r="R292" i="1"/>
  <c r="AV292" i="1" s="1"/>
  <c r="R293" i="1"/>
  <c r="AW292" i="1" s="1"/>
  <c r="R294" i="1"/>
  <c r="AV294" i="1" s="1"/>
  <c r="R295" i="1"/>
  <c r="R296" i="1"/>
  <c r="R297" i="1"/>
  <c r="R298" i="1"/>
  <c r="R299" i="1"/>
  <c r="R300" i="1"/>
  <c r="AW299" i="1" s="1"/>
  <c r="R301" i="1"/>
  <c r="AV301" i="1" s="1"/>
  <c r="R302" i="1"/>
  <c r="R303" i="1"/>
  <c r="R304" i="1"/>
  <c r="AW303" i="1" s="1"/>
  <c r="R305" i="1"/>
  <c r="AV305" i="1" s="1"/>
  <c r="R306" i="1"/>
  <c r="R307" i="1"/>
  <c r="R308" i="1"/>
  <c r="AW307" i="1" s="1"/>
  <c r="R309" i="1"/>
  <c r="AV309" i="1" s="1"/>
  <c r="R310" i="1"/>
  <c r="R311" i="1"/>
  <c r="R312" i="1"/>
  <c r="AW311" i="1" s="1"/>
  <c r="R313" i="1"/>
  <c r="AV313" i="1" s="1"/>
  <c r="R314" i="1"/>
  <c r="R315" i="1"/>
  <c r="R316" i="1"/>
  <c r="R317" i="1"/>
  <c r="AW316" i="1" s="1"/>
  <c r="R318" i="1"/>
  <c r="AV318" i="1" s="1"/>
  <c r="R319" i="1"/>
  <c r="R320" i="1"/>
  <c r="R321" i="1"/>
  <c r="R322" i="1"/>
  <c r="R323" i="1"/>
  <c r="R324" i="1"/>
  <c r="AW323" i="1" s="1"/>
  <c r="R325" i="1"/>
  <c r="R326" i="1"/>
  <c r="AV326" i="1" s="1"/>
  <c r="R327" i="1"/>
  <c r="R328" i="1"/>
  <c r="R329" i="1"/>
  <c r="R330" i="1"/>
  <c r="R331" i="1"/>
  <c r="R332" i="1"/>
  <c r="R333" i="1"/>
  <c r="R334" i="1"/>
  <c r="R335" i="1"/>
  <c r="R336" i="1"/>
  <c r="R337" i="1"/>
  <c r="AW336" i="1" s="1"/>
  <c r="R338" i="1"/>
  <c r="AV338" i="1" s="1"/>
  <c r="R339" i="1"/>
  <c r="R340" i="1"/>
  <c r="R341" i="1"/>
  <c r="R342" i="1"/>
  <c r="R343" i="1"/>
  <c r="R344" i="1"/>
  <c r="AW343" i="1" s="1"/>
  <c r="R345" i="1"/>
  <c r="AV345" i="1" s="1"/>
  <c r="R346" i="1"/>
  <c r="R347" i="1"/>
  <c r="R348" i="1"/>
  <c r="R349" i="1"/>
  <c r="R350" i="1"/>
  <c r="R351" i="1"/>
  <c r="R352" i="1"/>
  <c r="R353" i="1"/>
  <c r="R354" i="1"/>
  <c r="R355" i="1"/>
  <c r="R356" i="1"/>
  <c r="R357" i="1"/>
  <c r="AW356" i="1" s="1"/>
  <c r="R358" i="1"/>
  <c r="AV358" i="1" s="1"/>
  <c r="R359" i="1"/>
  <c r="R360" i="1"/>
  <c r="R361" i="1"/>
  <c r="R362" i="1"/>
  <c r="R363" i="1"/>
  <c r="R364" i="1"/>
  <c r="R365" i="1"/>
  <c r="R366" i="1"/>
  <c r="AW365" i="1" s="1"/>
  <c r="R367" i="1"/>
  <c r="AV367" i="1" s="1"/>
  <c r="R368" i="1"/>
  <c r="R369" i="1"/>
  <c r="R370" i="1"/>
  <c r="R371" i="1"/>
  <c r="AW370" i="1" s="1"/>
  <c r="R372" i="1"/>
  <c r="R373" i="1"/>
  <c r="AV373" i="1" s="1"/>
  <c r="R374" i="1"/>
  <c r="R375" i="1"/>
  <c r="R376" i="1"/>
  <c r="R377" i="1"/>
  <c r="R378" i="1"/>
  <c r="AW377" i="1" s="1"/>
  <c r="R379" i="1"/>
  <c r="AV379" i="1" s="1"/>
  <c r="R380" i="1"/>
  <c r="R381" i="1"/>
  <c r="R382" i="1"/>
  <c r="R383" i="1"/>
  <c r="AW382" i="1" s="1"/>
  <c r="R384" i="1"/>
  <c r="AV384" i="1" s="1"/>
  <c r="R385" i="1"/>
  <c r="R386" i="1"/>
  <c r="R387" i="1"/>
  <c r="R388" i="1"/>
  <c r="AW387" i="1" s="1"/>
  <c r="R389" i="1"/>
  <c r="AV389" i="1" s="1"/>
  <c r="R390" i="1"/>
  <c r="R391" i="1"/>
  <c r="R392" i="1"/>
  <c r="R393" i="1"/>
  <c r="AW392" i="1" s="1"/>
  <c r="R394" i="1"/>
  <c r="AV394" i="1" s="1"/>
  <c r="R395" i="1"/>
  <c r="AW394" i="1" s="1"/>
  <c r="AW393" i="1" s="1"/>
  <c r="R396" i="1"/>
  <c r="AV396" i="1" s="1"/>
  <c r="R397" i="1"/>
  <c r="AW396" i="1" s="1"/>
  <c r="AW395" i="1" s="1"/>
  <c r="R398" i="1"/>
  <c r="AV398" i="1" s="1"/>
  <c r="R399" i="1"/>
  <c r="R400" i="1"/>
  <c r="R401" i="1"/>
  <c r="R402" i="1"/>
  <c r="AW401" i="1" s="1"/>
  <c r="R403" i="1"/>
  <c r="AV403" i="1" s="1"/>
  <c r="R404" i="1"/>
  <c r="AW403" i="1" s="1"/>
  <c r="AW402" i="1" s="1"/>
  <c r="R405" i="1"/>
  <c r="AV405" i="1" s="1"/>
  <c r="R406" i="1"/>
  <c r="R407" i="1"/>
  <c r="AW406" i="1" s="1"/>
  <c r="R408" i="1"/>
  <c r="AV408" i="1" s="1"/>
  <c r="R409" i="1"/>
  <c r="AW408" i="1" s="1"/>
  <c r="AW407" i="1" s="1"/>
  <c r="R410" i="1"/>
  <c r="AV410" i="1" s="1"/>
  <c r="R411" i="1"/>
  <c r="AW410" i="1" s="1"/>
  <c r="AW409" i="1" s="1"/>
  <c r="R412" i="1"/>
  <c r="AV412" i="1" s="1"/>
  <c r="R413" i="1"/>
  <c r="AW412" i="1" s="1"/>
  <c r="AW411" i="1" s="1"/>
  <c r="R414" i="1"/>
  <c r="AV414" i="1" s="1"/>
  <c r="R415" i="1"/>
  <c r="R416" i="1"/>
  <c r="R417" i="1"/>
  <c r="AW416" i="1" s="1"/>
  <c r="R418" i="1"/>
  <c r="R419" i="1"/>
  <c r="AV419" i="1" s="1"/>
  <c r="R420" i="1"/>
  <c r="R421" i="1"/>
  <c r="AW420" i="1" s="1"/>
  <c r="R422" i="1"/>
  <c r="AV422" i="1" s="1"/>
  <c r="R423" i="1"/>
  <c r="R424" i="1"/>
  <c r="AW423" i="1" s="1"/>
  <c r="R425" i="1"/>
  <c r="AV425" i="1" s="1"/>
  <c r="R426" i="1"/>
  <c r="R427" i="1"/>
  <c r="AW426" i="1" s="1"/>
  <c r="R428" i="1"/>
  <c r="AV428" i="1" s="1"/>
  <c r="R429" i="1"/>
  <c r="R430" i="1"/>
  <c r="R431" i="1"/>
  <c r="AW430" i="1" s="1"/>
  <c r="R432" i="1"/>
  <c r="AV432" i="1" s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AW450" i="1" s="1"/>
  <c r="R452" i="1"/>
  <c r="AV452" i="1" s="1"/>
  <c r="R453" i="1"/>
  <c r="R454" i="1"/>
  <c r="R455" i="1"/>
  <c r="R456" i="1"/>
  <c r="R457" i="1"/>
  <c r="R458" i="1"/>
  <c r="R459" i="1"/>
  <c r="R460" i="1"/>
  <c r="R461" i="1"/>
  <c r="R462" i="1"/>
  <c r="AW461" i="1" s="1"/>
  <c r="R463" i="1"/>
  <c r="AV463" i="1" s="1"/>
  <c r="R464" i="1"/>
  <c r="R465" i="1"/>
  <c r="R466" i="1"/>
  <c r="R467" i="1"/>
  <c r="R468" i="1"/>
  <c r="R469" i="1"/>
  <c r="AW468" i="1" s="1"/>
  <c r="R470" i="1"/>
  <c r="R471" i="1"/>
  <c r="AV471" i="1" s="1"/>
  <c r="R472" i="1"/>
  <c r="R473" i="1"/>
  <c r="R474" i="1"/>
  <c r="R475" i="1"/>
  <c r="R476" i="1"/>
  <c r="R477" i="1"/>
  <c r="R478" i="1"/>
  <c r="AW477" i="1" s="1"/>
  <c r="R479" i="1"/>
  <c r="AV479" i="1" s="1"/>
  <c r="R480" i="1"/>
  <c r="R481" i="1"/>
  <c r="R482" i="1"/>
  <c r="AW481" i="1" s="1"/>
  <c r="R483" i="1"/>
  <c r="AV483" i="1" s="1"/>
  <c r="R484" i="1"/>
  <c r="R485" i="1"/>
  <c r="R486" i="1"/>
  <c r="AW485" i="1" s="1"/>
  <c r="R487" i="1"/>
  <c r="AV487" i="1" s="1"/>
  <c r="R488" i="1"/>
  <c r="AW487" i="1" s="1"/>
  <c r="AW486" i="1" s="1"/>
  <c r="R489" i="1"/>
  <c r="AV489" i="1" s="1"/>
  <c r="R490" i="1"/>
  <c r="R491" i="1"/>
  <c r="R492" i="1"/>
  <c r="AW491" i="1" s="1"/>
  <c r="R493" i="1"/>
  <c r="AV493" i="1" s="1"/>
  <c r="R494" i="1"/>
  <c r="R495" i="1"/>
  <c r="R496" i="1"/>
  <c r="R497" i="1"/>
  <c r="R498" i="1"/>
  <c r="R499" i="1"/>
  <c r="R500" i="1"/>
  <c r="R501" i="1"/>
  <c r="AW500" i="1" s="1"/>
  <c r="R502" i="1"/>
  <c r="AV502" i="1" s="1"/>
  <c r="R503" i="1"/>
  <c r="R504" i="1"/>
  <c r="R505" i="1"/>
  <c r="R506" i="1"/>
  <c r="R507" i="1"/>
  <c r="AW506" i="1" s="1"/>
  <c r="R508" i="1"/>
  <c r="AV508" i="1" s="1"/>
  <c r="R509" i="1"/>
  <c r="R510" i="1"/>
  <c r="R511" i="1"/>
  <c r="R512" i="1"/>
  <c r="R513" i="1"/>
  <c r="AW512" i="1" s="1"/>
  <c r="R514" i="1"/>
  <c r="AV514" i="1" s="1"/>
  <c r="R515" i="1"/>
  <c r="R516" i="1"/>
  <c r="AW515" i="1" s="1"/>
  <c r="R517" i="1"/>
  <c r="AV517" i="1" s="1"/>
  <c r="R518" i="1"/>
  <c r="R519" i="1"/>
  <c r="R520" i="1"/>
  <c r="R521" i="1"/>
  <c r="R522" i="1"/>
  <c r="AW521" i="1" s="1"/>
  <c r="R523" i="1"/>
  <c r="AV523" i="1" s="1"/>
  <c r="R524" i="1"/>
  <c r="R525" i="1"/>
  <c r="R526" i="1"/>
  <c r="R527" i="1"/>
  <c r="R528" i="1"/>
  <c r="AW527" i="1" s="1"/>
  <c r="R529" i="1"/>
  <c r="R530" i="1"/>
  <c r="AV530" i="1" s="1"/>
  <c r="R531" i="1"/>
  <c r="AW530" i="1" s="1"/>
  <c r="AW529" i="1" s="1"/>
  <c r="R532" i="1"/>
  <c r="AV532" i="1" s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AV557" i="1" s="1"/>
  <c r="R558" i="1"/>
  <c r="R559" i="1"/>
  <c r="AW558" i="1" s="1"/>
  <c r="R560" i="1"/>
  <c r="AV560" i="1" s="1"/>
  <c r="R561" i="1"/>
  <c r="R562" i="1"/>
  <c r="R563" i="1"/>
  <c r="R564" i="1"/>
  <c r="R565" i="1"/>
  <c r="AW564" i="1" s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AV603" i="1" s="1"/>
  <c r="R604" i="1"/>
  <c r="R605" i="1"/>
  <c r="R606" i="1"/>
  <c r="R607" i="1"/>
  <c r="R608" i="1"/>
  <c r="R609" i="1"/>
  <c r="AW608" i="1" s="1"/>
  <c r="R610" i="1"/>
  <c r="AV610" i="1" s="1"/>
  <c r="R611" i="1"/>
  <c r="R612" i="1"/>
  <c r="R613" i="1"/>
  <c r="R614" i="1"/>
  <c r="R615" i="1"/>
  <c r="AW614" i="1" s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AV655" i="1" s="1"/>
  <c r="R656" i="1"/>
  <c r="R657" i="1"/>
  <c r="R658" i="1"/>
  <c r="R659" i="1"/>
  <c r="R660" i="1"/>
  <c r="AW659" i="1" s="1"/>
  <c r="R661" i="1"/>
  <c r="AV661" i="1" s="1"/>
  <c r="R662" i="1"/>
  <c r="R663" i="1"/>
  <c r="R664" i="1"/>
  <c r="R665" i="1"/>
  <c r="R666" i="1"/>
  <c r="AW665" i="1" s="1"/>
  <c r="R667" i="1"/>
  <c r="AV667" i="1" s="1"/>
  <c r="R668" i="1"/>
  <c r="R669" i="1"/>
  <c r="R670" i="1"/>
  <c r="R671" i="1"/>
  <c r="R672" i="1"/>
  <c r="R673" i="1"/>
  <c r="R674" i="1"/>
  <c r="R675" i="1"/>
  <c r="AW674" i="1" s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" i="1"/>
  <c r="AV7" i="1" s="1"/>
  <c r="M8" i="1"/>
  <c r="M9" i="1"/>
  <c r="M10" i="1"/>
  <c r="M11" i="1"/>
  <c r="M12" i="1"/>
  <c r="M13" i="1"/>
  <c r="M14" i="1"/>
  <c r="M15" i="1"/>
  <c r="M16" i="1"/>
  <c r="M17" i="1"/>
  <c r="M19" i="1"/>
  <c r="M20" i="1"/>
  <c r="M21" i="1"/>
  <c r="M22" i="1"/>
  <c r="M23" i="1"/>
  <c r="M24" i="1"/>
  <c r="M25" i="1"/>
  <c r="M26" i="1"/>
  <c r="M27" i="1"/>
  <c r="M28" i="1"/>
  <c r="M29" i="1"/>
  <c r="M31" i="1"/>
  <c r="M32" i="1"/>
  <c r="M33" i="1"/>
  <c r="M34" i="1"/>
  <c r="M35" i="1"/>
  <c r="M36" i="1"/>
  <c r="M37" i="1"/>
  <c r="M38" i="1"/>
  <c r="M39" i="1"/>
  <c r="M40" i="1"/>
  <c r="M41" i="1"/>
  <c r="M42" i="1"/>
  <c r="M44" i="1"/>
  <c r="M45" i="1"/>
  <c r="M46" i="1"/>
  <c r="M47" i="1"/>
  <c r="M48" i="1"/>
  <c r="M49" i="1"/>
  <c r="M50" i="1"/>
  <c r="M51" i="1"/>
  <c r="M52" i="1"/>
  <c r="M53" i="1"/>
  <c r="M54" i="1"/>
  <c r="M55" i="1"/>
  <c r="M57" i="1"/>
  <c r="M58" i="1"/>
  <c r="M59" i="1"/>
  <c r="M60" i="1"/>
  <c r="M61" i="1"/>
  <c r="M62" i="1"/>
  <c r="M63" i="1"/>
  <c r="M64" i="1"/>
  <c r="O64" i="1" s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7" i="1"/>
  <c r="M148" i="1"/>
  <c r="M149" i="1"/>
  <c r="M150" i="1"/>
  <c r="M151" i="1"/>
  <c r="M152" i="1"/>
  <c r="M153" i="1"/>
  <c r="M154" i="1"/>
  <c r="M155" i="1"/>
  <c r="M156" i="1"/>
  <c r="M157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7" i="1"/>
  <c r="M208" i="1"/>
  <c r="M209" i="1"/>
  <c r="M210" i="1"/>
  <c r="M211" i="1"/>
  <c r="M212" i="1"/>
  <c r="M213" i="1"/>
  <c r="M214" i="1"/>
  <c r="M216" i="1"/>
  <c r="M217" i="1"/>
  <c r="M218" i="1"/>
  <c r="M219" i="1"/>
  <c r="M220" i="1"/>
  <c r="M222" i="1"/>
  <c r="M224" i="1"/>
  <c r="M225" i="1"/>
  <c r="M227" i="1"/>
  <c r="M228" i="1"/>
  <c r="M229" i="1"/>
  <c r="M230" i="1"/>
  <c r="M232" i="1"/>
  <c r="M233" i="1"/>
  <c r="M234" i="1"/>
  <c r="M235" i="1"/>
  <c r="M237" i="1"/>
  <c r="M236" i="1" s="1"/>
  <c r="M240" i="1"/>
  <c r="M241" i="1"/>
  <c r="M242" i="1"/>
  <c r="M243" i="1"/>
  <c r="M244" i="1"/>
  <c r="M245" i="1"/>
  <c r="M246" i="1"/>
  <c r="M248" i="1"/>
  <c r="M249" i="1"/>
  <c r="M250" i="1"/>
  <c r="M253" i="1"/>
  <c r="M255" i="1"/>
  <c r="M256" i="1"/>
  <c r="M257" i="1"/>
  <c r="M258" i="1"/>
  <c r="M259" i="1"/>
  <c r="M260" i="1"/>
  <c r="M261" i="1"/>
  <c r="M262" i="1"/>
  <c r="M263" i="1"/>
  <c r="M264" i="1"/>
  <c r="M266" i="1"/>
  <c r="M265" i="1" s="1"/>
  <c r="M268" i="1"/>
  <c r="M269" i="1"/>
  <c r="M270" i="1"/>
  <c r="M271" i="1"/>
  <c r="M272" i="1"/>
  <c r="M273" i="1"/>
  <c r="M275" i="1"/>
  <c r="M276" i="1"/>
  <c r="M277" i="1"/>
  <c r="M278" i="1"/>
  <c r="M280" i="1"/>
  <c r="M281" i="1"/>
  <c r="M282" i="1"/>
  <c r="M283" i="1"/>
  <c r="M284" i="1"/>
  <c r="M286" i="1"/>
  <c r="M287" i="1"/>
  <c r="M288" i="1"/>
  <c r="M289" i="1"/>
  <c r="M291" i="1"/>
  <c r="M292" i="1"/>
  <c r="M294" i="1"/>
  <c r="M295" i="1"/>
  <c r="M296" i="1"/>
  <c r="M297" i="1"/>
  <c r="M298" i="1"/>
  <c r="M299" i="1"/>
  <c r="M301" i="1"/>
  <c r="M302" i="1"/>
  <c r="M303" i="1"/>
  <c r="M305" i="1"/>
  <c r="M306" i="1"/>
  <c r="M307" i="1"/>
  <c r="M310" i="1"/>
  <c r="M311" i="1"/>
  <c r="M313" i="1"/>
  <c r="M314" i="1"/>
  <c r="M315" i="1"/>
  <c r="M316" i="1"/>
  <c r="M318" i="1"/>
  <c r="M319" i="1"/>
  <c r="O319" i="1" s="1"/>
  <c r="M320" i="1"/>
  <c r="O320" i="1" s="1"/>
  <c r="M321" i="1"/>
  <c r="O321" i="1" s="1"/>
  <c r="M322" i="1"/>
  <c r="O322" i="1" s="1"/>
  <c r="M326" i="1"/>
  <c r="M327" i="1"/>
  <c r="O327" i="1" s="1"/>
  <c r="M328" i="1"/>
  <c r="O328" i="1" s="1"/>
  <c r="M329" i="1"/>
  <c r="O329" i="1" s="1"/>
  <c r="M330" i="1"/>
  <c r="O330" i="1" s="1"/>
  <c r="M331" i="1"/>
  <c r="O331" i="1" s="1"/>
  <c r="M332" i="1"/>
  <c r="O332" i="1" s="1"/>
  <c r="M333" i="1"/>
  <c r="O333" i="1" s="1"/>
  <c r="M334" i="1"/>
  <c r="O334" i="1" s="1"/>
  <c r="M335" i="1"/>
  <c r="O335" i="1" s="1"/>
  <c r="M336" i="1"/>
  <c r="O336" i="1" s="1"/>
  <c r="M338" i="1"/>
  <c r="M339" i="1"/>
  <c r="O339" i="1" s="1"/>
  <c r="M340" i="1"/>
  <c r="O340" i="1" s="1"/>
  <c r="M341" i="1"/>
  <c r="O341" i="1" s="1"/>
  <c r="M342" i="1"/>
  <c r="O342" i="1" s="1"/>
  <c r="M343" i="1"/>
  <c r="O343" i="1" s="1"/>
  <c r="M345" i="1"/>
  <c r="M346" i="1"/>
  <c r="O346" i="1" s="1"/>
  <c r="M347" i="1"/>
  <c r="O347" i="1" s="1"/>
  <c r="M348" i="1"/>
  <c r="O348" i="1" s="1"/>
  <c r="M349" i="1"/>
  <c r="O349" i="1" s="1"/>
  <c r="M350" i="1"/>
  <c r="O350" i="1" s="1"/>
  <c r="M351" i="1"/>
  <c r="O351" i="1" s="1"/>
  <c r="M352" i="1"/>
  <c r="O352" i="1" s="1"/>
  <c r="M353" i="1"/>
  <c r="O353" i="1" s="1"/>
  <c r="M354" i="1"/>
  <c r="O354" i="1" s="1"/>
  <c r="M355" i="1"/>
  <c r="O355" i="1" s="1"/>
  <c r="M356" i="1"/>
  <c r="O356" i="1" s="1"/>
  <c r="M358" i="1"/>
  <c r="M359" i="1"/>
  <c r="O359" i="1" s="1"/>
  <c r="M360" i="1"/>
  <c r="O360" i="1" s="1"/>
  <c r="M361" i="1"/>
  <c r="O361" i="1" s="1"/>
  <c r="M362" i="1"/>
  <c r="O362" i="1" s="1"/>
  <c r="M363" i="1"/>
  <c r="O363" i="1" s="1"/>
  <c r="M364" i="1"/>
  <c r="O364" i="1" s="1"/>
  <c r="M365" i="1"/>
  <c r="O365" i="1" s="1"/>
  <c r="M367" i="1"/>
  <c r="M368" i="1"/>
  <c r="O368" i="1" s="1"/>
  <c r="M369" i="1"/>
  <c r="O369" i="1" s="1"/>
  <c r="M370" i="1"/>
  <c r="O370" i="1" s="1"/>
  <c r="M373" i="1"/>
  <c r="M374" i="1"/>
  <c r="O374" i="1" s="1"/>
  <c r="M375" i="1"/>
  <c r="O375" i="1" s="1"/>
  <c r="M376" i="1"/>
  <c r="O376" i="1" s="1"/>
  <c r="M377" i="1"/>
  <c r="O377" i="1" s="1"/>
  <c r="M379" i="1"/>
  <c r="M380" i="1"/>
  <c r="O380" i="1" s="1"/>
  <c r="M381" i="1"/>
  <c r="O381" i="1" s="1"/>
  <c r="M382" i="1"/>
  <c r="O382" i="1" s="1"/>
  <c r="M384" i="1"/>
  <c r="M385" i="1"/>
  <c r="O385" i="1" s="1"/>
  <c r="M386" i="1"/>
  <c r="O386" i="1" s="1"/>
  <c r="M387" i="1"/>
  <c r="O387" i="1" s="1"/>
  <c r="M389" i="1"/>
  <c r="M390" i="1"/>
  <c r="O390" i="1" s="1"/>
  <c r="M391" i="1"/>
  <c r="O391" i="1" s="1"/>
  <c r="M392" i="1"/>
  <c r="O392" i="1" s="1"/>
  <c r="M394" i="1"/>
  <c r="M396" i="1"/>
  <c r="M398" i="1"/>
  <c r="M399" i="1"/>
  <c r="O399" i="1" s="1"/>
  <c r="M400" i="1"/>
  <c r="O400" i="1" s="1"/>
  <c r="M401" i="1"/>
  <c r="O401" i="1" s="1"/>
  <c r="M403" i="1"/>
  <c r="M405" i="1"/>
  <c r="M406" i="1"/>
  <c r="O406" i="1" s="1"/>
  <c r="M408" i="1"/>
  <c r="M410" i="1"/>
  <c r="M412" i="1"/>
  <c r="M414" i="1"/>
  <c r="M415" i="1"/>
  <c r="O415" i="1" s="1"/>
  <c r="M416" i="1"/>
  <c r="O416" i="1" s="1"/>
  <c r="M419" i="1"/>
  <c r="M420" i="1"/>
  <c r="M422" i="1"/>
  <c r="M423" i="1"/>
  <c r="O423" i="1" s="1"/>
  <c r="M425" i="1"/>
  <c r="M426" i="1"/>
  <c r="O426" i="1" s="1"/>
  <c r="M428" i="1"/>
  <c r="M429" i="1"/>
  <c r="O429" i="1" s="1"/>
  <c r="M430" i="1"/>
  <c r="O430" i="1" s="1"/>
  <c r="M432" i="1"/>
  <c r="M433" i="1"/>
  <c r="O433" i="1" s="1"/>
  <c r="M434" i="1"/>
  <c r="O434" i="1" s="1"/>
  <c r="M435" i="1"/>
  <c r="O435" i="1" s="1"/>
  <c r="M436" i="1"/>
  <c r="O436" i="1" s="1"/>
  <c r="M437" i="1"/>
  <c r="O437" i="1" s="1"/>
  <c r="M438" i="1"/>
  <c r="O438" i="1" s="1"/>
  <c r="M439" i="1"/>
  <c r="O439" i="1" s="1"/>
  <c r="M440" i="1"/>
  <c r="O440" i="1" s="1"/>
  <c r="M441" i="1"/>
  <c r="O441" i="1" s="1"/>
  <c r="M442" i="1"/>
  <c r="O442" i="1" s="1"/>
  <c r="M443" i="1"/>
  <c r="O443" i="1" s="1"/>
  <c r="M444" i="1"/>
  <c r="O444" i="1" s="1"/>
  <c r="M445" i="1"/>
  <c r="O445" i="1" s="1"/>
  <c r="M446" i="1"/>
  <c r="O446" i="1" s="1"/>
  <c r="M447" i="1"/>
  <c r="O447" i="1" s="1"/>
  <c r="M448" i="1"/>
  <c r="O448" i="1" s="1"/>
  <c r="M449" i="1"/>
  <c r="O449" i="1" s="1"/>
  <c r="M450" i="1"/>
  <c r="O450" i="1" s="1"/>
  <c r="M452" i="1"/>
  <c r="M453" i="1"/>
  <c r="O453" i="1" s="1"/>
  <c r="M454" i="1"/>
  <c r="O454" i="1" s="1"/>
  <c r="M455" i="1"/>
  <c r="O455" i="1" s="1"/>
  <c r="M456" i="1"/>
  <c r="O456" i="1" s="1"/>
  <c r="M457" i="1"/>
  <c r="O457" i="1" s="1"/>
  <c r="M458" i="1"/>
  <c r="O458" i="1" s="1"/>
  <c r="M459" i="1"/>
  <c r="O459" i="1" s="1"/>
  <c r="M460" i="1"/>
  <c r="O460" i="1" s="1"/>
  <c r="M461" i="1"/>
  <c r="O461" i="1" s="1"/>
  <c r="M463" i="1"/>
  <c r="M464" i="1"/>
  <c r="O464" i="1" s="1"/>
  <c r="M465" i="1"/>
  <c r="O465" i="1" s="1"/>
  <c r="M466" i="1"/>
  <c r="O466" i="1" s="1"/>
  <c r="M467" i="1"/>
  <c r="O467" i="1" s="1"/>
  <c r="M468" i="1"/>
  <c r="O468" i="1" s="1"/>
  <c r="M471" i="1"/>
  <c r="M472" i="1"/>
  <c r="O472" i="1" s="1"/>
  <c r="M473" i="1"/>
  <c r="O473" i="1" s="1"/>
  <c r="M474" i="1"/>
  <c r="O474" i="1" s="1"/>
  <c r="M475" i="1"/>
  <c r="O475" i="1" s="1"/>
  <c r="M476" i="1"/>
  <c r="O476" i="1" s="1"/>
  <c r="M477" i="1"/>
  <c r="O477" i="1" s="1"/>
  <c r="M479" i="1"/>
  <c r="M480" i="1"/>
  <c r="O480" i="1" s="1"/>
  <c r="M481" i="1"/>
  <c r="O481" i="1" s="1"/>
  <c r="M483" i="1"/>
  <c r="M484" i="1"/>
  <c r="O484" i="1" s="1"/>
  <c r="M485" i="1"/>
  <c r="O485" i="1" s="1"/>
  <c r="M487" i="1"/>
  <c r="M489" i="1"/>
  <c r="M490" i="1"/>
  <c r="O490" i="1" s="1"/>
  <c r="M491" i="1"/>
  <c r="O491" i="1" s="1"/>
  <c r="M493" i="1"/>
  <c r="M494" i="1"/>
  <c r="O494" i="1" s="1"/>
  <c r="M495" i="1"/>
  <c r="O495" i="1" s="1"/>
  <c r="M496" i="1"/>
  <c r="O496" i="1" s="1"/>
  <c r="M497" i="1"/>
  <c r="O497" i="1" s="1"/>
  <c r="M498" i="1"/>
  <c r="O498" i="1" s="1"/>
  <c r="M499" i="1"/>
  <c r="O499" i="1" s="1"/>
  <c r="M500" i="1"/>
  <c r="O500" i="1" s="1"/>
  <c r="M502" i="1"/>
  <c r="M503" i="1"/>
  <c r="O503" i="1" s="1"/>
  <c r="M504" i="1"/>
  <c r="O504" i="1" s="1"/>
  <c r="M505" i="1"/>
  <c r="O505" i="1" s="1"/>
  <c r="M506" i="1"/>
  <c r="O506" i="1" s="1"/>
  <c r="M508" i="1"/>
  <c r="M509" i="1"/>
  <c r="O509" i="1" s="1"/>
  <c r="M510" i="1"/>
  <c r="O510" i="1" s="1"/>
  <c r="M511" i="1"/>
  <c r="O511" i="1" s="1"/>
  <c r="M512" i="1"/>
  <c r="O512" i="1" s="1"/>
  <c r="M514" i="1"/>
  <c r="M515" i="1"/>
  <c r="O515" i="1" s="1"/>
  <c r="M517" i="1"/>
  <c r="M518" i="1"/>
  <c r="O518" i="1" s="1"/>
  <c r="M519" i="1"/>
  <c r="O519" i="1" s="1"/>
  <c r="M520" i="1"/>
  <c r="O520" i="1" s="1"/>
  <c r="M521" i="1"/>
  <c r="O521" i="1" s="1"/>
  <c r="M523" i="1"/>
  <c r="M524" i="1"/>
  <c r="O524" i="1" s="1"/>
  <c r="M525" i="1"/>
  <c r="O525" i="1" s="1"/>
  <c r="M526" i="1"/>
  <c r="O526" i="1" s="1"/>
  <c r="M527" i="1"/>
  <c r="O527" i="1" s="1"/>
  <c r="M530" i="1"/>
  <c r="M532" i="1"/>
  <c r="M534" i="1"/>
  <c r="M536" i="1"/>
  <c r="M537" i="1"/>
  <c r="O537" i="1" s="1"/>
  <c r="M538" i="1"/>
  <c r="O538" i="1" s="1"/>
  <c r="M539" i="1"/>
  <c r="O539" i="1" s="1"/>
  <c r="M540" i="1"/>
  <c r="O540" i="1" s="1"/>
  <c r="M541" i="1"/>
  <c r="O541" i="1" s="1"/>
  <c r="M542" i="1"/>
  <c r="O542" i="1" s="1"/>
  <c r="M543" i="1"/>
  <c r="O543" i="1" s="1"/>
  <c r="M545" i="1"/>
  <c r="M546" i="1"/>
  <c r="O546" i="1" s="1"/>
  <c r="M547" i="1"/>
  <c r="O547" i="1" s="1"/>
  <c r="M548" i="1"/>
  <c r="O548" i="1" s="1"/>
  <c r="M550" i="1"/>
  <c r="M551" i="1"/>
  <c r="O551" i="1" s="1"/>
  <c r="M553" i="1"/>
  <c r="M554" i="1"/>
  <c r="O554" i="1" s="1"/>
  <c r="M557" i="1"/>
  <c r="M558" i="1"/>
  <c r="O558" i="1" s="1"/>
  <c r="M560" i="1"/>
  <c r="M561" i="1"/>
  <c r="O561" i="1" s="1"/>
  <c r="M562" i="1"/>
  <c r="O562" i="1" s="1"/>
  <c r="M563" i="1"/>
  <c r="O563" i="1" s="1"/>
  <c r="M564" i="1"/>
  <c r="O564" i="1" s="1"/>
  <c r="M567" i="1"/>
  <c r="M568" i="1"/>
  <c r="O568" i="1" s="1"/>
  <c r="M569" i="1"/>
  <c r="O569" i="1" s="1"/>
  <c r="M570" i="1"/>
  <c r="O570" i="1" s="1"/>
  <c r="M571" i="1"/>
  <c r="O571" i="1" s="1"/>
  <c r="M572" i="1"/>
  <c r="O572" i="1" s="1"/>
  <c r="M573" i="1"/>
  <c r="O573" i="1" s="1"/>
  <c r="M574" i="1"/>
  <c r="O574" i="1" s="1"/>
  <c r="M575" i="1"/>
  <c r="O575" i="1" s="1"/>
  <c r="M576" i="1"/>
  <c r="O576" i="1" s="1"/>
  <c r="M577" i="1"/>
  <c r="O577" i="1" s="1"/>
  <c r="M579" i="1"/>
  <c r="M580" i="1"/>
  <c r="O580" i="1" s="1"/>
  <c r="M581" i="1"/>
  <c r="O581" i="1" s="1"/>
  <c r="M582" i="1"/>
  <c r="O582" i="1" s="1"/>
  <c r="M583" i="1"/>
  <c r="O583" i="1" s="1"/>
  <c r="M585" i="1"/>
  <c r="O585" i="1" s="1"/>
  <c r="M586" i="1"/>
  <c r="O586" i="1" s="1"/>
  <c r="M587" i="1"/>
  <c r="O587" i="1" s="1"/>
  <c r="M588" i="1"/>
  <c r="O588" i="1" s="1"/>
  <c r="M589" i="1"/>
  <c r="O589" i="1" s="1"/>
  <c r="M590" i="1"/>
  <c r="O590" i="1" s="1"/>
  <c r="M591" i="1"/>
  <c r="O591" i="1" s="1"/>
  <c r="M592" i="1"/>
  <c r="O592" i="1" s="1"/>
  <c r="M593" i="1"/>
  <c r="O593" i="1" s="1"/>
  <c r="M594" i="1"/>
  <c r="O594" i="1" s="1"/>
  <c r="M595" i="1"/>
  <c r="O595" i="1" s="1"/>
  <c r="M596" i="1"/>
  <c r="O596" i="1" s="1"/>
  <c r="M597" i="1"/>
  <c r="O597" i="1" s="1"/>
  <c r="M598" i="1"/>
  <c r="M599" i="1"/>
  <c r="O599" i="1" s="1"/>
  <c r="M601" i="1"/>
  <c r="M603" i="1"/>
  <c r="M604" i="1"/>
  <c r="O604" i="1" s="1"/>
  <c r="M605" i="1"/>
  <c r="O605" i="1" s="1"/>
  <c r="M606" i="1"/>
  <c r="O606" i="1" s="1"/>
  <c r="M607" i="1"/>
  <c r="O607" i="1" s="1"/>
  <c r="M608" i="1"/>
  <c r="O608" i="1" s="1"/>
  <c r="M610" i="1"/>
  <c r="M611" i="1"/>
  <c r="O611" i="1" s="1"/>
  <c r="M612" i="1"/>
  <c r="O612" i="1" s="1"/>
  <c r="M613" i="1"/>
  <c r="O613" i="1" s="1"/>
  <c r="M614" i="1"/>
  <c r="O614" i="1" s="1"/>
  <c r="O617" i="1"/>
  <c r="M618" i="1"/>
  <c r="M619" i="1"/>
  <c r="O619" i="1" s="1"/>
  <c r="M620" i="1"/>
  <c r="O620" i="1" s="1"/>
  <c r="M622" i="1"/>
  <c r="M623" i="1"/>
  <c r="O623" i="1" s="1"/>
  <c r="M624" i="1"/>
  <c r="O624" i="1" s="1"/>
  <c r="M625" i="1"/>
  <c r="O625" i="1" s="1"/>
  <c r="M627" i="1"/>
  <c r="M628" i="1"/>
  <c r="O628" i="1" s="1"/>
  <c r="M629" i="1"/>
  <c r="O629" i="1" s="1"/>
  <c r="M630" i="1"/>
  <c r="O630" i="1" s="1"/>
  <c r="M631" i="1"/>
  <c r="O631" i="1" s="1"/>
  <c r="M632" i="1"/>
  <c r="O632" i="1" s="1"/>
  <c r="M634" i="1"/>
  <c r="M637" i="1"/>
  <c r="M639" i="1"/>
  <c r="M640" i="1"/>
  <c r="O640" i="1" s="1"/>
  <c r="M641" i="1"/>
  <c r="O641" i="1" s="1"/>
  <c r="M642" i="1"/>
  <c r="O642" i="1" s="1"/>
  <c r="M644" i="1"/>
  <c r="M645" i="1"/>
  <c r="O645" i="1" s="1"/>
  <c r="M646" i="1"/>
  <c r="O646" i="1" s="1"/>
  <c r="M647" i="1"/>
  <c r="O647" i="1" s="1"/>
  <c r="M649" i="1"/>
  <c r="M650" i="1"/>
  <c r="O650" i="1" s="1"/>
  <c r="M652" i="1"/>
  <c r="M655" i="1"/>
  <c r="M656" i="1"/>
  <c r="O656" i="1" s="1"/>
  <c r="M657" i="1"/>
  <c r="O657" i="1" s="1"/>
  <c r="M658" i="1"/>
  <c r="O658" i="1" s="1"/>
  <c r="M659" i="1"/>
  <c r="O659" i="1" s="1"/>
  <c r="M661" i="1"/>
  <c r="M662" i="1"/>
  <c r="O662" i="1" s="1"/>
  <c r="M663" i="1"/>
  <c r="O663" i="1" s="1"/>
  <c r="M664" i="1"/>
  <c r="O664" i="1" s="1"/>
  <c r="M665" i="1"/>
  <c r="O665" i="1" s="1"/>
  <c r="M667" i="1"/>
  <c r="M668" i="1"/>
  <c r="O668" i="1" s="1"/>
  <c r="M669" i="1"/>
  <c r="O669" i="1" s="1"/>
  <c r="M670" i="1"/>
  <c r="O670" i="1" s="1"/>
  <c r="M671" i="1"/>
  <c r="O671" i="1" s="1"/>
  <c r="M672" i="1"/>
  <c r="O672" i="1" s="1"/>
  <c r="M673" i="1"/>
  <c r="O673" i="1" s="1"/>
  <c r="M674" i="1"/>
  <c r="O674" i="1" s="1"/>
  <c r="M677" i="1"/>
  <c r="M678" i="1"/>
  <c r="O678" i="1" s="1"/>
  <c r="M679" i="1"/>
  <c r="O679" i="1" s="1"/>
  <c r="M681" i="1"/>
  <c r="M682" i="1"/>
  <c r="O682" i="1" s="1"/>
  <c r="M683" i="1"/>
  <c r="O683" i="1" s="1"/>
  <c r="M684" i="1"/>
  <c r="O684" i="1" s="1"/>
  <c r="M685" i="1"/>
  <c r="O685" i="1" s="1"/>
  <c r="M688" i="1"/>
  <c r="M689" i="1"/>
  <c r="O689" i="1" s="1"/>
  <c r="M691" i="1"/>
  <c r="M692" i="1"/>
  <c r="O692" i="1" s="1"/>
  <c r="M693" i="1"/>
  <c r="O693" i="1" s="1"/>
  <c r="M694" i="1"/>
  <c r="O694" i="1" s="1"/>
  <c r="M695" i="1"/>
  <c r="M696" i="1"/>
  <c r="M697" i="1"/>
  <c r="M698" i="1"/>
  <c r="M699" i="1"/>
  <c r="M700" i="1"/>
  <c r="M701" i="1"/>
  <c r="M7" i="1"/>
  <c r="M535" i="1" l="1"/>
  <c r="M566" i="1"/>
  <c r="R566" i="1"/>
  <c r="R533" i="1"/>
  <c r="AW532" i="1" s="1"/>
  <c r="AW531" i="1" s="1"/>
  <c r="AW528" i="1" s="1"/>
  <c r="M427" i="1"/>
  <c r="M544" i="1"/>
  <c r="M30" i="1"/>
  <c r="N6" i="1"/>
  <c r="M6" i="1"/>
  <c r="M215" i="1"/>
  <c r="O48" i="1"/>
  <c r="O72" i="1"/>
  <c r="O88" i="1"/>
  <c r="O104" i="1"/>
  <c r="O96" i="1"/>
  <c r="O198" i="1"/>
  <c r="O190" i="1"/>
  <c r="O182" i="1"/>
  <c r="O173" i="1"/>
  <c r="O165" i="1"/>
  <c r="O156" i="1"/>
  <c r="O148" i="1"/>
  <c r="O120" i="1"/>
  <c r="O112" i="1"/>
  <c r="O224" i="1"/>
  <c r="O24" i="1"/>
  <c r="N675" i="1"/>
  <c r="N686" i="1"/>
  <c r="N635" i="1"/>
  <c r="N565" i="1"/>
  <c r="O33" i="1"/>
  <c r="N653" i="1"/>
  <c r="AV671" i="1"/>
  <c r="AW670" i="1"/>
  <c r="AV575" i="1"/>
  <c r="AW575" i="1"/>
  <c r="AW390" i="1"/>
  <c r="AV391" i="1"/>
  <c r="AW694" i="1"/>
  <c r="AX694" i="1" s="1"/>
  <c r="AW678" i="1"/>
  <c r="AV670" i="1"/>
  <c r="AW669" i="1"/>
  <c r="AV662" i="1"/>
  <c r="AW661" i="1"/>
  <c r="AW646" i="1"/>
  <c r="AV646" i="1"/>
  <c r="AW630" i="1"/>
  <c r="AW622" i="1"/>
  <c r="AW613" i="1"/>
  <c r="AV614" i="1"/>
  <c r="AX614" i="1" s="1"/>
  <c r="AV606" i="1"/>
  <c r="AW605" i="1"/>
  <c r="AW598" i="1"/>
  <c r="AV598" i="1"/>
  <c r="AW590" i="1"/>
  <c r="AV590" i="1"/>
  <c r="AW582" i="1"/>
  <c r="AV582" i="1"/>
  <c r="AW574" i="1"/>
  <c r="AV574" i="1"/>
  <c r="AW557" i="1"/>
  <c r="AW556" i="1" s="1"/>
  <c r="AV558" i="1"/>
  <c r="AX558" i="1" s="1"/>
  <c r="AW550" i="1"/>
  <c r="AV550" i="1"/>
  <c r="AW542" i="1"/>
  <c r="AV542" i="1"/>
  <c r="AW534" i="1"/>
  <c r="AV534" i="1"/>
  <c r="AV526" i="1"/>
  <c r="AW525" i="1"/>
  <c r="AW517" i="1"/>
  <c r="AX517" i="1" s="1"/>
  <c r="AV518" i="1"/>
  <c r="AW509" i="1"/>
  <c r="AV510" i="1"/>
  <c r="AV494" i="1"/>
  <c r="AW493" i="1"/>
  <c r="AX493" i="1" s="1"/>
  <c r="AV454" i="1"/>
  <c r="AW453" i="1"/>
  <c r="AV446" i="1"/>
  <c r="AW445" i="1"/>
  <c r="AW437" i="1"/>
  <c r="AV438" i="1"/>
  <c r="AW429" i="1"/>
  <c r="AV430" i="1"/>
  <c r="AX430" i="1" s="1"/>
  <c r="AV406" i="1"/>
  <c r="AX406" i="1" s="1"/>
  <c r="AW405" i="1"/>
  <c r="AW404" i="1" s="1"/>
  <c r="AV390" i="1"/>
  <c r="AW389" i="1"/>
  <c r="AX389" i="1" s="1"/>
  <c r="AW381" i="1"/>
  <c r="AV382" i="1"/>
  <c r="AX382" i="1" s="1"/>
  <c r="AW373" i="1"/>
  <c r="AX373" i="1" s="1"/>
  <c r="AV374" i="1"/>
  <c r="AW349" i="1"/>
  <c r="AV350" i="1"/>
  <c r="AV342" i="1"/>
  <c r="AW341" i="1"/>
  <c r="AV334" i="1"/>
  <c r="AW333" i="1"/>
  <c r="AV310" i="1"/>
  <c r="AW309" i="1"/>
  <c r="AW301" i="1"/>
  <c r="AX301" i="1" s="1"/>
  <c r="AV302" i="1"/>
  <c r="AW277" i="1"/>
  <c r="AV278" i="1"/>
  <c r="AW269" i="1"/>
  <c r="AV270" i="1"/>
  <c r="AW261" i="1"/>
  <c r="AV262" i="1"/>
  <c r="AW243" i="1"/>
  <c r="AV244" i="1"/>
  <c r="AW227" i="1"/>
  <c r="AX227" i="1" s="1"/>
  <c r="AV228" i="1"/>
  <c r="AV220" i="1"/>
  <c r="AW219" i="1"/>
  <c r="AW211" i="1"/>
  <c r="AV212" i="1"/>
  <c r="AW203" i="1"/>
  <c r="AV204" i="1"/>
  <c r="AW195" i="1"/>
  <c r="AV196" i="1"/>
  <c r="AV188" i="1"/>
  <c r="AW187" i="1"/>
  <c r="AW171" i="1"/>
  <c r="AV172" i="1"/>
  <c r="AW163" i="1"/>
  <c r="AV164" i="1"/>
  <c r="AV156" i="1"/>
  <c r="AW155" i="1"/>
  <c r="AV148" i="1"/>
  <c r="AW147" i="1"/>
  <c r="AX147" i="1" s="1"/>
  <c r="AW139" i="1"/>
  <c r="AV140" i="1"/>
  <c r="AW131" i="1"/>
  <c r="AV132" i="1"/>
  <c r="AX132" i="1" s="1"/>
  <c r="AW115" i="1"/>
  <c r="AV116" i="1"/>
  <c r="AW99" i="1"/>
  <c r="AV100" i="1"/>
  <c r="AV92" i="1"/>
  <c r="AW91" i="1"/>
  <c r="AW83" i="1"/>
  <c r="AV84" i="1"/>
  <c r="AW75" i="1"/>
  <c r="AV76" i="1"/>
  <c r="AW67" i="1"/>
  <c r="AV68" i="1"/>
  <c r="AV60" i="1"/>
  <c r="AW59" i="1"/>
  <c r="AV52" i="1"/>
  <c r="AW51" i="1"/>
  <c r="AV36" i="1"/>
  <c r="AW35" i="1"/>
  <c r="AV28" i="1"/>
  <c r="AW27" i="1"/>
  <c r="AV20" i="1"/>
  <c r="AW19" i="1"/>
  <c r="AX19" i="1" s="1"/>
  <c r="AV11" i="1"/>
  <c r="AW10" i="1"/>
  <c r="AW647" i="1"/>
  <c r="AV647" i="1"/>
  <c r="AV567" i="1"/>
  <c r="AW567" i="1"/>
  <c r="AV519" i="1"/>
  <c r="AW518" i="1"/>
  <c r="AW422" i="1"/>
  <c r="AW421" i="1" s="1"/>
  <c r="AV423" i="1"/>
  <c r="AX423" i="1" s="1"/>
  <c r="AW326" i="1"/>
  <c r="AV327" i="1"/>
  <c r="AV279" i="1"/>
  <c r="AW278" i="1"/>
  <c r="AW244" i="1"/>
  <c r="AV245" i="1"/>
  <c r="AW212" i="1"/>
  <c r="AV213" i="1"/>
  <c r="AW172" i="1"/>
  <c r="AV173" i="1"/>
  <c r="AV141" i="1"/>
  <c r="AW140" i="1"/>
  <c r="AW100" i="1"/>
  <c r="AV101" i="1"/>
  <c r="AW60" i="1"/>
  <c r="AV61" i="1"/>
  <c r="AW28" i="1"/>
  <c r="AV29" i="1"/>
  <c r="AX29" i="1" s="1"/>
  <c r="AW693" i="1"/>
  <c r="AW685" i="1"/>
  <c r="AW677" i="1"/>
  <c r="AV669" i="1"/>
  <c r="AW668" i="1"/>
  <c r="AW645" i="1"/>
  <c r="AV645" i="1"/>
  <c r="AW637" i="1"/>
  <c r="AW636" i="1" s="1"/>
  <c r="AV637" i="1"/>
  <c r="AW629" i="1"/>
  <c r="AV613" i="1"/>
  <c r="AW612" i="1"/>
  <c r="AV605" i="1"/>
  <c r="AW604" i="1"/>
  <c r="AW597" i="1"/>
  <c r="AV597" i="1"/>
  <c r="AW589" i="1"/>
  <c r="AV589" i="1"/>
  <c r="AW581" i="1"/>
  <c r="AV581" i="1"/>
  <c r="AW573" i="1"/>
  <c r="AV573" i="1"/>
  <c r="AW541" i="1"/>
  <c r="AV541" i="1"/>
  <c r="AV525" i="1"/>
  <c r="AW524" i="1"/>
  <c r="AV509" i="1"/>
  <c r="AW508" i="1"/>
  <c r="AX508" i="1" s="1"/>
  <c r="AW484" i="1"/>
  <c r="AV485" i="1"/>
  <c r="AX485" i="1" s="1"/>
  <c r="AW476" i="1"/>
  <c r="AV477" i="1"/>
  <c r="AX477" i="1" s="1"/>
  <c r="AV461" i="1"/>
  <c r="AX461" i="1" s="1"/>
  <c r="AW460" i="1"/>
  <c r="AV453" i="1"/>
  <c r="AW452" i="1"/>
  <c r="AX452" i="1" s="1"/>
  <c r="AV445" i="1"/>
  <c r="AW444" i="1"/>
  <c r="AV437" i="1"/>
  <c r="AW436" i="1"/>
  <c r="AV429" i="1"/>
  <c r="AW428" i="1"/>
  <c r="AV381" i="1"/>
  <c r="AW380" i="1"/>
  <c r="AV365" i="1"/>
  <c r="AX365" i="1" s="1"/>
  <c r="AW364" i="1"/>
  <c r="AV349" i="1"/>
  <c r="AW348" i="1"/>
  <c r="AW340" i="1"/>
  <c r="AV341" i="1"/>
  <c r="AW332" i="1"/>
  <c r="AV333" i="1"/>
  <c r="AV277" i="1"/>
  <c r="AW276" i="1"/>
  <c r="AV269" i="1"/>
  <c r="AW268" i="1"/>
  <c r="AV261" i="1"/>
  <c r="AW260" i="1"/>
  <c r="AW242" i="1"/>
  <c r="AV243" i="1"/>
  <c r="AV235" i="1"/>
  <c r="AX235" i="1" s="1"/>
  <c r="AW234" i="1"/>
  <c r="AV219" i="1"/>
  <c r="AW218" i="1"/>
  <c r="AW210" i="1"/>
  <c r="AV211" i="1"/>
  <c r="AV203" i="1"/>
  <c r="AW202" i="1"/>
  <c r="AW194" i="1"/>
  <c r="AV195" i="1"/>
  <c r="AW186" i="1"/>
  <c r="AV187" i="1"/>
  <c r="AW170" i="1"/>
  <c r="AV171" i="1"/>
  <c r="AW162" i="1"/>
  <c r="AV163" i="1"/>
  <c r="AV155" i="1"/>
  <c r="AW154" i="1"/>
  <c r="AV139" i="1"/>
  <c r="AW138" i="1"/>
  <c r="AV131" i="1"/>
  <c r="AW130" i="1"/>
  <c r="AV115" i="1"/>
  <c r="AW114" i="1"/>
  <c r="AV99" i="1"/>
  <c r="AW98" i="1"/>
  <c r="AW90" i="1"/>
  <c r="AV91" i="1"/>
  <c r="AV83" i="1"/>
  <c r="AW82" i="1"/>
  <c r="AW74" i="1"/>
  <c r="AV75" i="1"/>
  <c r="AV67" i="1"/>
  <c r="AW66" i="1"/>
  <c r="AX66" i="1" s="1"/>
  <c r="AV59" i="1"/>
  <c r="AW58" i="1"/>
  <c r="AV51" i="1"/>
  <c r="AW50" i="1"/>
  <c r="AV35" i="1"/>
  <c r="AW34" i="1"/>
  <c r="AV27" i="1"/>
  <c r="AW26" i="1"/>
  <c r="AW9" i="1"/>
  <c r="AV10" i="1"/>
  <c r="AV607" i="1"/>
  <c r="AW606" i="1"/>
  <c r="AW526" i="1"/>
  <c r="AV527" i="1"/>
  <c r="AX527" i="1" s="1"/>
  <c r="AW342" i="1"/>
  <c r="AV343" i="1"/>
  <c r="AX343" i="1" s="1"/>
  <c r="AV295" i="1"/>
  <c r="AW294" i="1"/>
  <c r="AX294" i="1" s="1"/>
  <c r="AV271" i="1"/>
  <c r="AW270" i="1"/>
  <c r="AW228" i="1"/>
  <c r="AV229" i="1"/>
  <c r="AV205" i="1"/>
  <c r="AX205" i="1" s="1"/>
  <c r="AW204" i="1"/>
  <c r="AW164" i="1"/>
  <c r="AV165" i="1"/>
  <c r="AV125" i="1"/>
  <c r="AW124" i="1"/>
  <c r="AV85" i="1"/>
  <c r="AW84" i="1"/>
  <c r="AW44" i="1"/>
  <c r="AX44" i="1" s="1"/>
  <c r="AV45" i="1"/>
  <c r="AW692" i="1"/>
  <c r="AW684" i="1"/>
  <c r="AV668" i="1"/>
  <c r="AW667" i="1"/>
  <c r="AX667" i="1" s="1"/>
  <c r="AW652" i="1"/>
  <c r="AW651" i="1" s="1"/>
  <c r="AV652" i="1"/>
  <c r="AW644" i="1"/>
  <c r="AV644" i="1"/>
  <c r="AW628" i="1"/>
  <c r="AW620" i="1"/>
  <c r="AX620" i="1" s="1"/>
  <c r="AV612" i="1"/>
  <c r="AW611" i="1"/>
  <c r="AV604" i="1"/>
  <c r="AW603" i="1"/>
  <c r="AX603" i="1" s="1"/>
  <c r="AW596" i="1"/>
  <c r="AV596" i="1"/>
  <c r="AW588" i="1"/>
  <c r="AV588" i="1"/>
  <c r="AW580" i="1"/>
  <c r="AV580" i="1"/>
  <c r="AW572" i="1"/>
  <c r="AV572" i="1"/>
  <c r="AW563" i="1"/>
  <c r="AV564" i="1"/>
  <c r="AX564" i="1" s="1"/>
  <c r="AW548" i="1"/>
  <c r="AV548" i="1"/>
  <c r="AV540" i="1"/>
  <c r="AW540" i="1"/>
  <c r="AV531" i="1"/>
  <c r="AX532" i="1"/>
  <c r="AX531" i="1" s="1"/>
  <c r="AV524" i="1"/>
  <c r="AW523" i="1"/>
  <c r="AX523" i="1" s="1"/>
  <c r="AV500" i="1"/>
  <c r="AX500" i="1" s="1"/>
  <c r="AW499" i="1"/>
  <c r="AV484" i="1"/>
  <c r="AW483" i="1"/>
  <c r="AV476" i="1"/>
  <c r="AW475" i="1"/>
  <c r="AV468" i="1"/>
  <c r="AX468" i="1" s="1"/>
  <c r="AW467" i="1"/>
  <c r="AV460" i="1"/>
  <c r="AW459" i="1"/>
  <c r="AV444" i="1"/>
  <c r="AW443" i="1"/>
  <c r="AV436" i="1"/>
  <c r="AW435" i="1"/>
  <c r="AW419" i="1"/>
  <c r="AW418" i="1" s="1"/>
  <c r="AV420" i="1"/>
  <c r="AX420" i="1" s="1"/>
  <c r="AX412" i="1"/>
  <c r="AX411" i="1" s="1"/>
  <c r="AV411" i="1"/>
  <c r="AX396" i="1"/>
  <c r="AX395" i="1" s="1"/>
  <c r="AV395" i="1"/>
  <c r="AV380" i="1"/>
  <c r="AW379" i="1"/>
  <c r="AW363" i="1"/>
  <c r="AV364" i="1"/>
  <c r="AW355" i="1"/>
  <c r="AV356" i="1"/>
  <c r="AX356" i="1" s="1"/>
  <c r="AW347" i="1"/>
  <c r="AV348" i="1"/>
  <c r="AV340" i="1"/>
  <c r="AW339" i="1"/>
  <c r="AV332" i="1"/>
  <c r="AW331" i="1"/>
  <c r="AV316" i="1"/>
  <c r="AX316" i="1" s="1"/>
  <c r="AW315" i="1"/>
  <c r="AX292" i="1"/>
  <c r="AV284" i="1"/>
  <c r="AX284" i="1" s="1"/>
  <c r="AW283" i="1"/>
  <c r="AV276" i="1"/>
  <c r="AW275" i="1"/>
  <c r="AV268" i="1"/>
  <c r="AW267" i="1"/>
  <c r="AV260" i="1"/>
  <c r="AW259" i="1"/>
  <c r="AW249" i="1"/>
  <c r="AV250" i="1"/>
  <c r="AV242" i="1"/>
  <c r="AW241" i="1"/>
  <c r="AV234" i="1"/>
  <c r="AW233" i="1"/>
  <c r="AV218" i="1"/>
  <c r="AW217" i="1"/>
  <c r="AV210" i="1"/>
  <c r="AW209" i="1"/>
  <c r="AW201" i="1"/>
  <c r="AV202" i="1"/>
  <c r="AV194" i="1"/>
  <c r="AW193" i="1"/>
  <c r="AV186" i="1"/>
  <c r="AW185" i="1"/>
  <c r="AW177" i="1"/>
  <c r="AV178" i="1"/>
  <c r="AX178" i="1" s="1"/>
  <c r="AW169" i="1"/>
  <c r="AV170" i="1"/>
  <c r="AW161" i="1"/>
  <c r="AV162" i="1"/>
  <c r="AV154" i="1"/>
  <c r="AW153" i="1"/>
  <c r="AW137" i="1"/>
  <c r="AV138" i="1"/>
  <c r="AW129" i="1"/>
  <c r="AV130" i="1"/>
  <c r="AW113" i="1"/>
  <c r="AV114" i="1"/>
  <c r="AV106" i="1"/>
  <c r="AX106" i="1" s="1"/>
  <c r="AW105" i="1"/>
  <c r="AW97" i="1"/>
  <c r="AV98" i="1"/>
  <c r="AV90" i="1"/>
  <c r="AW89" i="1"/>
  <c r="AW81" i="1"/>
  <c r="AX81" i="1" s="1"/>
  <c r="AV82" i="1"/>
  <c r="AV74" i="1"/>
  <c r="AW73" i="1"/>
  <c r="AW57" i="1"/>
  <c r="AX57" i="1" s="1"/>
  <c r="AV58" i="1"/>
  <c r="AW49" i="1"/>
  <c r="AV50" i="1"/>
  <c r="AW41" i="1"/>
  <c r="AV42" i="1"/>
  <c r="AX42" i="1" s="1"/>
  <c r="AW33" i="1"/>
  <c r="AV34" i="1"/>
  <c r="AW25" i="1"/>
  <c r="AV26" i="1"/>
  <c r="AV17" i="1"/>
  <c r="AX17" i="1" s="1"/>
  <c r="AW16" i="1"/>
  <c r="AV9" i="1"/>
  <c r="AW8" i="1"/>
  <c r="AW679" i="1"/>
  <c r="AW623" i="1"/>
  <c r="AV503" i="1"/>
  <c r="AW502" i="1"/>
  <c r="AW494" i="1"/>
  <c r="AV495" i="1"/>
  <c r="AV455" i="1"/>
  <c r="AW454" i="1"/>
  <c r="AV359" i="1"/>
  <c r="AW358" i="1"/>
  <c r="AX358" i="1" s="1"/>
  <c r="AW334" i="1"/>
  <c r="AV335" i="1"/>
  <c r="AW302" i="1"/>
  <c r="AV303" i="1"/>
  <c r="AX303" i="1" s="1"/>
  <c r="AV263" i="1"/>
  <c r="AW262" i="1"/>
  <c r="AW220" i="1"/>
  <c r="AV221" i="1"/>
  <c r="AV181" i="1"/>
  <c r="AW180" i="1"/>
  <c r="AV149" i="1"/>
  <c r="AW148" i="1"/>
  <c r="AW108" i="1"/>
  <c r="AX108" i="1" s="1"/>
  <c r="AV109" i="1"/>
  <c r="AW68" i="1"/>
  <c r="AV69" i="1"/>
  <c r="AW20" i="1"/>
  <c r="AV21" i="1"/>
  <c r="AW691" i="1"/>
  <c r="AW683" i="1"/>
  <c r="AV659" i="1"/>
  <c r="AX659" i="1" s="1"/>
  <c r="AW658" i="1"/>
  <c r="AW627" i="1"/>
  <c r="AW619" i="1"/>
  <c r="AX619" i="1" s="1"/>
  <c r="AV611" i="1"/>
  <c r="AW610" i="1"/>
  <c r="AX610" i="1" s="1"/>
  <c r="AW595" i="1"/>
  <c r="AV595" i="1"/>
  <c r="AW587" i="1"/>
  <c r="AV587" i="1"/>
  <c r="AW579" i="1"/>
  <c r="AV579" i="1"/>
  <c r="AW571" i="1"/>
  <c r="AV571" i="1"/>
  <c r="AV563" i="1"/>
  <c r="AW562" i="1"/>
  <c r="AW547" i="1"/>
  <c r="AV547" i="1"/>
  <c r="AW539" i="1"/>
  <c r="AV539" i="1"/>
  <c r="AW514" i="1"/>
  <c r="AW513" i="1" s="1"/>
  <c r="AV515" i="1"/>
  <c r="AX515" i="1" s="1"/>
  <c r="AV499" i="1"/>
  <c r="AW498" i="1"/>
  <c r="AV491" i="1"/>
  <c r="AX491" i="1" s="1"/>
  <c r="AW490" i="1"/>
  <c r="AW474" i="1"/>
  <c r="AV475" i="1"/>
  <c r="AV467" i="1"/>
  <c r="AW466" i="1"/>
  <c r="AW458" i="1"/>
  <c r="AV459" i="1"/>
  <c r="AV443" i="1"/>
  <c r="AW442" i="1"/>
  <c r="AV435" i="1"/>
  <c r="AW434" i="1"/>
  <c r="AV402" i="1"/>
  <c r="AX403" i="1"/>
  <c r="AX402" i="1" s="1"/>
  <c r="AV387" i="1"/>
  <c r="AX387" i="1" s="1"/>
  <c r="AW386" i="1"/>
  <c r="AV363" i="1"/>
  <c r="AW362" i="1"/>
  <c r="AV355" i="1"/>
  <c r="AW354" i="1"/>
  <c r="AV347" i="1"/>
  <c r="AW346" i="1"/>
  <c r="AW338" i="1"/>
  <c r="AX338" i="1" s="1"/>
  <c r="AV339" i="1"/>
  <c r="AW330" i="1"/>
  <c r="AV331" i="1"/>
  <c r="AV323" i="1"/>
  <c r="AX323" i="1" s="1"/>
  <c r="AW322" i="1"/>
  <c r="AV315" i="1"/>
  <c r="AW314" i="1"/>
  <c r="AW306" i="1"/>
  <c r="AV307" i="1"/>
  <c r="AX307" i="1" s="1"/>
  <c r="AW298" i="1"/>
  <c r="AV299" i="1"/>
  <c r="AX299" i="1" s="1"/>
  <c r="AV283" i="1"/>
  <c r="AW282" i="1"/>
  <c r="AV275" i="1"/>
  <c r="AW274" i="1"/>
  <c r="AV267" i="1"/>
  <c r="AW266" i="1"/>
  <c r="AV259" i="1"/>
  <c r="AW258" i="1"/>
  <c r="AW248" i="1"/>
  <c r="AX248" i="1" s="1"/>
  <c r="AV249" i="1"/>
  <c r="AV241" i="1"/>
  <c r="AW240" i="1"/>
  <c r="AW232" i="1"/>
  <c r="AX232" i="1" s="1"/>
  <c r="AV233" i="1"/>
  <c r="AV225" i="1"/>
  <c r="AX225" i="1" s="1"/>
  <c r="AW224" i="1"/>
  <c r="AV217" i="1"/>
  <c r="AW216" i="1"/>
  <c r="AX216" i="1" s="1"/>
  <c r="AV209" i="1"/>
  <c r="AW208" i="1"/>
  <c r="AV201" i="1"/>
  <c r="AW200" i="1"/>
  <c r="AV193" i="1"/>
  <c r="AW192" i="1"/>
  <c r="AW184" i="1"/>
  <c r="AV185" i="1"/>
  <c r="AW176" i="1"/>
  <c r="AV177" i="1"/>
  <c r="AW168" i="1"/>
  <c r="AV169" i="1"/>
  <c r="AW160" i="1"/>
  <c r="AV161" i="1"/>
  <c r="AV153" i="1"/>
  <c r="AW152" i="1"/>
  <c r="AV137" i="1"/>
  <c r="AW136" i="1"/>
  <c r="AV129" i="1"/>
  <c r="AW128" i="1"/>
  <c r="AW120" i="1"/>
  <c r="AV121" i="1"/>
  <c r="AX121" i="1" s="1"/>
  <c r="AV113" i="1"/>
  <c r="AW112" i="1"/>
  <c r="AW104" i="1"/>
  <c r="AV105" i="1"/>
  <c r="AV97" i="1"/>
  <c r="AW96" i="1"/>
  <c r="AW88" i="1"/>
  <c r="AV89" i="1"/>
  <c r="AW72" i="1"/>
  <c r="AV73" i="1"/>
  <c r="AV49" i="1"/>
  <c r="AW48" i="1"/>
  <c r="AV41" i="1"/>
  <c r="AW40" i="1"/>
  <c r="AV33" i="1"/>
  <c r="AW32" i="1"/>
  <c r="AV25" i="1"/>
  <c r="AW24" i="1"/>
  <c r="AV16" i="1"/>
  <c r="AW15" i="1"/>
  <c r="AV8" i="1"/>
  <c r="AW7" i="1"/>
  <c r="AX7" i="1" s="1"/>
  <c r="AV663" i="1"/>
  <c r="AW662" i="1"/>
  <c r="AV583" i="1"/>
  <c r="AW583" i="1"/>
  <c r="AV287" i="1"/>
  <c r="AW286" i="1"/>
  <c r="AX286" i="1" s="1"/>
  <c r="AW698" i="1"/>
  <c r="AW682" i="1"/>
  <c r="AV674" i="1"/>
  <c r="AX674" i="1" s="1"/>
  <c r="AW673" i="1"/>
  <c r="AW657" i="1"/>
  <c r="AV658" i="1"/>
  <c r="AW650" i="1"/>
  <c r="AV650" i="1"/>
  <c r="AW642" i="1"/>
  <c r="AV642" i="1"/>
  <c r="AW634" i="1"/>
  <c r="AW633" i="1" s="1"/>
  <c r="AW618" i="1"/>
  <c r="AV594" i="1"/>
  <c r="AW594" i="1"/>
  <c r="AV586" i="1"/>
  <c r="AW586" i="1"/>
  <c r="AW570" i="1"/>
  <c r="AV570" i="1"/>
  <c r="AV562" i="1"/>
  <c r="AW561" i="1"/>
  <c r="AW554" i="1"/>
  <c r="AV554" i="1"/>
  <c r="AW546" i="1"/>
  <c r="AV546" i="1"/>
  <c r="AW538" i="1"/>
  <c r="AV538" i="1"/>
  <c r="AV529" i="1"/>
  <c r="AX530" i="1"/>
  <c r="AX529" i="1" s="1"/>
  <c r="AV506" i="1"/>
  <c r="AX506" i="1" s="1"/>
  <c r="AW505" i="1"/>
  <c r="AV498" i="1"/>
  <c r="AW497" i="1"/>
  <c r="AW489" i="1"/>
  <c r="AV490" i="1"/>
  <c r="AV474" i="1"/>
  <c r="AW473" i="1"/>
  <c r="AV466" i="1"/>
  <c r="AW465" i="1"/>
  <c r="AV458" i="1"/>
  <c r="AW457" i="1"/>
  <c r="AV450" i="1"/>
  <c r="AX450" i="1" s="1"/>
  <c r="AW449" i="1"/>
  <c r="AW441" i="1"/>
  <c r="AV442" i="1"/>
  <c r="AV434" i="1"/>
  <c r="AW433" i="1"/>
  <c r="AV426" i="1"/>
  <c r="AX426" i="1" s="1"/>
  <c r="AW425" i="1"/>
  <c r="AW424" i="1" s="1"/>
  <c r="AX410" i="1"/>
  <c r="AX409" i="1" s="1"/>
  <c r="AV409" i="1"/>
  <c r="AX394" i="1"/>
  <c r="AX393" i="1" s="1"/>
  <c r="AV393" i="1"/>
  <c r="AV386" i="1"/>
  <c r="AW385" i="1"/>
  <c r="AW369" i="1"/>
  <c r="AV370" i="1"/>
  <c r="AX370" i="1" s="1"/>
  <c r="AW361" i="1"/>
  <c r="AV362" i="1"/>
  <c r="AW353" i="1"/>
  <c r="AV354" i="1"/>
  <c r="AW345" i="1"/>
  <c r="AV346" i="1"/>
  <c r="AV330" i="1"/>
  <c r="AW329" i="1"/>
  <c r="AV322" i="1"/>
  <c r="AW321" i="1"/>
  <c r="AV314" i="1"/>
  <c r="AW313" i="1"/>
  <c r="AV306" i="1"/>
  <c r="AW305" i="1"/>
  <c r="AX305" i="1" s="1"/>
  <c r="AV298" i="1"/>
  <c r="AW297" i="1"/>
  <c r="AV282" i="1"/>
  <c r="AW281" i="1"/>
  <c r="AV274" i="1"/>
  <c r="AW273" i="1"/>
  <c r="AV266" i="1"/>
  <c r="AW265" i="1"/>
  <c r="AV258" i="1"/>
  <c r="AW257" i="1"/>
  <c r="AV240" i="1"/>
  <c r="AW239" i="1"/>
  <c r="AX239" i="1" s="1"/>
  <c r="AV224" i="1"/>
  <c r="AW223" i="1"/>
  <c r="AV208" i="1"/>
  <c r="AW207" i="1"/>
  <c r="AX207" i="1" s="1"/>
  <c r="AW199" i="1"/>
  <c r="AV200" i="1"/>
  <c r="AV192" i="1"/>
  <c r="AW191" i="1"/>
  <c r="AV184" i="1"/>
  <c r="AW183" i="1"/>
  <c r="AW175" i="1"/>
  <c r="AV176" i="1"/>
  <c r="AW167" i="1"/>
  <c r="AV168" i="1"/>
  <c r="AV160" i="1"/>
  <c r="AW159" i="1"/>
  <c r="AX159" i="1" s="1"/>
  <c r="AV152" i="1"/>
  <c r="AW151" i="1"/>
  <c r="AW143" i="1"/>
  <c r="AV144" i="1"/>
  <c r="AX144" i="1" s="1"/>
  <c r="AW135" i="1"/>
  <c r="AV136" i="1"/>
  <c r="AW127" i="1"/>
  <c r="AV128" i="1"/>
  <c r="AV120" i="1"/>
  <c r="AW119" i="1"/>
  <c r="AW111" i="1"/>
  <c r="AV112" i="1"/>
  <c r="AV104" i="1"/>
  <c r="AW103" i="1"/>
  <c r="AV96" i="1"/>
  <c r="AW95" i="1"/>
  <c r="AX95" i="1" s="1"/>
  <c r="AV88" i="1"/>
  <c r="AW87" i="1"/>
  <c r="AV72" i="1"/>
  <c r="AW71" i="1"/>
  <c r="AV64" i="1"/>
  <c r="AX64" i="1" s="1"/>
  <c r="AW63" i="1"/>
  <c r="AV48" i="1"/>
  <c r="AW47" i="1"/>
  <c r="AW39" i="1"/>
  <c r="AV40" i="1"/>
  <c r="AV32" i="1"/>
  <c r="AW31" i="1"/>
  <c r="AX31" i="1" s="1"/>
  <c r="AW23" i="1"/>
  <c r="AV24" i="1"/>
  <c r="AW14" i="1"/>
  <c r="AV15" i="1"/>
  <c r="AW695" i="1"/>
  <c r="AW631" i="1"/>
  <c r="AW591" i="1"/>
  <c r="AV591" i="1"/>
  <c r="AW543" i="1"/>
  <c r="AV543" i="1"/>
  <c r="AV486" i="1"/>
  <c r="AX487" i="1"/>
  <c r="AX486" i="1" s="1"/>
  <c r="AV439" i="1"/>
  <c r="AW438" i="1"/>
  <c r="AV399" i="1"/>
  <c r="AW398" i="1"/>
  <c r="AX398" i="1" s="1"/>
  <c r="AV351" i="1"/>
  <c r="AW350" i="1"/>
  <c r="AV311" i="1"/>
  <c r="AX311" i="1" s="1"/>
  <c r="AW310" i="1"/>
  <c r="AX237" i="1"/>
  <c r="AV236" i="1"/>
  <c r="AX236" i="1" s="1"/>
  <c r="AV189" i="1"/>
  <c r="AW188" i="1"/>
  <c r="AV157" i="1"/>
  <c r="AX157" i="1" s="1"/>
  <c r="AW156" i="1"/>
  <c r="AV117" i="1"/>
  <c r="AW116" i="1"/>
  <c r="AW76" i="1"/>
  <c r="AV77" i="1"/>
  <c r="AW36" i="1"/>
  <c r="AV37" i="1"/>
  <c r="AW697" i="1"/>
  <c r="AW689" i="1"/>
  <c r="AW681" i="1"/>
  <c r="AV673" i="1"/>
  <c r="AW672" i="1"/>
  <c r="AV665" i="1"/>
  <c r="AX665" i="1" s="1"/>
  <c r="AW664" i="1"/>
  <c r="AV657" i="1"/>
  <c r="AW656" i="1"/>
  <c r="AW649" i="1"/>
  <c r="AV649" i="1"/>
  <c r="AW641" i="1"/>
  <c r="AV641" i="1"/>
  <c r="AW625" i="1"/>
  <c r="AX625" i="1" s="1"/>
  <c r="AW617" i="1"/>
  <c r="AW601" i="1"/>
  <c r="AW600" i="1" s="1"/>
  <c r="AV601" i="1"/>
  <c r="AW593" i="1"/>
  <c r="AV593" i="1"/>
  <c r="AW585" i="1"/>
  <c r="AV585" i="1"/>
  <c r="AW577" i="1"/>
  <c r="AV577" i="1"/>
  <c r="AW569" i="1"/>
  <c r="AV569" i="1"/>
  <c r="AW560" i="1"/>
  <c r="AX560" i="1" s="1"/>
  <c r="AV561" i="1"/>
  <c r="AW553" i="1"/>
  <c r="AV553" i="1"/>
  <c r="AW545" i="1"/>
  <c r="AV545" i="1"/>
  <c r="AW537" i="1"/>
  <c r="AV537" i="1"/>
  <c r="AV521" i="1"/>
  <c r="AX521" i="1" s="1"/>
  <c r="AW520" i="1"/>
  <c r="AW504" i="1"/>
  <c r="AV505" i="1"/>
  <c r="AW496" i="1"/>
  <c r="AV497" i="1"/>
  <c r="AV481" i="1"/>
  <c r="AX481" i="1" s="1"/>
  <c r="AW480" i="1"/>
  <c r="AV473" i="1"/>
  <c r="AW472" i="1"/>
  <c r="AV465" i="1"/>
  <c r="AW464" i="1"/>
  <c r="AW456" i="1"/>
  <c r="AV457" i="1"/>
  <c r="AW448" i="1"/>
  <c r="AV449" i="1"/>
  <c r="AV441" i="1"/>
  <c r="AW440" i="1"/>
  <c r="AW432" i="1"/>
  <c r="AX432" i="1" s="1"/>
  <c r="AV433" i="1"/>
  <c r="AV401" i="1"/>
  <c r="AX401" i="1" s="1"/>
  <c r="AW400" i="1"/>
  <c r="AV385" i="1"/>
  <c r="AW384" i="1"/>
  <c r="AV377" i="1"/>
  <c r="AX377" i="1" s="1"/>
  <c r="AW376" i="1"/>
  <c r="AV369" i="1"/>
  <c r="AW368" i="1"/>
  <c r="AV361" i="1"/>
  <c r="AW360" i="1"/>
  <c r="AV353" i="1"/>
  <c r="AW352" i="1"/>
  <c r="AW328" i="1"/>
  <c r="AV329" i="1"/>
  <c r="AV321" i="1"/>
  <c r="AW320" i="1"/>
  <c r="AW296" i="1"/>
  <c r="AV297" i="1"/>
  <c r="AW288" i="1"/>
  <c r="AV289" i="1"/>
  <c r="AX289" i="1" s="1"/>
  <c r="AV281" i="1"/>
  <c r="AW280" i="1"/>
  <c r="AV273" i="1"/>
  <c r="AW272" i="1"/>
  <c r="AV265" i="1"/>
  <c r="AW264" i="1"/>
  <c r="AV257" i="1"/>
  <c r="AW256" i="1"/>
  <c r="AW222" i="1"/>
  <c r="AV223" i="1"/>
  <c r="AV199" i="1"/>
  <c r="AW198" i="1"/>
  <c r="AW190" i="1"/>
  <c r="AV191" i="1"/>
  <c r="AV183" i="1"/>
  <c r="AW182" i="1"/>
  <c r="AW174" i="1"/>
  <c r="AV175" i="1"/>
  <c r="AW166" i="1"/>
  <c r="AV167" i="1"/>
  <c r="AV151" i="1"/>
  <c r="AW150" i="1"/>
  <c r="AV143" i="1"/>
  <c r="AW142" i="1"/>
  <c r="AV135" i="1"/>
  <c r="AW134" i="1"/>
  <c r="AX134" i="1" s="1"/>
  <c r="AV127" i="1"/>
  <c r="AW126" i="1"/>
  <c r="AV119" i="1"/>
  <c r="AW118" i="1"/>
  <c r="AV111" i="1"/>
  <c r="AW110" i="1"/>
  <c r="AV103" i="1"/>
  <c r="AW102" i="1"/>
  <c r="AV87" i="1"/>
  <c r="AW86" i="1"/>
  <c r="AV79" i="1"/>
  <c r="AX79" i="1" s="1"/>
  <c r="AW78" i="1"/>
  <c r="AV71" i="1"/>
  <c r="AW70" i="1"/>
  <c r="AV63" i="1"/>
  <c r="AW62" i="1"/>
  <c r="AV55" i="1"/>
  <c r="AX55" i="1" s="1"/>
  <c r="AW54" i="1"/>
  <c r="AV47" i="1"/>
  <c r="AW46" i="1"/>
  <c r="AV39" i="1"/>
  <c r="AW38" i="1"/>
  <c r="AV23" i="1"/>
  <c r="AW22" i="1"/>
  <c r="AV14" i="1"/>
  <c r="AW13" i="1"/>
  <c r="AW250" i="1"/>
  <c r="AV251" i="1"/>
  <c r="AX251" i="1" s="1"/>
  <c r="AW639" i="1"/>
  <c r="AV639" i="1"/>
  <c r="AW599" i="1"/>
  <c r="AV599" i="1"/>
  <c r="AW551" i="1"/>
  <c r="AV551" i="1"/>
  <c r="AV511" i="1"/>
  <c r="AW510" i="1"/>
  <c r="AW446" i="1"/>
  <c r="AV447" i="1"/>
  <c r="AV415" i="1"/>
  <c r="AW414" i="1"/>
  <c r="AX414" i="1" s="1"/>
  <c r="AV375" i="1"/>
  <c r="AW374" i="1"/>
  <c r="AV319" i="1"/>
  <c r="AW318" i="1"/>
  <c r="AX318" i="1" s="1"/>
  <c r="AW196" i="1"/>
  <c r="AV197" i="1"/>
  <c r="AW92" i="1"/>
  <c r="AV93" i="1"/>
  <c r="AX93" i="1" s="1"/>
  <c r="AW52" i="1"/>
  <c r="AV53" i="1"/>
  <c r="AV12" i="1"/>
  <c r="AW11" i="1"/>
  <c r="AW696" i="1"/>
  <c r="AW688" i="1"/>
  <c r="AW671" i="1"/>
  <c r="AV672" i="1"/>
  <c r="AW663" i="1"/>
  <c r="AV664" i="1"/>
  <c r="AV656" i="1"/>
  <c r="AW655" i="1"/>
  <c r="AW640" i="1"/>
  <c r="AV640" i="1"/>
  <c r="AW632" i="1"/>
  <c r="AW624" i="1"/>
  <c r="AW607" i="1"/>
  <c r="AV608" i="1"/>
  <c r="AX608" i="1" s="1"/>
  <c r="AW592" i="1"/>
  <c r="AV592" i="1"/>
  <c r="AW576" i="1"/>
  <c r="AV576" i="1"/>
  <c r="AW568" i="1"/>
  <c r="AV568" i="1"/>
  <c r="AW536" i="1"/>
  <c r="AV536" i="1"/>
  <c r="AW519" i="1"/>
  <c r="AV520" i="1"/>
  <c r="AV512" i="1"/>
  <c r="AX512" i="1" s="1"/>
  <c r="AW511" i="1"/>
  <c r="AV504" i="1"/>
  <c r="AW503" i="1"/>
  <c r="AV496" i="1"/>
  <c r="AW495" i="1"/>
  <c r="AW479" i="1"/>
  <c r="AV480" i="1"/>
  <c r="AV472" i="1"/>
  <c r="AW471" i="1"/>
  <c r="AW463" i="1"/>
  <c r="AV464" i="1"/>
  <c r="AV456" i="1"/>
  <c r="AW455" i="1"/>
  <c r="AV448" i="1"/>
  <c r="AW447" i="1"/>
  <c r="AW439" i="1"/>
  <c r="AV440" i="1"/>
  <c r="AV416" i="1"/>
  <c r="AX416" i="1" s="1"/>
  <c r="AW415" i="1"/>
  <c r="AX408" i="1"/>
  <c r="AX407" i="1" s="1"/>
  <c r="AV407" i="1"/>
  <c r="AV400" i="1"/>
  <c r="AW399" i="1"/>
  <c r="AV392" i="1"/>
  <c r="AX392" i="1" s="1"/>
  <c r="AW391" i="1"/>
  <c r="AV376" i="1"/>
  <c r="AW375" i="1"/>
  <c r="AW367" i="1"/>
  <c r="AV368" i="1"/>
  <c r="AX368" i="1" s="1"/>
  <c r="AW359" i="1"/>
  <c r="AV360" i="1"/>
  <c r="AW351" i="1"/>
  <c r="AV352" i="1"/>
  <c r="AV336" i="1"/>
  <c r="AX336" i="1" s="1"/>
  <c r="AW335" i="1"/>
  <c r="AV328" i="1"/>
  <c r="AW327" i="1"/>
  <c r="AV320" i="1"/>
  <c r="AW319" i="1"/>
  <c r="AV296" i="1"/>
  <c r="AW295" i="1"/>
  <c r="AV288" i="1"/>
  <c r="AW287" i="1"/>
  <c r="AW279" i="1"/>
  <c r="AV280" i="1"/>
  <c r="AV272" i="1"/>
  <c r="AW271" i="1"/>
  <c r="AW263" i="1"/>
  <c r="AV264" i="1"/>
  <c r="AV256" i="1"/>
  <c r="AW255" i="1"/>
  <c r="AX255" i="1" s="1"/>
  <c r="AV246" i="1"/>
  <c r="AX246" i="1" s="1"/>
  <c r="AW245" i="1"/>
  <c r="AW229" i="1"/>
  <c r="AV230" i="1"/>
  <c r="AX230" i="1" s="1"/>
  <c r="AW221" i="1"/>
  <c r="AV222" i="1"/>
  <c r="AV214" i="1"/>
  <c r="AX214" i="1" s="1"/>
  <c r="AW213" i="1"/>
  <c r="AV198" i="1"/>
  <c r="AW197" i="1"/>
  <c r="AV190" i="1"/>
  <c r="AW189" i="1"/>
  <c r="AV182" i="1"/>
  <c r="AW181" i="1"/>
  <c r="AW173" i="1"/>
  <c r="AV174" i="1"/>
  <c r="AW165" i="1"/>
  <c r="AV166" i="1"/>
  <c r="AV150" i="1"/>
  <c r="AW149" i="1"/>
  <c r="AW141" i="1"/>
  <c r="AV142" i="1"/>
  <c r="AW125" i="1"/>
  <c r="AV126" i="1"/>
  <c r="AV118" i="1"/>
  <c r="AW117" i="1"/>
  <c r="AV110" i="1"/>
  <c r="AW109" i="1"/>
  <c r="AV102" i="1"/>
  <c r="AW101" i="1"/>
  <c r="AV86" i="1"/>
  <c r="AW85" i="1"/>
  <c r="AV78" i="1"/>
  <c r="AW77" i="1"/>
  <c r="AV70" i="1"/>
  <c r="AW69" i="1"/>
  <c r="AW61" i="1"/>
  <c r="AV62" i="1"/>
  <c r="AV54" i="1"/>
  <c r="AW53" i="1"/>
  <c r="AV46" i="1"/>
  <c r="AW45" i="1"/>
  <c r="AW37" i="1"/>
  <c r="AV38" i="1"/>
  <c r="AV22" i="1"/>
  <c r="AW21" i="1"/>
  <c r="AV13" i="1"/>
  <c r="AW12" i="1"/>
  <c r="O229" i="1"/>
  <c r="O20" i="1"/>
  <c r="M602" i="1"/>
  <c r="O602" i="1" s="1"/>
  <c r="M609" i="1"/>
  <c r="O609" i="1" s="1"/>
  <c r="O225" i="1"/>
  <c r="O25" i="1"/>
  <c r="M247" i="1"/>
  <c r="O302" i="1"/>
  <c r="O222" i="1"/>
  <c r="M285" i="1"/>
  <c r="N290" i="1"/>
  <c r="N300" i="1"/>
  <c r="O303" i="1"/>
  <c r="O253" i="1"/>
  <c r="M312" i="1"/>
  <c r="M300" i="1"/>
  <c r="M290" i="1"/>
  <c r="M267" i="1"/>
  <c r="O318" i="1"/>
  <c r="O317" i="1" s="1"/>
  <c r="M317" i="1"/>
  <c r="M308" i="1"/>
  <c r="M304" i="1"/>
  <c r="M274" i="1"/>
  <c r="N279" i="1"/>
  <c r="O294" i="1"/>
  <c r="M293" i="1"/>
  <c r="M254" i="1"/>
  <c r="N312" i="1"/>
  <c r="N267" i="1"/>
  <c r="N247" i="1"/>
  <c r="N285" i="1"/>
  <c r="N293" i="1"/>
  <c r="M279" i="1"/>
  <c r="N274" i="1"/>
  <c r="N304" i="1"/>
  <c r="N254" i="1"/>
  <c r="N308" i="1"/>
  <c r="N615" i="1"/>
  <c r="O74" i="1"/>
  <c r="O652" i="1"/>
  <c r="O651" i="1" s="1"/>
  <c r="M651" i="1"/>
  <c r="O487" i="1"/>
  <c r="O486" i="1" s="1"/>
  <c r="M486" i="1"/>
  <c r="O432" i="1"/>
  <c r="O431" i="1" s="1"/>
  <c r="M431" i="1"/>
  <c r="O508" i="1"/>
  <c r="O507" i="1" s="1"/>
  <c r="M507" i="1"/>
  <c r="O681" i="1"/>
  <c r="O680" i="1" s="1"/>
  <c r="M680" i="1"/>
  <c r="O661" i="1"/>
  <c r="O660" i="1" s="1"/>
  <c r="M660" i="1"/>
  <c r="O649" i="1"/>
  <c r="O648" i="1" s="1"/>
  <c r="M648" i="1"/>
  <c r="O639" i="1"/>
  <c r="O638" i="1" s="1"/>
  <c r="M638" i="1"/>
  <c r="O627" i="1"/>
  <c r="O626" i="1" s="1"/>
  <c r="M626" i="1"/>
  <c r="O579" i="1"/>
  <c r="O578" i="1" s="1"/>
  <c r="M578" i="1"/>
  <c r="O560" i="1"/>
  <c r="O559" i="1" s="1"/>
  <c r="M559" i="1"/>
  <c r="O514" i="1"/>
  <c r="O513" i="1" s="1"/>
  <c r="M513" i="1"/>
  <c r="O637" i="1"/>
  <c r="O636" i="1" s="1"/>
  <c r="M636" i="1"/>
  <c r="O634" i="1"/>
  <c r="O633" i="1" s="1"/>
  <c r="M633" i="1"/>
  <c r="O557" i="1"/>
  <c r="O556" i="1" s="1"/>
  <c r="M556" i="1"/>
  <c r="O545" i="1"/>
  <c r="O544" i="1" s="1"/>
  <c r="O536" i="1"/>
  <c r="O535" i="1" s="1"/>
  <c r="O523" i="1"/>
  <c r="O522" i="1" s="1"/>
  <c r="M522" i="1"/>
  <c r="O483" i="1"/>
  <c r="O482" i="1" s="1"/>
  <c r="M482" i="1"/>
  <c r="O463" i="1"/>
  <c r="O462" i="1" s="1"/>
  <c r="M462" i="1"/>
  <c r="O428" i="1"/>
  <c r="O427" i="1" s="1"/>
  <c r="O550" i="1"/>
  <c r="O549" i="1" s="1"/>
  <c r="M549" i="1"/>
  <c r="M533" i="1" s="1"/>
  <c r="O489" i="1"/>
  <c r="O488" i="1" s="1"/>
  <c r="M488" i="1"/>
  <c r="O691" i="1"/>
  <c r="O690" i="1" s="1"/>
  <c r="M690" i="1"/>
  <c r="O688" i="1"/>
  <c r="O687" i="1" s="1"/>
  <c r="M687" i="1"/>
  <c r="O567" i="1"/>
  <c r="O566" i="1" s="1"/>
  <c r="O534" i="1"/>
  <c r="O502" i="1"/>
  <c r="O501" i="1" s="1"/>
  <c r="M501" i="1"/>
  <c r="O493" i="1"/>
  <c r="O492" i="1" s="1"/>
  <c r="M492" i="1"/>
  <c r="O517" i="1"/>
  <c r="O516" i="1" s="1"/>
  <c r="M516" i="1"/>
  <c r="O644" i="1"/>
  <c r="O643" i="1" s="1"/>
  <c r="M643" i="1"/>
  <c r="O622" i="1"/>
  <c r="O621" i="1" s="1"/>
  <c r="M621" i="1"/>
  <c r="O601" i="1"/>
  <c r="O600" i="1" s="1"/>
  <c r="M600" i="1"/>
  <c r="O553" i="1"/>
  <c r="O552" i="1" s="1"/>
  <c r="M552" i="1"/>
  <c r="O532" i="1"/>
  <c r="O531" i="1" s="1"/>
  <c r="M531" i="1"/>
  <c r="O471" i="1"/>
  <c r="O470" i="1" s="1"/>
  <c r="M470" i="1"/>
  <c r="O452" i="1"/>
  <c r="O451" i="1" s="1"/>
  <c r="M451" i="1"/>
  <c r="O425" i="1"/>
  <c r="O424" i="1" s="1"/>
  <c r="M424" i="1"/>
  <c r="M231" i="1"/>
  <c r="M65" i="1"/>
  <c r="O65" i="1" s="1"/>
  <c r="M56" i="1"/>
  <c r="O56" i="1" s="1"/>
  <c r="O30" i="1"/>
  <c r="O618" i="1"/>
  <c r="O616" i="1" s="1"/>
  <c r="M616" i="1"/>
  <c r="O677" i="1"/>
  <c r="O676" i="1" s="1"/>
  <c r="M676" i="1"/>
  <c r="O667" i="1"/>
  <c r="O666" i="1" s="1"/>
  <c r="M666" i="1"/>
  <c r="O655" i="1"/>
  <c r="O654" i="1" s="1"/>
  <c r="M654" i="1"/>
  <c r="O530" i="1"/>
  <c r="O529" i="1" s="1"/>
  <c r="M529" i="1"/>
  <c r="O479" i="1"/>
  <c r="O478" i="1" s="1"/>
  <c r="M478" i="1"/>
  <c r="O598" i="1"/>
  <c r="O584" i="1" s="1"/>
  <c r="M584" i="1"/>
  <c r="O338" i="1"/>
  <c r="M337" i="1"/>
  <c r="O337" i="1" s="1"/>
  <c r="M107" i="1"/>
  <c r="O384" i="1"/>
  <c r="O383" i="1" s="1"/>
  <c r="M383" i="1"/>
  <c r="M133" i="1"/>
  <c r="M80" i="1"/>
  <c r="O80" i="1" s="1"/>
  <c r="O373" i="1"/>
  <c r="O372" i="1" s="1"/>
  <c r="M372" i="1"/>
  <c r="O345" i="1"/>
  <c r="O344" i="1" s="1"/>
  <c r="M344" i="1"/>
  <c r="M158" i="1"/>
  <c r="M123" i="1"/>
  <c r="M18" i="1"/>
  <c r="M226" i="1"/>
  <c r="M43" i="1"/>
  <c r="O43" i="1" s="1"/>
  <c r="O326" i="1"/>
  <c r="O325" i="1" s="1"/>
  <c r="M325" i="1"/>
  <c r="O207" i="1"/>
  <c r="M206" i="1"/>
  <c r="M94" i="1"/>
  <c r="O94" i="1" s="1"/>
  <c r="O389" i="1"/>
  <c r="O388" i="1" s="1"/>
  <c r="M388" i="1"/>
  <c r="O379" i="1"/>
  <c r="O378" i="1" s="1"/>
  <c r="M378" i="1"/>
  <c r="M146" i="1"/>
  <c r="O367" i="1"/>
  <c r="O366" i="1" s="1"/>
  <c r="M366" i="1"/>
  <c r="O358" i="1"/>
  <c r="O357" i="1" s="1"/>
  <c r="M357" i="1"/>
  <c r="M179" i="1"/>
  <c r="O422" i="1"/>
  <c r="O421" i="1" s="1"/>
  <c r="M421" i="1"/>
  <c r="O410" i="1"/>
  <c r="O409" i="1" s="1"/>
  <c r="M409" i="1"/>
  <c r="O398" i="1"/>
  <c r="O397" i="1" s="1"/>
  <c r="M397" i="1"/>
  <c r="O420" i="1"/>
  <c r="N418" i="1"/>
  <c r="N417" i="1" s="1"/>
  <c r="N323" i="1" s="1"/>
  <c r="O408" i="1"/>
  <c r="O407" i="1" s="1"/>
  <c r="M407" i="1"/>
  <c r="O396" i="1"/>
  <c r="O395" i="1" s="1"/>
  <c r="M395" i="1"/>
  <c r="O419" i="1"/>
  <c r="M418" i="1"/>
  <c r="O394" i="1"/>
  <c r="O393" i="1" s="1"/>
  <c r="M393" i="1"/>
  <c r="O405" i="1"/>
  <c r="O404" i="1" s="1"/>
  <c r="M404" i="1"/>
  <c r="O403" i="1"/>
  <c r="O402" i="1" s="1"/>
  <c r="M402" i="1"/>
  <c r="O414" i="1"/>
  <c r="O413" i="1" s="1"/>
  <c r="M413" i="1"/>
  <c r="O412" i="1"/>
  <c r="O411" i="1" s="1"/>
  <c r="M411" i="1"/>
  <c r="O217" i="1"/>
  <c r="O208" i="1"/>
  <c r="O199" i="1"/>
  <c r="O191" i="1"/>
  <c r="O183" i="1"/>
  <c r="O174" i="1"/>
  <c r="O166" i="1"/>
  <c r="O157" i="1"/>
  <c r="O149" i="1"/>
  <c r="O140" i="1"/>
  <c r="O37" i="1"/>
  <c r="O57" i="1"/>
  <c r="O89" i="1"/>
  <c r="O11" i="1"/>
  <c r="O105" i="1"/>
  <c r="O97" i="1"/>
  <c r="O286" i="1"/>
  <c r="O41" i="1"/>
  <c r="O28" i="1"/>
  <c r="O100" i="1"/>
  <c r="O99" i="1"/>
  <c r="O291" i="1"/>
  <c r="O283" i="1"/>
  <c r="O275" i="1"/>
  <c r="O220" i="1"/>
  <c r="O211" i="1"/>
  <c r="O177" i="1"/>
  <c r="O169" i="1"/>
  <c r="O161" i="1"/>
  <c r="O152" i="1"/>
  <c r="O143" i="1"/>
  <c r="O135" i="1"/>
  <c r="O126" i="1"/>
  <c r="O38" i="1"/>
  <c r="O289" i="1"/>
  <c r="O281" i="1"/>
  <c r="O248" i="1"/>
  <c r="O52" i="1"/>
  <c r="O76" i="1"/>
  <c r="O68" i="1"/>
  <c r="O14" i="1"/>
  <c r="O86" i="1"/>
  <c r="O200" i="1"/>
  <c r="O192" i="1"/>
  <c r="O184" i="1"/>
  <c r="O175" i="1"/>
  <c r="O167" i="1"/>
  <c r="O150" i="1"/>
  <c r="O141" i="1"/>
  <c r="O132" i="1"/>
  <c r="O102" i="1"/>
  <c r="O213" i="1"/>
  <c r="O204" i="1"/>
  <c r="O196" i="1"/>
  <c r="O188" i="1"/>
  <c r="O145" i="1"/>
  <c r="O128" i="1"/>
  <c r="O212" i="1"/>
  <c r="O203" i="1"/>
  <c r="O195" i="1"/>
  <c r="O187" i="1"/>
  <c r="O178" i="1"/>
  <c r="O170" i="1"/>
  <c r="O162" i="1"/>
  <c r="O153" i="1"/>
  <c r="O144" i="1"/>
  <c r="O136" i="1"/>
  <c r="O127" i="1"/>
  <c r="O307" i="1"/>
  <c r="O230" i="1"/>
  <c r="O29" i="1"/>
  <c r="O21" i="1"/>
  <c r="O79" i="1"/>
  <c r="O71" i="1"/>
  <c r="O53" i="1"/>
  <c r="O45" i="1"/>
  <c r="O61" i="1"/>
  <c r="O77" i="1"/>
  <c r="O69" i="1"/>
  <c r="O93" i="1"/>
  <c r="O85" i="1"/>
  <c r="O101" i="1"/>
  <c r="O610" i="1"/>
  <c r="O603" i="1"/>
  <c r="N226" i="1"/>
  <c r="O263" i="1"/>
  <c r="O255" i="1"/>
  <c r="O271" i="1"/>
  <c r="O287" i="1"/>
  <c r="O296" i="1"/>
  <c r="N146" i="1"/>
  <c r="O87" i="1"/>
  <c r="O251" i="1"/>
  <c r="N231" i="1"/>
  <c r="O103" i="1"/>
  <c r="O95" i="1"/>
  <c r="O214" i="1"/>
  <c r="O205" i="1"/>
  <c r="O197" i="1"/>
  <c r="O189" i="1"/>
  <c r="O181" i="1"/>
  <c r="O172" i="1"/>
  <c r="O164" i="1"/>
  <c r="O129" i="1"/>
  <c r="O233" i="1"/>
  <c r="O223" i="1"/>
  <c r="N179" i="1"/>
  <c r="N133" i="1"/>
  <c r="O276" i="1"/>
  <c r="O268" i="1"/>
  <c r="O260" i="1"/>
  <c r="O39" i="1"/>
  <c r="O31" i="1"/>
  <c r="N158" i="1"/>
  <c r="N123" i="1"/>
  <c r="O55" i="1"/>
  <c r="O47" i="1"/>
  <c r="O63" i="1"/>
  <c r="N206" i="1"/>
  <c r="O201" i="1"/>
  <c r="O193" i="1"/>
  <c r="O185" i="1"/>
  <c r="O176" i="1"/>
  <c r="O168" i="1"/>
  <c r="O160" i="1"/>
  <c r="O151" i="1"/>
  <c r="O142" i="1"/>
  <c r="O134" i="1"/>
  <c r="O125" i="1"/>
  <c r="O115" i="1"/>
  <c r="O305" i="1"/>
  <c r="O297" i="1"/>
  <c r="O228" i="1"/>
  <c r="O288" i="1"/>
  <c r="O280" i="1"/>
  <c r="O272" i="1"/>
  <c r="O264" i="1"/>
  <c r="O256" i="1"/>
  <c r="N215" i="1"/>
  <c r="O51" i="1"/>
  <c r="O239" i="1"/>
  <c r="O59" i="1"/>
  <c r="O75" i="1"/>
  <c r="O67" i="1"/>
  <c r="O17" i="1"/>
  <c r="O9" i="1"/>
  <c r="N18" i="1"/>
  <c r="O35" i="1"/>
  <c r="O49" i="1"/>
  <c r="O62" i="1"/>
  <c r="O73" i="1"/>
  <c r="O91" i="1"/>
  <c r="O83" i="1"/>
  <c r="O121" i="1"/>
  <c r="O113" i="1"/>
  <c r="O119" i="1"/>
  <c r="O111" i="1"/>
  <c r="O116" i="1"/>
  <c r="O259" i="1"/>
  <c r="O246" i="1"/>
  <c r="O301" i="1"/>
  <c r="O295" i="1"/>
  <c r="O299" i="1"/>
  <c r="O292" i="1"/>
  <c r="O284" i="1"/>
  <c r="O278" i="1"/>
  <c r="O277" i="1"/>
  <c r="O270" i="1"/>
  <c r="O269" i="1"/>
  <c r="O273" i="1"/>
  <c r="O262" i="1"/>
  <c r="O261" i="1"/>
  <c r="O257" i="1"/>
  <c r="O249" i="1"/>
  <c r="O245" i="1"/>
  <c r="O244" i="1"/>
  <c r="O243" i="1"/>
  <c r="O240" i="1"/>
  <c r="O241" i="1"/>
  <c r="O235" i="1"/>
  <c r="O219" i="1"/>
  <c r="O209" i="1"/>
  <c r="O171" i="1"/>
  <c r="O163" i="1"/>
  <c r="O155" i="1"/>
  <c r="O139" i="1"/>
  <c r="O137" i="1"/>
  <c r="O131" i="1"/>
  <c r="O118" i="1"/>
  <c r="O117" i="1"/>
  <c r="O109" i="1"/>
  <c r="O110" i="1"/>
  <c r="O92" i="1"/>
  <c r="O84" i="1"/>
  <c r="O78" i="1"/>
  <c r="O70" i="1"/>
  <c r="O60" i="1"/>
  <c r="O54" i="1"/>
  <c r="O46" i="1"/>
  <c r="O40" i="1"/>
  <c r="O32" i="1"/>
  <c r="O36" i="1"/>
  <c r="O23" i="1"/>
  <c r="O22" i="1"/>
  <c r="O27" i="1"/>
  <c r="O10" i="1"/>
  <c r="O16" i="1"/>
  <c r="O8" i="1"/>
  <c r="O316" i="1"/>
  <c r="O315" i="1"/>
  <c r="O309" i="1"/>
  <c r="O250" i="1"/>
  <c r="O242" i="1"/>
  <c r="O202" i="1"/>
  <c r="O194" i="1"/>
  <c r="O186" i="1"/>
  <c r="O90" i="1"/>
  <c r="O82" i="1"/>
  <c r="O306" i="1"/>
  <c r="O298" i="1"/>
  <c r="O282" i="1"/>
  <c r="O266" i="1"/>
  <c r="O265" i="1" s="1"/>
  <c r="O258" i="1"/>
  <c r="O210" i="1"/>
  <c r="O106" i="1"/>
  <c r="O98" i="1"/>
  <c r="O218" i="1"/>
  <c r="O114" i="1"/>
  <c r="O26" i="1"/>
  <c r="O314" i="1"/>
  <c r="O130" i="1"/>
  <c r="O42" i="1"/>
  <c r="O34" i="1"/>
  <c r="O234" i="1"/>
  <c r="O138" i="1"/>
  <c r="O50" i="1"/>
  <c r="O154" i="1"/>
  <c r="O58" i="1"/>
  <c r="O15" i="1"/>
  <c r="O13" i="1"/>
  <c r="O12" i="1"/>
  <c r="O310" i="1"/>
  <c r="O311" i="1"/>
  <c r="O159" i="1"/>
  <c r="O124" i="1"/>
  <c r="O19" i="1"/>
  <c r="O108" i="1"/>
  <c r="O236" i="1"/>
  <c r="O237" i="1"/>
  <c r="O44" i="1"/>
  <c r="O216" i="1"/>
  <c r="O147" i="1"/>
  <c r="O7" i="1"/>
  <c r="O180" i="1"/>
  <c r="O221" i="1"/>
  <c r="O232" i="1"/>
  <c r="O66" i="1"/>
  <c r="O227" i="1"/>
  <c r="O81" i="1"/>
  <c r="AX104" i="1" l="1"/>
  <c r="M555" i="1"/>
  <c r="O533" i="1"/>
  <c r="AX362" i="1"/>
  <c r="AX673" i="1"/>
  <c r="AX155" i="1"/>
  <c r="AV556" i="1"/>
  <c r="AV555" i="1" s="1"/>
  <c r="AX405" i="1"/>
  <c r="AX404" i="1" s="1"/>
  <c r="AX453" i="1"/>
  <c r="AX10" i="1"/>
  <c r="AX525" i="1"/>
  <c r="AX169" i="1"/>
  <c r="AX176" i="1"/>
  <c r="M324" i="1"/>
  <c r="M417" i="1"/>
  <c r="M469" i="1"/>
  <c r="M371" i="1"/>
  <c r="O469" i="1"/>
  <c r="AX41" i="1"/>
  <c r="AX233" i="1"/>
  <c r="AV418" i="1"/>
  <c r="AX562" i="1"/>
  <c r="AX441" i="1"/>
  <c r="AX658" i="1"/>
  <c r="AX320" i="1"/>
  <c r="AV513" i="1"/>
  <c r="AX51" i="1"/>
  <c r="AX613" i="1"/>
  <c r="AX135" i="1"/>
  <c r="AX437" i="1"/>
  <c r="AX436" i="1"/>
  <c r="AX167" i="1"/>
  <c r="AX199" i="1"/>
  <c r="AX256" i="1"/>
  <c r="AX444" i="1"/>
  <c r="AV482" i="1"/>
  <c r="AX267" i="1"/>
  <c r="AX429" i="1"/>
  <c r="AX499" i="1"/>
  <c r="AX524" i="1"/>
  <c r="AX58" i="1"/>
  <c r="AX138" i="1"/>
  <c r="AX361" i="1"/>
  <c r="AX355" i="1"/>
  <c r="AX14" i="1"/>
  <c r="AX127" i="1"/>
  <c r="AX193" i="1"/>
  <c r="AX218" i="1"/>
  <c r="AX75" i="1"/>
  <c r="AX277" i="1"/>
  <c r="AX496" i="1"/>
  <c r="AX87" i="1"/>
  <c r="AW552" i="1"/>
  <c r="AW533" i="1" s="1"/>
  <c r="AX115" i="1"/>
  <c r="AW482" i="1"/>
  <c r="AX171" i="1"/>
  <c r="AX211" i="1"/>
  <c r="AX129" i="1"/>
  <c r="AX201" i="1"/>
  <c r="AX162" i="1"/>
  <c r="AX261" i="1"/>
  <c r="AX353" i="1"/>
  <c r="AX194" i="1"/>
  <c r="AX139" i="1"/>
  <c r="AX509" i="1"/>
  <c r="AX195" i="1"/>
  <c r="AW427" i="1"/>
  <c r="AX581" i="1"/>
  <c r="AX656" i="1"/>
  <c r="AX23" i="1"/>
  <c r="AW555" i="1"/>
  <c r="AX563" i="1"/>
  <c r="AX528" i="1"/>
  <c r="AV528" i="1"/>
  <c r="AX40" i="1"/>
  <c r="AX170" i="1"/>
  <c r="AX222" i="1"/>
  <c r="AW687" i="1"/>
  <c r="AX669" i="1"/>
  <c r="AX224" i="1"/>
  <c r="AX474" i="1"/>
  <c r="AX321" i="1"/>
  <c r="AX192" i="1"/>
  <c r="AX504" i="1"/>
  <c r="AX258" i="1"/>
  <c r="AX154" i="1"/>
  <c r="AX190" i="1"/>
  <c r="AX16" i="1"/>
  <c r="AX273" i="1"/>
  <c r="AX561" i="1"/>
  <c r="AX113" i="1"/>
  <c r="AX281" i="1"/>
  <c r="AX473" i="1"/>
  <c r="AW648" i="1"/>
  <c r="AX161" i="1"/>
  <c r="AX331" i="1"/>
  <c r="AX26" i="1"/>
  <c r="AW654" i="1"/>
  <c r="AX183" i="1"/>
  <c r="AX449" i="1"/>
  <c r="AX458" i="1"/>
  <c r="AX98" i="1"/>
  <c r="AX47" i="1"/>
  <c r="AX119" i="1"/>
  <c r="AX151" i="1"/>
  <c r="AX191" i="1"/>
  <c r="AX348" i="1"/>
  <c r="AX208" i="1"/>
  <c r="AX434" i="1"/>
  <c r="AX650" i="1"/>
  <c r="AX612" i="1"/>
  <c r="AX13" i="1"/>
  <c r="AX54" i="1"/>
  <c r="AX86" i="1"/>
  <c r="AX376" i="1"/>
  <c r="AX184" i="1"/>
  <c r="AX514" i="1"/>
  <c r="AX513" i="1" s="1"/>
  <c r="AX9" i="1"/>
  <c r="AX465" i="1"/>
  <c r="AX249" i="1"/>
  <c r="AX266" i="1"/>
  <c r="AV304" i="1"/>
  <c r="AX386" i="1"/>
  <c r="AX97" i="1"/>
  <c r="AX177" i="1"/>
  <c r="AX505" i="1"/>
  <c r="AX137" i="1"/>
  <c r="AX574" i="1"/>
  <c r="AX163" i="1"/>
  <c r="AX542" i="1"/>
  <c r="AX288" i="1"/>
  <c r="AX594" i="1"/>
  <c r="AX670" i="1"/>
  <c r="AV522" i="1"/>
  <c r="AX448" i="1"/>
  <c r="AX198" i="1"/>
  <c r="AX264" i="1"/>
  <c r="AX265" i="1"/>
  <c r="AX22" i="1"/>
  <c r="AX433" i="1"/>
  <c r="AX46" i="1"/>
  <c r="AX78" i="1"/>
  <c r="AX118" i="1"/>
  <c r="AX15" i="1"/>
  <c r="AX128" i="1"/>
  <c r="AV231" i="1"/>
  <c r="AX34" i="1"/>
  <c r="AX203" i="1"/>
  <c r="AX243" i="1"/>
  <c r="AX48" i="1"/>
  <c r="AX96" i="1"/>
  <c r="AX464" i="1"/>
  <c r="AX672" i="1"/>
  <c r="AW383" i="1"/>
  <c r="AX543" i="1"/>
  <c r="AX200" i="1"/>
  <c r="AX490" i="1"/>
  <c r="AX25" i="1"/>
  <c r="AX668" i="1"/>
  <c r="AX83" i="1"/>
  <c r="AX131" i="1"/>
  <c r="AW488" i="1"/>
  <c r="AX114" i="1"/>
  <c r="AX475" i="1"/>
  <c r="AX457" i="1"/>
  <c r="AX497" i="1"/>
  <c r="AX557" i="1"/>
  <c r="AX556" i="1" s="1"/>
  <c r="AX150" i="1"/>
  <c r="AX592" i="1"/>
  <c r="AX39" i="1"/>
  <c r="AX425" i="1"/>
  <c r="AX424" i="1" s="1"/>
  <c r="AX349" i="1"/>
  <c r="AV404" i="1"/>
  <c r="AX390" i="1"/>
  <c r="AX646" i="1"/>
  <c r="AX419" i="1"/>
  <c r="AX418" i="1" s="1"/>
  <c r="AX467" i="1"/>
  <c r="AX166" i="1"/>
  <c r="AX466" i="1"/>
  <c r="AX89" i="1"/>
  <c r="AX380" i="1"/>
  <c r="AX59" i="1"/>
  <c r="AW366" i="1"/>
  <c r="AX363" i="1"/>
  <c r="AX210" i="1"/>
  <c r="AX476" i="1"/>
  <c r="AX369" i="1"/>
  <c r="AV424" i="1"/>
  <c r="AX647" i="1"/>
  <c r="AX49" i="1"/>
  <c r="AX260" i="1"/>
  <c r="AX102" i="1"/>
  <c r="AX576" i="1"/>
  <c r="AX640" i="1"/>
  <c r="AX593" i="1"/>
  <c r="AX538" i="1"/>
  <c r="AX570" i="1"/>
  <c r="AX241" i="1"/>
  <c r="AX275" i="1"/>
  <c r="AX186" i="1"/>
  <c r="AX484" i="1"/>
  <c r="AX71" i="1"/>
  <c r="AX111" i="1"/>
  <c r="AX143" i="1"/>
  <c r="AX489" i="1"/>
  <c r="AX315" i="1"/>
  <c r="AX582" i="1"/>
  <c r="AV56" i="1"/>
  <c r="AX56" i="1" s="1"/>
  <c r="AV488" i="1"/>
  <c r="AW304" i="1"/>
  <c r="AX185" i="1"/>
  <c r="AX268" i="1"/>
  <c r="AX142" i="1"/>
  <c r="AV344" i="1"/>
  <c r="AX329" i="1"/>
  <c r="AW616" i="1"/>
  <c r="AX657" i="1"/>
  <c r="AX306" i="1"/>
  <c r="AX304" i="1" s="1"/>
  <c r="AX346" i="1"/>
  <c r="AX605" i="1"/>
  <c r="AX38" i="1"/>
  <c r="AW312" i="1"/>
  <c r="AX90" i="1"/>
  <c r="AX70" i="1"/>
  <c r="AX110" i="1"/>
  <c r="AX399" i="1"/>
  <c r="AX297" i="1"/>
  <c r="AX24" i="1"/>
  <c r="AX168" i="1"/>
  <c r="AX274" i="1"/>
  <c r="AX314" i="1"/>
  <c r="AX8" i="1"/>
  <c r="AX340" i="1"/>
  <c r="AX272" i="1"/>
  <c r="AX480" i="1"/>
  <c r="AX520" i="1"/>
  <c r="AX591" i="1"/>
  <c r="AX240" i="1"/>
  <c r="AX483" i="1"/>
  <c r="AX91" i="1"/>
  <c r="AX541" i="1"/>
  <c r="AX53" i="1"/>
  <c r="AV372" i="1"/>
  <c r="AX333" i="1"/>
  <c r="AW344" i="1"/>
  <c r="AX586" i="1"/>
  <c r="AX74" i="1"/>
  <c r="AX604" i="1"/>
  <c r="AX547" i="1"/>
  <c r="AX187" i="1"/>
  <c r="AX589" i="1"/>
  <c r="AX364" i="1"/>
  <c r="AX219" i="1"/>
  <c r="AX435" i="1"/>
  <c r="AX460" i="1"/>
  <c r="AX27" i="1"/>
  <c r="AV317" i="1"/>
  <c r="AX428" i="1"/>
  <c r="AX641" i="1"/>
  <c r="AX587" i="1"/>
  <c r="AX583" i="1"/>
  <c r="AX575" i="1"/>
  <c r="AW660" i="1"/>
  <c r="AW478" i="1"/>
  <c r="AX313" i="1"/>
  <c r="AV397" i="1"/>
  <c r="AX354" i="1"/>
  <c r="AV660" i="1"/>
  <c r="AX33" i="1"/>
  <c r="AX153" i="1"/>
  <c r="AX217" i="1"/>
  <c r="AW643" i="1"/>
  <c r="AV293" i="1"/>
  <c r="AV291" i="1" s="1"/>
  <c r="AV290" i="1" s="1"/>
  <c r="AX228" i="1"/>
  <c r="AX278" i="1"/>
  <c r="AX112" i="1"/>
  <c r="AX580" i="1"/>
  <c r="AV43" i="1"/>
  <c r="AX43" i="1" s="1"/>
  <c r="AX439" i="1"/>
  <c r="AX32" i="1"/>
  <c r="AX72" i="1"/>
  <c r="AX282" i="1"/>
  <c r="AX322" i="1"/>
  <c r="AX259" i="1"/>
  <c r="AV18" i="1"/>
  <c r="AX381" i="1"/>
  <c r="AX164" i="1"/>
  <c r="AV413" i="1"/>
  <c r="AX618" i="1"/>
  <c r="AX67" i="1"/>
  <c r="AX99" i="1"/>
  <c r="AX269" i="1"/>
  <c r="AX182" i="1"/>
  <c r="AV431" i="1"/>
  <c r="AW462" i="1"/>
  <c r="AV559" i="1"/>
  <c r="AX152" i="1"/>
  <c r="AV285" i="1"/>
  <c r="AX443" i="1"/>
  <c r="AX242" i="1"/>
  <c r="AW378" i="1"/>
  <c r="AX101" i="1"/>
  <c r="AX245" i="1"/>
  <c r="AW308" i="1"/>
  <c r="AX360" i="1"/>
  <c r="AX63" i="1"/>
  <c r="AX103" i="1"/>
  <c r="AX498" i="1"/>
  <c r="AX105" i="1"/>
  <c r="AV357" i="1"/>
  <c r="AX250" i="1"/>
  <c r="AX510" i="1"/>
  <c r="AX400" i="1"/>
  <c r="AX479" i="1"/>
  <c r="AV206" i="1"/>
  <c r="AX73" i="1"/>
  <c r="AX347" i="1"/>
  <c r="AX683" i="1"/>
  <c r="AX109" i="1"/>
  <c r="AX679" i="1"/>
  <c r="AX68" i="1"/>
  <c r="AX100" i="1"/>
  <c r="AX698" i="1"/>
  <c r="AX685" i="1"/>
  <c r="AX632" i="1"/>
  <c r="AX196" i="1"/>
  <c r="AV6" i="1"/>
  <c r="AX440" i="1"/>
  <c r="AW470" i="1"/>
  <c r="AX568" i="1"/>
  <c r="AX624" i="1"/>
  <c r="AX664" i="1"/>
  <c r="AV254" i="1"/>
  <c r="AX447" i="1"/>
  <c r="AX599" i="1"/>
  <c r="AX223" i="1"/>
  <c r="AX345" i="1"/>
  <c r="AX545" i="1"/>
  <c r="AV544" i="1"/>
  <c r="AX577" i="1"/>
  <c r="AX617" i="1"/>
  <c r="AV616" i="1"/>
  <c r="AX689" i="1"/>
  <c r="AX695" i="1"/>
  <c r="AV215" i="1"/>
  <c r="AX442" i="1"/>
  <c r="AX554" i="1"/>
  <c r="AX642" i="1"/>
  <c r="AX682" i="1"/>
  <c r="AX339" i="1"/>
  <c r="AV378" i="1"/>
  <c r="AX263" i="1"/>
  <c r="AX455" i="1"/>
  <c r="AV65" i="1"/>
  <c r="AX65" i="1" s="1"/>
  <c r="AV427" i="1"/>
  <c r="AX540" i="1"/>
  <c r="AX341" i="1"/>
  <c r="AX573" i="1"/>
  <c r="AX645" i="1"/>
  <c r="AX36" i="1"/>
  <c r="AW226" i="1"/>
  <c r="AX310" i="1"/>
  <c r="AX342" i="1"/>
  <c r="AX446" i="1"/>
  <c r="AX662" i="1"/>
  <c r="M5" i="1"/>
  <c r="AX126" i="1"/>
  <c r="AX280" i="1"/>
  <c r="AX472" i="1"/>
  <c r="AX12" i="1"/>
  <c r="AW431" i="1"/>
  <c r="AW544" i="1"/>
  <c r="AX117" i="1"/>
  <c r="AX88" i="1"/>
  <c r="AX120" i="1"/>
  <c r="AV247" i="1"/>
  <c r="AW680" i="1"/>
  <c r="AW231" i="1"/>
  <c r="AW337" i="1"/>
  <c r="AX379" i="1"/>
  <c r="AX595" i="1"/>
  <c r="AX627" i="1"/>
  <c r="AV626" i="1"/>
  <c r="AX691" i="1"/>
  <c r="AV690" i="1"/>
  <c r="AX495" i="1"/>
  <c r="AX548" i="1"/>
  <c r="AX588" i="1"/>
  <c r="AW666" i="1"/>
  <c r="AX229" i="1"/>
  <c r="AV516" i="1"/>
  <c r="AX693" i="1"/>
  <c r="AX471" i="1"/>
  <c r="AX76" i="1"/>
  <c r="AV107" i="1"/>
  <c r="AX107" i="1" s="1"/>
  <c r="AX140" i="1"/>
  <c r="AX172" i="1"/>
  <c r="AX204" i="1"/>
  <c r="AX244" i="1"/>
  <c r="AX350" i="1"/>
  <c r="AW388" i="1"/>
  <c r="AX422" i="1"/>
  <c r="AX421" i="1" s="1"/>
  <c r="AX518" i="1"/>
  <c r="AX550" i="1"/>
  <c r="AV549" i="1"/>
  <c r="AX590" i="1"/>
  <c r="AV621" i="1"/>
  <c r="AX622" i="1"/>
  <c r="AX391" i="1"/>
  <c r="AV462" i="1"/>
  <c r="AX328" i="1"/>
  <c r="AW317" i="1"/>
  <c r="AX639" i="1"/>
  <c r="AV638" i="1"/>
  <c r="AV30" i="1"/>
  <c r="AX30" i="1" s="1"/>
  <c r="AV94" i="1"/>
  <c r="AX94" i="1" s="1"/>
  <c r="AX553" i="1"/>
  <c r="AV552" i="1"/>
  <c r="AV533" i="1" s="1"/>
  <c r="AX585" i="1"/>
  <c r="AV584" i="1"/>
  <c r="AW158" i="1"/>
  <c r="AW626" i="1"/>
  <c r="AX149" i="1"/>
  <c r="AV507" i="1"/>
  <c r="AX85" i="1"/>
  <c r="AX141" i="1"/>
  <c r="AX279" i="1"/>
  <c r="AV470" i="1"/>
  <c r="AX11" i="1"/>
  <c r="AV421" i="1"/>
  <c r="AX454" i="1"/>
  <c r="AW516" i="1"/>
  <c r="AW549" i="1"/>
  <c r="AW621" i="1"/>
  <c r="AX62" i="1"/>
  <c r="AX174" i="1"/>
  <c r="AW254" i="1"/>
  <c r="AX319" i="1"/>
  <c r="AV478" i="1"/>
  <c r="AW638" i="1"/>
  <c r="AV158" i="1"/>
  <c r="AV312" i="1"/>
  <c r="AV383" i="1"/>
  <c r="AX385" i="1"/>
  <c r="AW584" i="1"/>
  <c r="AX697" i="1"/>
  <c r="AX351" i="1"/>
  <c r="AX160" i="1"/>
  <c r="AX298" i="1"/>
  <c r="AX330" i="1"/>
  <c r="AV609" i="1"/>
  <c r="AX663" i="1"/>
  <c r="AX209" i="1"/>
  <c r="AX571" i="1"/>
  <c r="AV602" i="1"/>
  <c r="AX21" i="1"/>
  <c r="AW179" i="1"/>
  <c r="AX335" i="1"/>
  <c r="AW501" i="1"/>
  <c r="AX50" i="1"/>
  <c r="AX82" i="1"/>
  <c r="AW522" i="1"/>
  <c r="AX596" i="1"/>
  <c r="AX628" i="1"/>
  <c r="AX684" i="1"/>
  <c r="AW123" i="1"/>
  <c r="AV146" i="1"/>
  <c r="AV300" i="1"/>
  <c r="AV388" i="1"/>
  <c r="AX445" i="1"/>
  <c r="AX173" i="1"/>
  <c r="AX327" i="1"/>
  <c r="AW18" i="1"/>
  <c r="AX84" i="1"/>
  <c r="AX116" i="1"/>
  <c r="AW146" i="1"/>
  <c r="AX180" i="1"/>
  <c r="AX212" i="1"/>
  <c r="AX262" i="1"/>
  <c r="AV325" i="1"/>
  <c r="AW492" i="1"/>
  <c r="AX598" i="1"/>
  <c r="AX630" i="1"/>
  <c r="AX678" i="1"/>
  <c r="AV651" i="1"/>
  <c r="AX652" i="1"/>
  <c r="AX651" i="1" s="1"/>
  <c r="AV133" i="1"/>
  <c r="AX415" i="1"/>
  <c r="AX413" i="1" s="1"/>
  <c r="AX536" i="1"/>
  <c r="AV535" i="1"/>
  <c r="AX688" i="1"/>
  <c r="AV687" i="1"/>
  <c r="AW133" i="1"/>
  <c r="AX37" i="1"/>
  <c r="AW397" i="1"/>
  <c r="AX136" i="1"/>
  <c r="AV337" i="1"/>
  <c r="AW285" i="1"/>
  <c r="AW6" i="1"/>
  <c r="AV80" i="1"/>
  <c r="AX80" i="1" s="1"/>
  <c r="AW215" i="1"/>
  <c r="AX459" i="1"/>
  <c r="AX181" i="1"/>
  <c r="AX503" i="1"/>
  <c r="AX234" i="1"/>
  <c r="AX125" i="1"/>
  <c r="AX271" i="1"/>
  <c r="AX607" i="1"/>
  <c r="AX309" i="1"/>
  <c r="AW451" i="1"/>
  <c r="AW325" i="1"/>
  <c r="AX519" i="1"/>
  <c r="AX20" i="1"/>
  <c r="AX52" i="1"/>
  <c r="AX148" i="1"/>
  <c r="AV179" i="1"/>
  <c r="AX326" i="1"/>
  <c r="AX494" i="1"/>
  <c r="AX526" i="1"/>
  <c r="AW676" i="1"/>
  <c r="AX352" i="1"/>
  <c r="AX384" i="1"/>
  <c r="AX456" i="1"/>
  <c r="AW535" i="1"/>
  <c r="AX375" i="1"/>
  <c r="AX511" i="1"/>
  <c r="AX257" i="1"/>
  <c r="AW559" i="1"/>
  <c r="AX189" i="1"/>
  <c r="AX287" i="1"/>
  <c r="AW247" i="1"/>
  <c r="AX283" i="1"/>
  <c r="AX539" i="1"/>
  <c r="AX579" i="1"/>
  <c r="AV578" i="1"/>
  <c r="AW609" i="1"/>
  <c r="AV666" i="1"/>
  <c r="AX69" i="1"/>
  <c r="AX221" i="1"/>
  <c r="AW357" i="1"/>
  <c r="AX623" i="1"/>
  <c r="AX130" i="1"/>
  <c r="AX202" i="1"/>
  <c r="AX572" i="1"/>
  <c r="AW602" i="1"/>
  <c r="AX644" i="1"/>
  <c r="AV643" i="1"/>
  <c r="AX692" i="1"/>
  <c r="AX165" i="1"/>
  <c r="AW293" i="1"/>
  <c r="AW291" i="1" s="1"/>
  <c r="AW290" i="1" s="1"/>
  <c r="AV654" i="1"/>
  <c r="AV226" i="1"/>
  <c r="AV308" i="1"/>
  <c r="AV492" i="1"/>
  <c r="AX629" i="1"/>
  <c r="AX677" i="1"/>
  <c r="AV676" i="1"/>
  <c r="AX61" i="1"/>
  <c r="AX213" i="1"/>
  <c r="AX367" i="1"/>
  <c r="AW566" i="1"/>
  <c r="AX124" i="1"/>
  <c r="AX270" i="1"/>
  <c r="AX302" i="1"/>
  <c r="AX300" i="1" s="1"/>
  <c r="AX374" i="1"/>
  <c r="AX438" i="1"/>
  <c r="AX502" i="1"/>
  <c r="AX534" i="1"/>
  <c r="AX45" i="1"/>
  <c r="AX296" i="1"/>
  <c r="AX696" i="1"/>
  <c r="AX197" i="1"/>
  <c r="AW413" i="1"/>
  <c r="AX551" i="1"/>
  <c r="AX175" i="1"/>
  <c r="AX537" i="1"/>
  <c r="AX569" i="1"/>
  <c r="AX601" i="1"/>
  <c r="AX600" i="1" s="1"/>
  <c r="AV600" i="1"/>
  <c r="AX649" i="1"/>
  <c r="AV648" i="1"/>
  <c r="AX681" i="1"/>
  <c r="AV680" i="1"/>
  <c r="AX77" i="1"/>
  <c r="AX631" i="1"/>
  <c r="AW206" i="1"/>
  <c r="AX546" i="1"/>
  <c r="AV633" i="1"/>
  <c r="AX634" i="1"/>
  <c r="AX633" i="1" s="1"/>
  <c r="AX463" i="1"/>
  <c r="AW578" i="1"/>
  <c r="AX611" i="1"/>
  <c r="AX359" i="1"/>
  <c r="AX276" i="1"/>
  <c r="AX332" i="1"/>
  <c r="AV451" i="1"/>
  <c r="AW690" i="1"/>
  <c r="AX295" i="1"/>
  <c r="AX655" i="1"/>
  <c r="AX35" i="1"/>
  <c r="AW507" i="1"/>
  <c r="AX597" i="1"/>
  <c r="AX637" i="1"/>
  <c r="AX636" i="1" s="1"/>
  <c r="AV636" i="1"/>
  <c r="AV366" i="1"/>
  <c r="AX567" i="1"/>
  <c r="AV566" i="1"/>
  <c r="AX28" i="1"/>
  <c r="AX60" i="1"/>
  <c r="AX92" i="1"/>
  <c r="AV123" i="1"/>
  <c r="AX156" i="1"/>
  <c r="AX188" i="1"/>
  <c r="AX220" i="1"/>
  <c r="AW300" i="1"/>
  <c r="AX334" i="1"/>
  <c r="AW372" i="1"/>
  <c r="AV501" i="1"/>
  <c r="AX606" i="1"/>
  <c r="AX671" i="1"/>
  <c r="M653" i="1"/>
  <c r="M238" i="1"/>
  <c r="O300" i="1"/>
  <c r="O675" i="1"/>
  <c r="M122" i="1"/>
  <c r="O215" i="1"/>
  <c r="M565" i="1"/>
  <c r="O555" i="1"/>
  <c r="N238" i="1"/>
  <c r="M675" i="1"/>
  <c r="O279" i="1"/>
  <c r="O274" i="1"/>
  <c r="O293" i="1"/>
  <c r="O308" i="1"/>
  <c r="O304" i="1"/>
  <c r="O290" i="1"/>
  <c r="O247" i="1"/>
  <c r="O418" i="1"/>
  <c r="O417" i="1" s="1"/>
  <c r="O267" i="1"/>
  <c r="O254" i="1"/>
  <c r="O285" i="1"/>
  <c r="M615" i="1"/>
  <c r="O565" i="1"/>
  <c r="O615" i="1"/>
  <c r="M686" i="1"/>
  <c r="M528" i="1"/>
  <c r="O528" i="1"/>
  <c r="M635" i="1"/>
  <c r="O686" i="1"/>
  <c r="O635" i="1"/>
  <c r="O653" i="1"/>
  <c r="O324" i="1"/>
  <c r="O371" i="1"/>
  <c r="O231" i="1"/>
  <c r="O179" i="1"/>
  <c r="O226" i="1"/>
  <c r="O146" i="1"/>
  <c r="O123" i="1"/>
  <c r="O206" i="1"/>
  <c r="O133" i="1"/>
  <c r="N122" i="1"/>
  <c r="O158" i="1"/>
  <c r="O18" i="1"/>
  <c r="N5" i="1"/>
  <c r="O107" i="1"/>
  <c r="O6" i="1"/>
  <c r="O313" i="1"/>
  <c r="O312" i="1" s="1"/>
  <c r="AW686" i="1" l="1"/>
  <c r="AX285" i="1"/>
  <c r="M323" i="1"/>
  <c r="O323" i="1" s="1"/>
  <c r="AX427" i="1"/>
  <c r="AX366" i="1"/>
  <c r="AX522" i="1"/>
  <c r="AX478" i="1"/>
  <c r="AV615" i="1"/>
  <c r="AX559" i="1"/>
  <c r="AX616" i="1"/>
  <c r="AX648" i="1"/>
  <c r="AV565" i="1"/>
  <c r="AX654" i="1"/>
  <c r="AX482" i="1"/>
  <c r="AW565" i="1"/>
  <c r="AX555" i="1"/>
  <c r="AX372" i="1"/>
  <c r="AX687" i="1"/>
  <c r="AX317" i="1"/>
  <c r="AW653" i="1"/>
  <c r="AX206" i="1"/>
  <c r="AX247" i="1"/>
  <c r="AX666" i="1"/>
  <c r="AX492" i="1"/>
  <c r="AX308" i="1"/>
  <c r="AX337" i="1"/>
  <c r="AX552" i="1"/>
  <c r="AX533" i="1" s="1"/>
  <c r="AX388" i="1"/>
  <c r="AV417" i="1"/>
  <c r="AX507" i="1"/>
  <c r="AX231" i="1"/>
  <c r="AX488" i="1"/>
  <c r="AX397" i="1"/>
  <c r="AX462" i="1"/>
  <c r="AX378" i="1"/>
  <c r="AX133" i="1"/>
  <c r="AX293" i="1"/>
  <c r="AX291" i="1" s="1"/>
  <c r="AX290" i="1" s="1"/>
  <c r="AX680" i="1"/>
  <c r="AX470" i="1"/>
  <c r="AX578" i="1"/>
  <c r="AX451" i="1"/>
  <c r="AX312" i="1"/>
  <c r="AW371" i="1"/>
  <c r="AX357" i="1"/>
  <c r="AX158" i="1"/>
  <c r="AX501" i="1"/>
  <c r="AW417" i="1"/>
  <c r="AV371" i="1"/>
  <c r="AV238" i="1"/>
  <c r="AW635" i="1"/>
  <c r="AX638" i="1"/>
  <c r="AX254" i="1"/>
  <c r="AX549" i="1"/>
  <c r="AX18" i="1"/>
  <c r="AX516" i="1"/>
  <c r="AX676" i="1"/>
  <c r="AX325" i="1"/>
  <c r="AX431" i="1"/>
  <c r="AW238" i="1"/>
  <c r="AX643" i="1"/>
  <c r="AV686" i="1"/>
  <c r="AW675" i="1"/>
  <c r="AV675" i="1"/>
  <c r="AW615" i="1"/>
  <c r="AX6" i="1"/>
  <c r="AX566" i="1"/>
  <c r="AW324" i="1"/>
  <c r="AX535" i="1"/>
  <c r="AW122" i="1"/>
  <c r="AX609" i="1"/>
  <c r="AV469" i="1"/>
  <c r="AX544" i="1"/>
  <c r="AV324" i="1"/>
  <c r="AX215" i="1"/>
  <c r="AX344" i="1"/>
  <c r="AW469" i="1"/>
  <c r="AV122" i="1"/>
  <c r="AX123" i="1"/>
  <c r="AX179" i="1"/>
  <c r="AX602" i="1"/>
  <c r="AX621" i="1"/>
  <c r="AX660" i="1"/>
  <c r="AX226" i="1"/>
  <c r="AX383" i="1"/>
  <c r="AX690" i="1"/>
  <c r="AV5" i="1"/>
  <c r="AV635" i="1"/>
  <c r="AV653" i="1"/>
  <c r="AW5" i="1"/>
  <c r="AX584" i="1"/>
  <c r="AX146" i="1"/>
  <c r="AX626" i="1"/>
  <c r="O238" i="1"/>
  <c r="M4" i="1"/>
  <c r="O5" i="1"/>
  <c r="O122" i="1"/>
  <c r="N4" i="1"/>
  <c r="AW4" i="1" l="1"/>
  <c r="AX653" i="1"/>
  <c r="AX686" i="1"/>
  <c r="AX565" i="1"/>
  <c r="AV4" i="1"/>
  <c r="AX675" i="1"/>
  <c r="AX469" i="1"/>
  <c r="AX371" i="1"/>
  <c r="AX5" i="1"/>
  <c r="AX417" i="1"/>
  <c r="AX238" i="1"/>
  <c r="AX635" i="1"/>
  <c r="AX324" i="1"/>
  <c r="AX122" i="1"/>
  <c r="AX615" i="1"/>
  <c r="O4" i="1"/>
  <c r="O699" i="1" s="1"/>
  <c r="O700" i="1" l="1"/>
  <c r="O701" i="1" s="1"/>
  <c r="AX4" i="1"/>
  <c r="AX699" i="1" s="1"/>
  <c r="AX700" i="1" s="1"/>
  <c r="AX701" i="1" s="1"/>
  <c r="G616" i="1" l="1"/>
  <c r="AG616" i="1" l="1"/>
  <c r="G615" i="1"/>
  <c r="G699" i="1" s="1"/>
  <c r="G127" i="4"/>
  <c r="G122" i="4" s="1"/>
  <c r="G121" i="4" s="1"/>
  <c r="G3" i="4" s="1"/>
  <c r="G698" i="4" s="1"/>
  <c r="F127" i="4"/>
  <c r="H127" i="4" s="1"/>
  <c r="H122" i="4" s="1"/>
  <c r="H121" i="4" s="1"/>
  <c r="H3" i="4" s="1"/>
  <c r="H698" i="4" s="1"/>
  <c r="N127" i="4"/>
  <c r="N122" i="4" s="1"/>
  <c r="N121" i="4" s="1"/>
  <c r="N3" i="4" s="1"/>
  <c r="N698" i="4" s="1"/>
  <c r="N699" i="4" s="1"/>
  <c r="N700" i="4" s="1"/>
  <c r="N701" i="4" s="1"/>
  <c r="M127" i="4"/>
  <c r="M122" i="4" l="1"/>
  <c r="M121" i="4" s="1"/>
  <c r="M3" i="4" s="1"/>
  <c r="M698" i="4" s="1"/>
  <c r="M699" i="4" s="1"/>
  <c r="M700" i="4" s="1"/>
  <c r="M701" i="4" s="1"/>
  <c r="O127" i="4"/>
  <c r="O122" i="4" s="1"/>
  <c r="O121" i="4" s="1"/>
  <c r="O3" i="4" s="1"/>
  <c r="O698" i="4" s="1"/>
  <c r="O699" i="4" s="1"/>
  <c r="O700" i="4" s="1"/>
  <c r="H699" i="4"/>
  <c r="H700" i="4" s="1"/>
  <c r="G699" i="4"/>
  <c r="G700" i="4" s="1"/>
  <c r="R127" i="4"/>
  <c r="F122" i="4"/>
  <c r="F121" i="4" s="1"/>
  <c r="F3" i="4" s="1"/>
  <c r="F698" i="4" s="1"/>
  <c r="L702" i="4" l="1"/>
  <c r="L701" i="4"/>
  <c r="F699" i="4"/>
  <c r="F700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K234" authorId="0" shapeId="0" xr:uid="{3CA781BE-3729-45A2-9496-AB4EA3A8173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доставка, монтаж, подъем, установка профиля
</t>
        </r>
      </text>
    </comment>
    <comment ref="AL234" authorId="0" shapeId="0" xr:uid="{98F35E79-A29B-4992-839D-6518F71A60C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окно+профиль</t>
        </r>
      </text>
    </comment>
    <comment ref="AL240" authorId="0" shapeId="0" xr:uid="{82B42B85-CDD9-457C-819B-E6ED25E6EC3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есть КП
</t>
        </r>
      </text>
    </comment>
    <comment ref="AK322" authorId="0" shapeId="0" xr:uid="{C6363E54-12C7-489F-97FF-BE3521DE340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 м3 1760 с ндс
только вывоз
</t>
        </r>
      </text>
    </comment>
    <comment ref="AK527" authorId="0" shapeId="0" xr:uid="{BDC561F9-B614-4F09-BF95-3BD11F91E5E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  <comment ref="BK533" authorId="0" shapeId="0" xr:uid="{5538CC7B-FF85-4666-A059-B82613A64EA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+ФОТ, расходы
</t>
        </r>
      </text>
    </comment>
    <comment ref="BR533" authorId="0" shapeId="0" xr:uid="{6EF5E8EE-3D2D-4325-8E33-8B9E34BEDE1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+ФОТ, расходы
</t>
        </r>
      </text>
    </comment>
    <comment ref="AD551" authorId="0" shapeId="0" xr:uid="{4F2D0C52-D7DF-4761-A3CE-60C9759CBBD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R551" authorId="0" shapeId="0" xr:uid="{3D1147E6-B3AA-472E-90FE-4F3978FA2793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Y551" authorId="0" shapeId="0" xr:uid="{EE578421-037D-409D-B749-588A8592E9F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BF551" authorId="0" shapeId="0" xr:uid="{DAA33A62-E8C4-4270-B24D-F7268ADD50A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BN551" authorId="0" shapeId="0" xr:uid="{42F6FCA0-261E-4D56-B6AA-76077042EBE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BU551" authorId="0" shapeId="0" xr:uid="{E99CB12D-4ECF-4FCC-9772-45D1BD01D07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L560" authorId="0" shapeId="0" xr:uid="{83FCED0E-4A1B-4BA4-BFDB-DCF392F033A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+ крепления</t>
        </r>
      </text>
    </comment>
    <comment ref="AD597" authorId="0" shapeId="0" xr:uid="{878B24A5-E1FF-40C9-A0F6-3C6A3C92D4A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R597" authorId="0" shapeId="0" xr:uid="{48B21CDD-04CF-43E6-946A-EBAE7C94EABC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Y597" authorId="0" shapeId="0" xr:uid="{E1286C2C-335D-4060-9BF9-93603C1B4A1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BF597" authorId="0" shapeId="0" xr:uid="{2DBC6EFA-F862-4AF5-BD42-FB4F33AB4F2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BN597" authorId="0" shapeId="0" xr:uid="{0AE4D2A9-1EB2-4563-B0E5-29BE33021B3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BU597" authorId="0" shapeId="0" xr:uid="{5DCEA8BA-6B47-464B-9DBF-7D04720B3A8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L598" authorId="0" shapeId="0" xr:uid="{7FED2ECA-D3B3-4F21-981D-E656AFB4238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 20 шт
</t>
        </r>
      </text>
    </comment>
    <comment ref="AK659" authorId="0" shapeId="0" xr:uid="{B137B8C2-6C99-4B07-B6B4-CDB2AA12F1E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  <comment ref="AK665" authorId="0" shapeId="0" xr:uid="{6DA9393F-D299-45CE-9EFD-E3F7B7D0D53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</commentList>
</comments>
</file>

<file path=xl/sharedStrings.xml><?xml version="1.0" encoding="utf-8"?>
<sst xmlns="http://schemas.openxmlformats.org/spreadsheetml/2006/main" count="6617" uniqueCount="1366">
  <si>
    <t>№ поз.по ВОР</t>
  </si>
  <si>
    <t>Кол-во</t>
  </si>
  <si>
    <t>Комментарий/вопросы</t>
  </si>
  <si>
    <t>№ поз.п/п</t>
  </si>
  <si>
    <t>111</t>
  </si>
  <si>
    <t>112</t>
  </si>
  <si>
    <t>Наименование работ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</si>
  <si>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</si>
  <si>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</si>
  <si>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</si>
  <si>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</si>
  <si>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</si>
  <si>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</si>
  <si>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</si>
  <si>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</si>
  <si>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</si>
  <si>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</si>
  <si>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</si>
  <si>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</si>
  <si>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</si>
  <si>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</si>
  <si>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</si>
  <si>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</si>
  <si>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</si>
  <si>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</si>
  <si>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</si>
  <si>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</si>
  <si>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</si>
  <si>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</si>
  <si>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</si>
  <si>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</si>
  <si>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</si>
  <si>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</si>
  <si>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</si>
  <si>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</si>
  <si>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</si>
  <si>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</si>
  <si>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</si>
  <si>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</si>
  <si>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</si>
  <si>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</si>
  <si>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</si>
  <si>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</si>
  <si>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</si>
  <si>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</si>
  <si>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</si>
  <si>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</si>
  <si>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</si>
  <si>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</si>
  <si>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</si>
  <si>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</si>
  <si>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</si>
  <si>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</si>
  <si>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</si>
  <si>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</si>
  <si>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</si>
  <si>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</si>
  <si>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</si>
  <si>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</si>
  <si>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</si>
  <si>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</si>
  <si>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</si>
  <si>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</si>
  <si>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</si>
  <si>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</si>
  <si>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</si>
  <si>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</si>
  <si>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</si>
  <si>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</si>
  <si>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</si>
  <si>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</si>
  <si>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</si>
  <si>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</si>
  <si>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</si>
  <si>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</si>
  <si>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</si>
  <si>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</si>
  <si>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</si>
  <si>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</si>
  <si>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</si>
  <si>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</si>
  <si>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</si>
  <si>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</si>
  <si>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</si>
  <si>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</si>
  <si>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</si>
  <si>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</si>
  <si>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</si>
  <si>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</si>
  <si>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</si>
  <si>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</si>
  <si>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</si>
  <si>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</si>
  <si>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</si>
  <si>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</si>
  <si>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</si>
  <si>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</si>
  <si>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</si>
  <si>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</si>
  <si>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</si>
  <si>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</si>
  <si>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</si>
  <si>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</si>
  <si>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</si>
  <si>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</si>
  <si>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</si>
  <si>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</si>
  <si>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</si>
  <si>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</si>
  <si>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</si>
  <si>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</si>
  <si>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</si>
  <si>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</si>
  <si>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</si>
  <si>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</si>
  <si>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</si>
  <si>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</si>
  <si>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</si>
  <si>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</si>
  <si>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</si>
  <si>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</si>
  <si>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</si>
  <si>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</si>
  <si>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</si>
  <si>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</si>
  <si>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</si>
  <si>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</si>
  <si>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</si>
  <si>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</si>
  <si>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</si>
  <si>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</si>
  <si>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</si>
  <si>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</si>
  <si>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</si>
  <si>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</si>
  <si>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</si>
  <si>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</si>
  <si>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</si>
  <si>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</si>
  <si>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</si>
  <si>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</si>
  <si>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</si>
  <si>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</si>
  <si>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</si>
  <si>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</si>
  <si>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</si>
  <si>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</si>
  <si>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</si>
  <si>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</si>
  <si>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</si>
  <si>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</si>
  <si>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</si>
  <si>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</si>
  <si>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</si>
  <si>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</si>
  <si>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</si>
  <si>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</si>
  <si>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</si>
  <si>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</si>
  <si>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</si>
  <si>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</si>
  <si>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</si>
  <si>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</si>
  <si>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</si>
  <si>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</si>
  <si>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</si>
  <si>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</si>
  <si>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</si>
  <si>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</si>
  <si>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</si>
  <si>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</si>
  <si>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</si>
  <si>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</si>
  <si>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</si>
  <si>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</si>
  <si>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</si>
  <si>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</si>
  <si>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</si>
  <si>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</si>
  <si>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</si>
  <si>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</si>
  <si>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</si>
  <si>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</si>
  <si>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</si>
  <si>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</si>
  <si>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</si>
  <si>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</si>
  <si>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</si>
  <si>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</si>
  <si>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</si>
  <si>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</si>
  <si>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</si>
  <si>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</si>
  <si>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</si>
  <si>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</si>
  <si>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</si>
  <si>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</si>
  <si>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</si>
  <si>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</si>
  <si>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</si>
  <si>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</si>
  <si>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</si>
  <si>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</si>
  <si>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</si>
  <si>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</si>
  <si>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</si>
  <si>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</si>
  <si>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</si>
  <si>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</si>
  <si>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</si>
  <si>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</si>
  <si>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</si>
  <si>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</si>
  <si>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</si>
  <si>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</si>
  <si>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</si>
  <si>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</si>
  <si>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</si>
  <si>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</si>
  <si>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</si>
  <si>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</si>
  <si>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</si>
  <si>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</si>
  <si>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</si>
  <si>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</si>
  <si>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</si>
  <si>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</si>
  <si>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</si>
  <si>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</si>
  <si>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</si>
  <si>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</si>
  <si>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</si>
  <si>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</si>
  <si>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</si>
  <si>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</si>
  <si>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</si>
  <si>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</si>
  <si>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</si>
  <si>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</si>
  <si>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</si>
  <si>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</si>
  <si>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</si>
  <si>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</si>
  <si>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</si>
  <si>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</si>
  <si>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</si>
  <si>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</si>
  <si>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</si>
  <si>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</si>
  <si>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</si>
  <si>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</si>
  <si>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</si>
  <si>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</si>
  <si>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</si>
  <si>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</si>
  <si>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</si>
  <si>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</si>
  <si>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</si>
  <si>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</si>
  <si>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</si>
  <si>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</si>
  <si>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</si>
  <si>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</si>
  <si>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</si>
  <si>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</si>
  <si>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</si>
  <si>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</si>
  <si>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</si>
  <si>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</si>
  <si>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</si>
  <si>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</si>
  <si>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</si>
  <si>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</si>
  <si>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</si>
  <si>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</si>
  <si>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</si>
  <si>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</si>
  <si>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</si>
  <si>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</si>
  <si>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</si>
  <si>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</si>
  <si>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</si>
  <si>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</si>
  <si>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</si>
  <si>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</si>
  <si>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</si>
  <si>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</si>
  <si>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</si>
  <si>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</si>
  <si>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</si>
  <si>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</si>
  <si>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</si>
  <si>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</si>
  <si>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</si>
  <si>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</si>
  <si>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</si>
  <si>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</si>
  <si>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</si>
  <si>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</si>
  <si>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</si>
  <si>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</si>
  <si>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</si>
  <si>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</si>
  <si>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</si>
  <si>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</si>
  <si>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</si>
  <si>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</si>
  <si>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</si>
  <si>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</si>
  <si>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</si>
  <si>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</si>
  <si>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</si>
  <si>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</si>
  <si>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</si>
  <si>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</si>
  <si>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</si>
  <si>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</si>
  <si>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</si>
  <si>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</si>
  <si>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</si>
  <si>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</si>
  <si>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</si>
  <si>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</si>
  <si>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</si>
  <si>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</si>
  <si>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</si>
  <si>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</si>
  <si>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</si>
  <si>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</si>
  <si>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</si>
  <si>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</si>
  <si>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</si>
  <si>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</si>
  <si>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</si>
  <si>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</si>
  <si>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</si>
  <si>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</si>
  <si>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</si>
  <si>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</si>
  <si>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</si>
  <si>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</si>
  <si>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</si>
  <si>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</si>
  <si>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</si>
  <si>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</si>
  <si>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</si>
  <si>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</si>
  <si>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</si>
  <si>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</si>
  <si>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</si>
  <si>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</si>
  <si>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</si>
  <si>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</si>
  <si>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</si>
  <si>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</si>
  <si>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</si>
  <si>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</si>
  <si>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</si>
  <si>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</si>
  <si>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</si>
  <si>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</si>
  <si>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</si>
  <si>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</si>
  <si>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</si>
  <si>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</si>
  <si>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</si>
  <si>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</si>
  <si>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</si>
  <si>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</si>
  <si>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</si>
  <si>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</si>
  <si>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</si>
  <si>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</si>
  <si>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</si>
  <si>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</si>
  <si>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</si>
  <si>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</si>
  <si>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</si>
  <si>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</si>
  <si>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</si>
  <si>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</si>
  <si>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</si>
  <si>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</si>
  <si>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</si>
  <si>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</si>
  <si>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Устройство воронок (узел 9)</t>
  </si>
  <si>
    <t>Устройство аэраторов(узел 10)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</si>
  <si>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</si>
  <si>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</si>
  <si>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</si>
  <si>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</si>
  <si>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</si>
  <si>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</si>
  <si>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</si>
  <si>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</si>
  <si>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</si>
  <si>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</si>
  <si>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</si>
  <si>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</si>
  <si>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</si>
  <si>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</si>
  <si>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</si>
  <si>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</si>
  <si>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</si>
  <si>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</si>
  <si>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</si>
  <si>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</si>
  <si>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</si>
  <si>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</si>
  <si>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</si>
  <si>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</si>
  <si>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</si>
  <si>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</si>
  <si>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</si>
  <si>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</si>
  <si>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</si>
  <si>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</si>
  <si>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</si>
  <si>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</si>
  <si>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</si>
  <si>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</si>
  <si>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</si>
  <si>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</si>
  <si>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</si>
  <si>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</si>
  <si>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Проверка наличия цепи между заземлителями и заземленными элементами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</si>
  <si>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</si>
  <si>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</si>
  <si>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</si>
  <si>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</si>
  <si>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</si>
  <si>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</si>
  <si>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</si>
  <si>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</si>
  <si>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</si>
  <si>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</si>
  <si>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</si>
  <si>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</si>
  <si>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</si>
  <si>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</si>
  <si>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</si>
  <si>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</si>
  <si>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</si>
  <si>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</si>
  <si>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</si>
  <si>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</si>
  <si>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</si>
  <si>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</si>
  <si>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</si>
  <si>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</si>
  <si>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</si>
  <si>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</si>
  <si>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</si>
  <si>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</si>
  <si>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</si>
  <si>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</si>
  <si>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</si>
  <si>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</si>
  <si>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</si>
  <si>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</si>
  <si>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</si>
  <si>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</si>
  <si>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</si>
  <si>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</si>
  <si>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</si>
  <si>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Монтаж в перегородки трубы стальной водогазопроводной Ду 50 (гильза)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</si>
  <si>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</si>
  <si>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</si>
  <si>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</si>
  <si>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Монтаж стенового клапана "Гермик-ДУ-3-1700х1700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</si>
  <si>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</si>
  <si>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</si>
  <si>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</si>
  <si>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</si>
  <si>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</si>
  <si>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</si>
  <si>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</si>
  <si>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</si>
  <si>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</si>
  <si>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</si>
  <si>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</si>
  <si>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</si>
  <si>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</si>
  <si>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</si>
  <si>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</si>
  <si>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</si>
  <si>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</si>
  <si>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</si>
  <si>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</si>
  <si>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</si>
  <si>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</si>
  <si>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</si>
  <si>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</si>
  <si>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</si>
  <si>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>Монтаж лотковой кабельной системы:</t>
  </si>
  <si>
    <t>Монтаж лотка неперфорированного замкового оцинкованного</t>
  </si>
  <si>
    <t>Силовое электроснабжение. Шинопроводы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</si>
  <si>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</si>
  <si>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</si>
  <si>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</si>
  <si>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</si>
  <si>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</si>
  <si>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</si>
  <si>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</si>
  <si>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</si>
  <si>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</si>
  <si>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</si>
  <si>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</si>
  <si>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</si>
  <si>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</si>
  <si>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</si>
  <si>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</si>
  <si>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</si>
  <si>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</si>
  <si>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</si>
  <si>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</si>
  <si>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</si>
  <si>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</si>
  <si>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</si>
  <si>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</si>
  <si>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</si>
  <si>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</si>
  <si>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</si>
  <si>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</si>
  <si>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</si>
  <si>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</si>
  <si>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</si>
  <si>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</si>
  <si>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</si>
  <si>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</si>
  <si>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</si>
  <si>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</si>
  <si>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</si>
  <si>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>Монтаж распределительной коробки</t>
  </si>
  <si>
    <t xml:space="preserve">Монтаж терминальной платы </t>
  </si>
  <si>
    <t xml:space="preserve">Монтаж ответтвительной коробки </t>
  </si>
  <si>
    <t>Прокладка гофрированной ПВХ трубы для защиты кабеля</t>
  </si>
  <si>
    <t>Затягивание кабеля в проложенную гофротрубу</t>
  </si>
  <si>
    <t xml:space="preserve">Монтаж гильз из стальной тубы для прохода кабеля </t>
  </si>
  <si>
    <t>Герметизация проходов</t>
  </si>
  <si>
    <t>Автоматизация системы противодымной вентиляции (вытяжная)</t>
  </si>
  <si>
    <t>Монтаж шкаф управления пожарными люками</t>
  </si>
  <si>
    <t xml:space="preserve">Монтаж устройства дистанционного пуска «УДП 513-3АМ исп.02» </t>
  </si>
  <si>
    <t xml:space="preserve">Монтаж блока сигнально-пускового С2000 КПБ </t>
  </si>
  <si>
    <t xml:space="preserve">Монтаж  модуля  подключения нагрузки </t>
  </si>
  <si>
    <t>ИТОГО по объекту</t>
  </si>
  <si>
    <t>НДС-20%</t>
  </si>
  <si>
    <t>ВСЕГО с НДС</t>
  </si>
  <si>
    <t>Ед. изм.</t>
  </si>
  <si>
    <t>м2</t>
  </si>
  <si>
    <t>шт</t>
  </si>
  <si>
    <t>п.м.</t>
  </si>
  <si>
    <t>кг</t>
  </si>
  <si>
    <t>т</t>
  </si>
  <si>
    <t>м3</t>
  </si>
  <si>
    <t>м.п.</t>
  </si>
  <si>
    <t>м2/м3/т</t>
  </si>
  <si>
    <t>м</t>
  </si>
  <si>
    <t>л</t>
  </si>
  <si>
    <t>шт/т</t>
  </si>
  <si>
    <t>м.п</t>
  </si>
  <si>
    <t>шт/кг</t>
  </si>
  <si>
    <t>м/м3</t>
  </si>
  <si>
    <t>измерение</t>
  </si>
  <si>
    <t>шт /м</t>
  </si>
  <si>
    <t>система</t>
  </si>
  <si>
    <t>шт.</t>
  </si>
  <si>
    <t xml:space="preserve">м </t>
  </si>
  <si>
    <t>комплекс</t>
  </si>
  <si>
    <t>шт/ м3</t>
  </si>
  <si>
    <t xml:space="preserve">шт </t>
  </si>
  <si>
    <t>2</t>
  </si>
  <si>
    <t>12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</si>
  <si>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</si>
  <si>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</si>
  <si>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</si>
  <si>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</si>
  <si>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</si>
  <si>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</si>
  <si>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</si>
  <si>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</si>
  <si>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</si>
  <si>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</si>
  <si>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</si>
  <si>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</si>
  <si>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</si>
  <si>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</si>
  <si>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</si>
  <si>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</si>
  <si>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</si>
  <si>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</si>
  <si>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</si>
  <si>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</si>
  <si>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</si>
  <si>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</si>
  <si>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</si>
  <si>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</si>
  <si>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</si>
  <si>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</si>
  <si>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</si>
  <si>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</si>
  <si>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</si>
  <si>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</si>
  <si>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</si>
  <si>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</si>
  <si>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</si>
  <si>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</si>
  <si>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</si>
  <si>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</si>
  <si>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</si>
  <si>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</si>
  <si>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</si>
  <si>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</si>
  <si>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</si>
  <si>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</si>
  <si>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</si>
  <si>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</si>
  <si>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</si>
  <si>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</si>
  <si>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</si>
  <si>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</si>
  <si>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</si>
  <si>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</si>
  <si>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</si>
  <si>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</si>
  <si>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</si>
  <si>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</si>
  <si>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</si>
  <si>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</si>
  <si>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</si>
  <si>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</si>
  <si>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</si>
  <si>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</si>
  <si>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</si>
  <si>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</si>
  <si>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</si>
  <si>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</si>
  <si>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</si>
  <si>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</si>
  <si>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</si>
  <si>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</si>
  <si>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</si>
  <si>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</si>
  <si>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</si>
  <si>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</si>
  <si>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</si>
  <si>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</si>
  <si>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</si>
  <si>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</si>
  <si>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</si>
  <si>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</si>
  <si>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</si>
  <si>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</si>
  <si>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</si>
  <si>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</si>
  <si>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</si>
  <si>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</si>
  <si>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</si>
  <si>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</si>
  <si>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t xml:space="preserve"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 </t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</si>
  <si>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</si>
  <si>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</si>
  <si>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</si>
  <si>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</si>
  <si>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</si>
  <si>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</si>
  <si>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</si>
  <si>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</si>
  <si>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</si>
  <si>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</si>
  <si>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</si>
  <si>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</si>
  <si>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</si>
  <si>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 xml:space="preserve">Длина одного прогона 0,865 м, общая длина прогонов: 0,865м*18шт= 15,57 м. Масса одного прогона 43,16 кг, общая масса: 43,16кг х 18шт =776,88 кг.  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</si>
  <si>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</si>
  <si>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</si>
  <si>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</si>
  <si>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</si>
  <si>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</si>
  <si>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</si>
  <si>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</si>
  <si>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 xml:space="preserve">Длина одного прогона 6,0* м, общая длина прогонов: 6м*2шт= 12,0 м. Масса одного прогона 144,0 кг, общая масса: 144кг х 2шт =288 кг.  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</si>
  <si>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</si>
  <si>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</si>
  <si>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</si>
  <si>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</si>
  <si>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</si>
  <si>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</si>
  <si>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</si>
  <si>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</si>
  <si>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</si>
  <si>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</si>
  <si>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</si>
  <si>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</si>
  <si>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</si>
  <si>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</si>
  <si>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</si>
  <si>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</si>
  <si>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</si>
  <si>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</si>
  <si>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</si>
  <si>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</si>
  <si>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</si>
  <si>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</si>
  <si>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</si>
  <si>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</si>
  <si>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</si>
  <si>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</si>
  <si>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</si>
  <si>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</si>
  <si>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 xml:space="preserve"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 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</si>
  <si>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</si>
  <si>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</si>
  <si>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</si>
  <si>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</si>
  <si>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</si>
  <si>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 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</si>
  <si>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</si>
  <si>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</si>
  <si>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</si>
  <si>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</si>
  <si>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</si>
  <si>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</si>
  <si>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 xml:space="preserve">Замена элементов одной ВС-14 состоит: уголок 56х5 по ГОСТ 8509-93, длиной 8 м, масса 34,0 кг. Всего ремонтируемых ВС-14 - 1 шт.  </t>
  </si>
  <si>
    <t xml:space="preserve">Замена элемента одной ВС-12 состоит: уголок 56х5 по ГОСТ 8509-93, длиной 8,1 м, масса 34,3 кг. Всего ремонтируемых ВС-12 - 1 шт. 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</si>
  <si>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</si>
  <si>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</si>
  <si>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</si>
  <si>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</si>
  <si>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</si>
  <si>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</si>
  <si>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</si>
  <si>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</si>
  <si>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</si>
  <si>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</si>
  <si>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 xml:space="preserve"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 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</si>
  <si>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</si>
  <si>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</si>
  <si>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</si>
  <si>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</si>
  <si>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</si>
  <si>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</si>
  <si>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</si>
  <si>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</si>
  <si>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</si>
  <si>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</si>
  <si>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</si>
  <si>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>Общая Sкровли=1695,0+1045,1+517,0+1506,5+1382,9=6146,5 м2, общая Sкровли фонарей=1036,3+800,4+797,3*2=3431,3м2</t>
  </si>
  <si>
    <t xml:space="preserve"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</si>
  <si>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</si>
  <si>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</si>
  <si>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</si>
  <si>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</si>
  <si>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</si>
  <si>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</si>
  <si>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</si>
  <si>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</si>
  <si>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</si>
  <si>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</si>
  <si>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</si>
  <si>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</si>
  <si>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</si>
  <si>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</si>
  <si>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</si>
  <si>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</si>
  <si>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</si>
  <si>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</si>
  <si>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</si>
  <si>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</si>
  <si>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</si>
  <si>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</si>
  <si>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</si>
  <si>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</si>
  <si>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</si>
  <si>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</si>
  <si>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</si>
  <si>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</si>
  <si>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</si>
  <si>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</si>
  <si>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</si>
  <si>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</si>
  <si>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</si>
  <si>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</si>
  <si>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</si>
  <si>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</si>
  <si>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</si>
  <si>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</si>
  <si>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</si>
  <si>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</si>
  <si>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</si>
  <si>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</si>
  <si>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</si>
  <si>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</si>
  <si>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</si>
  <si>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</si>
  <si>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</si>
  <si>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</si>
  <si>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</si>
  <si>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</si>
  <si>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</si>
  <si>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</si>
  <si>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</si>
  <si>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</si>
  <si>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</si>
  <si>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</si>
  <si>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</si>
  <si>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</si>
  <si>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</si>
  <si>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</si>
  <si>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</si>
  <si>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</si>
  <si>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</si>
  <si>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</si>
  <si>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</si>
  <si>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</si>
  <si>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</si>
  <si>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</si>
  <si>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</si>
  <si>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</si>
  <si>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</si>
  <si>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</si>
  <si>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</si>
  <si>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</si>
  <si>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</si>
  <si>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</si>
  <si>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</si>
  <si>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</si>
  <si>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</si>
  <si>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</si>
  <si>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</si>
  <si>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</si>
  <si>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</si>
  <si>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</si>
  <si>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</si>
  <si>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</si>
  <si>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</si>
  <si>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</si>
  <si>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</si>
  <si>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</si>
  <si>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</si>
  <si>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</si>
  <si>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</si>
  <si>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</si>
  <si>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</si>
  <si>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</si>
  <si>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</si>
  <si>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</si>
  <si>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</si>
  <si>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</si>
  <si>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</si>
  <si>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</si>
  <si>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</si>
  <si>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</si>
  <si>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</si>
  <si>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</si>
  <si>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</si>
  <si>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</si>
  <si>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</si>
  <si>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</si>
  <si>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</si>
  <si>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</si>
  <si>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</si>
  <si>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</si>
  <si>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</si>
  <si>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</si>
  <si>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</si>
  <si>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</si>
  <si>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</si>
  <si>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</si>
  <si>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</si>
  <si>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</si>
  <si>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</si>
  <si>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</si>
  <si>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</si>
  <si>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</si>
  <si>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</si>
  <si>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</si>
  <si>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</si>
  <si>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</si>
  <si>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</si>
  <si>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</si>
  <si>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</si>
  <si>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</si>
  <si>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</si>
  <si>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</si>
  <si>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</si>
  <si>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</si>
  <si>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</si>
  <si>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</si>
  <si>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</si>
  <si>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</si>
  <si>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</si>
  <si>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</si>
  <si>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</si>
  <si>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</si>
  <si>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</si>
  <si>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</si>
  <si>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</si>
  <si>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</si>
  <si>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</si>
  <si>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</si>
  <si>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</si>
  <si>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</si>
  <si>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</si>
  <si>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</si>
  <si>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</si>
  <si>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</si>
  <si>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</si>
  <si>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</si>
  <si>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</si>
  <si>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</si>
  <si>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</si>
  <si>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</si>
  <si>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</si>
  <si>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</si>
  <si>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</si>
  <si>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</si>
  <si>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</si>
  <si>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</si>
  <si>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</si>
  <si>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</si>
  <si>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</si>
  <si>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</si>
  <si>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</si>
  <si>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</si>
  <si>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</si>
  <si>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</si>
  <si>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</si>
  <si>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</si>
  <si>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</si>
  <si>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</si>
  <si>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</si>
  <si>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</si>
  <si>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</si>
  <si>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</si>
  <si>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</si>
  <si>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</si>
  <si>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</si>
  <si>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</si>
  <si>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</si>
  <si>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</si>
  <si>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</si>
  <si>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</si>
  <si>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</si>
  <si>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</si>
  <si>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</si>
  <si>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</si>
  <si>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</si>
  <si>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</si>
  <si>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</si>
  <si>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</si>
  <si>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</si>
  <si>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</si>
  <si>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</si>
  <si>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</si>
  <si>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</si>
  <si>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</si>
  <si>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</si>
  <si>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</si>
  <si>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</si>
  <si>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</si>
  <si>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</si>
  <si>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</si>
  <si>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</si>
  <si>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</si>
  <si>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</si>
  <si>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</si>
  <si>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</si>
  <si>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</si>
  <si>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</si>
  <si>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</si>
  <si>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</si>
  <si>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</si>
  <si>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</si>
  <si>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</si>
  <si>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</si>
  <si>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</si>
  <si>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</si>
  <si>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</si>
  <si>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</si>
  <si>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</si>
  <si>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</si>
  <si>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</si>
  <si>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</si>
  <si>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</si>
  <si>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</si>
  <si>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</si>
  <si>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</si>
  <si>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</si>
  <si>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</si>
  <si>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</si>
  <si>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</si>
  <si>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</si>
  <si>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</si>
  <si>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</si>
  <si>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</si>
  <si>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</si>
  <si>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</si>
  <si>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</si>
  <si>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</si>
  <si>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</si>
  <si>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</si>
  <si>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</si>
  <si>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</si>
  <si>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</si>
  <si>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</si>
  <si>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</si>
  <si>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</si>
  <si>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</si>
  <si>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</si>
  <si>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</si>
  <si>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</si>
  <si>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</si>
  <si>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</si>
  <si>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</si>
  <si>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</si>
  <si>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</si>
  <si>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</si>
  <si>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</si>
  <si>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</si>
  <si>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</si>
  <si>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</si>
  <si>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</si>
  <si>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 xml:space="preserve"> - Комплект крепления концевых коробок - 8 шт в составе:  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</si>
  <si>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</si>
  <si>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</si>
  <si>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</si>
  <si>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</si>
  <si>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</si>
  <si>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</si>
  <si>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</si>
  <si>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</si>
  <si>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</si>
  <si>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</si>
  <si>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</si>
  <si>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</si>
  <si>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</si>
  <si>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</si>
  <si>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</si>
  <si>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>Терминальная плата - TRB-110– 16 шт.</t>
  </si>
  <si>
    <t xml:space="preserve"> - Ответвительная коробка KXP 1651-160 А - вставкой с компактным выключателем-3Р - 16 шт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</si>
  <si>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</si>
  <si>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</si>
  <si>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 - Труба стальная водогазопроводная 50х3,5 - 5 м</t>
  </si>
  <si>
    <t xml:space="preserve"> - Пена противопожарная, марка "PROMAFOAM-C" (700 мл) - 1 шт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</si>
  <si>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</si>
  <si>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</si>
  <si>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</si>
  <si>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</si>
  <si>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>-Устройство дистанционного пуска «УДП 513-3АМ исп.02» - 10 шт.</t>
  </si>
  <si>
    <t>- Блок сигнально-пусковой С2000 КПБ – 2 шт.</t>
  </si>
  <si>
    <t>- Модуль подключения нагрузки - 12шт</t>
  </si>
  <si>
    <t>Уточнить состав рубероида, мастику, порядок утилизации отходов.</t>
  </si>
  <si>
    <t>Толщина указана, но нет данных об армировании, классе бетона и утилизации.</t>
  </si>
  <si>
    <t>В примечаниях только масса/объем. Не указаны закладные детали, арматура, мастика.</t>
  </si>
  <si>
    <t>Проверить учет кабельных лотков, крепежа, гофры, наконечников.</t>
  </si>
  <si>
    <t>Нет уплотнителей, виброизоляторов, огнезащиты, герметизации.</t>
  </si>
  <si>
    <t>Винер</t>
  </si>
  <si>
    <t>Гриша</t>
  </si>
  <si>
    <r>
  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</t>
    </r>
    <r>
      <rPr>
        <sz val="11"/>
        <color rgb="FFFF0000"/>
        <rFont val="Calibri"/>
        <family val="2"/>
        <charset val="204"/>
        <scheme val="minor"/>
      </rPr>
      <t>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</t>
    </r>
    <r>
      <rPr>
        <sz val="11"/>
        <color theme="1"/>
        <rFont val="Calibri"/>
        <family val="2"/>
        <scheme val="minor"/>
      </rPr>
      <t xml:space="preserve">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  </r>
  </si>
  <si>
    <t>Центрис</t>
  </si>
  <si>
    <t>Гуль</t>
  </si>
  <si>
    <t>Инжсолюшн</t>
  </si>
  <si>
    <t xml:space="preserve">Противодымная вентиляция (вытяжная) </t>
  </si>
  <si>
    <t xml:space="preserve">Дымоудаление. </t>
  </si>
  <si>
    <t>Чистый город (без вывоза и утилизации)</t>
  </si>
  <si>
    <t xml:space="preserve">РСК-24 </t>
  </si>
  <si>
    <t xml:space="preserve">АС-1 </t>
  </si>
  <si>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</si>
  <si>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</si>
  <si>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</si>
  <si>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</si>
  <si>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</si>
  <si>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</si>
  <si>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</si>
  <si>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</si>
  <si>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</si>
  <si>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</si>
  <si>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</si>
  <si>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</si>
  <si>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</si>
  <si>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</si>
  <si>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</si>
  <si>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Капитальный ремонт цеха М6 на территории АО «Коломенский Завод»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</si>
  <si>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</si>
  <si>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01</t>
  </si>
  <si>
    <t>ПОС.Капитальный ремонт цеха М6 на территории АО «Коломенский Завод» расположенного по адресу: Московская область, г. Коломна, ул. Партизан 42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</si>
  <si>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</si>
  <si>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</si>
  <si>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</si>
  <si>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</si>
  <si>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</si>
  <si>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 (раздел ПОС)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</si>
  <si>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</si>
  <si>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</si>
  <si>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</si>
  <si>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</si>
  <si>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(1333,12)</t>
  </si>
  <si>
    <t>тыс.руб.</t>
  </si>
  <si>
    <t>в том числе:</t>
  </si>
  <si>
    <t>строительных работ</t>
  </si>
  <si>
    <t>(1035,07)</t>
  </si>
  <si>
    <t>Средства на оплату труда рабочих</t>
  </si>
  <si>
    <t>(166,51)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</si>
  <si>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</si>
  <si>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</si>
  <si>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</si>
  <si>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</si>
  <si>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</si>
  <si>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</si>
  <si>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</si>
  <si>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</si>
  <si>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</si>
  <si>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</si>
  <si>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</si>
  <si>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</si>
  <si>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</si>
  <si>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</si>
  <si>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</si>
  <si>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</si>
  <si>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</si>
  <si>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</si>
  <si>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</si>
  <si>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</si>
  <si>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и демонтаж  страховочной системы</t>
  </si>
  <si>
    <t>1800м2 на 1 пролет, всего 6 пролетов.</t>
  </si>
  <si>
    <t>1</t>
  </si>
  <si>
    <t>ФЕР08-07-006-01</t>
  </si>
  <si>
    <t>Устройство защитной декоративной сетки на время ремонта фасада/применит. Монтаж страховочной сетки (на 6 пролетов)</t>
  </si>
  <si>
    <t>100 м2</t>
  </si>
  <si>
    <t>Объем=(1800*6)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</si>
  <si>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</si>
  <si>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</si>
  <si>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</si>
  <si>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</si>
  <si>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</si>
  <si>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</si>
  <si>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</si>
  <si>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</si>
  <si>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</si>
  <si>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</si>
  <si>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</si>
  <si>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п.8</t>
  </si>
  <si>
    <t>НР Конструкции из кирпича и блоков</t>
  </si>
  <si>
    <t>%</t>
  </si>
  <si>
    <t>Приказ № 774/пр от 11.12.2020 Прил. п.8, Приказ № 774/пр от 11.12.2020 п.16</t>
  </si>
  <si>
    <t>СП Конструкции из кирпича и блоков</t>
  </si>
  <si>
    <t>Всего по позиции</t>
  </si>
  <si>
    <t>12 шт на 1 пролет, всего 6 пролетов. С учётом оборачиваемости (6 раз) и 10% трудноустранимых потерь: 72 шт (12*6 пролетов ) / 6 * 1,1=13 шт</t>
  </si>
  <si>
    <t>КП ИП Родькина А. И от 03.09.25</t>
  </si>
  <si>
    <t>Сетка защитная (с 6-кратной оборачиваемостью)</t>
  </si>
  <si>
    <t>Объем=(12*6)/6*1,1</t>
  </si>
  <si>
    <t>Цена=7100/1,2/9,5</t>
  </si>
  <si>
    <t>ТР МАТ=1,03 к расх.</t>
  </si>
  <si>
    <t>ЗСР МАТ=1,012 к расх.</t>
  </si>
  <si>
    <t>1800м на 1 пролет, всего 6 пролетов. С учётом оборачиваемости (6 раз) и 10% трудноустранимых потерь: 1 800 м х 6 пролетов / 6 * 1,1=1 980 м</t>
  </si>
  <si>
    <t>3</t>
  </si>
  <si>
    <t>Проволока стальная диаметром 4 мм (с 6-кратной оборачиваемостью)</t>
  </si>
  <si>
    <t>Объем=(1800*6)/6*1,1</t>
  </si>
  <si>
    <t>Цена=30/1,2/9,5</t>
  </si>
  <si>
    <t>2 700м2 (1,5х100*18шт) на 1 пролет, всего 6 пролетов.</t>
  </si>
  <si>
    <t>4</t>
  </si>
  <si>
    <t>ФЕР14-02-015-01</t>
  </si>
  <si>
    <t>Покрытие пленкой: стен и кровель/применит. Монтаж пленки защитной (на 6 пролетов)</t>
  </si>
  <si>
    <t>Объем=(1,5*100*18*6) / 100</t>
  </si>
  <si>
    <t>ЭМ</t>
  </si>
  <si>
    <t>в т.ч. ОТм</t>
  </si>
  <si>
    <t>М</t>
  </si>
  <si>
    <t>ЗТм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</si>
  <si>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</si>
  <si>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</si>
  <si>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</si>
  <si>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</si>
  <si>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18 шт на 1 пролет, всего 6 пролетов. С учётом оборачиваемости (6 раз) и 10% трудноустранимых потерь: 108 шт (18*6 пролетов) / 6 * 1,1=19,8 шт</t>
  </si>
  <si>
    <t>5</t>
  </si>
  <si>
    <t>КП</t>
  </si>
  <si>
    <t>Плёнка 100 мкм (с 6-кратной оборачиваемостью) (с 6-кратной оборачиваемостью)</t>
  </si>
  <si>
    <t>Объем=(18*6)/6*1,1</t>
  </si>
  <si>
    <t>Цена=11000/1,2/9,5</t>
  </si>
  <si>
    <t>6</t>
  </si>
  <si>
    <t>Лента двусторонняя</t>
  </si>
  <si>
    <t>Объем=48*6</t>
  </si>
  <si>
    <t>Цена=151/1,2/9,5</t>
  </si>
  <si>
    <t>5м х 12шт на 1 пролет, всего 6 пролетов.</t>
  </si>
  <si>
    <t>7</t>
  </si>
  <si>
    <t>ФЕР12-01-036-02</t>
  </si>
  <si>
    <t>Установка водосточной системы из ПВХ: труб/применит. Монтаж системы для водостока.</t>
  </si>
  <si>
    <t>100 м</t>
  </si>
  <si>
    <t>Объем=(5*12*6) / 100</t>
  </si>
  <si>
    <t>Пр/812-012.0-1</t>
  </si>
  <si>
    <t>НР Кровли</t>
  </si>
  <si>
    <t>Пр/774-012.0, Приказ № 774/пр от 11.12.2020 п.16</t>
  </si>
  <si>
    <t>СП Кровли</t>
  </si>
  <si>
    <t>8</t>
  </si>
  <si>
    <t>ФССЦ-12.1.01.05-0026</t>
  </si>
  <si>
    <t>Хомут для труб металлический для водосточных систем, окрашенный, диаметр 100 мм</t>
  </si>
  <si>
    <t>12 шт на 1 пролет, всего 6 пролетов. С учётом оборачиваемости (6 раз) и 10% трудноустранимых потерь: 72 шт (12*6) / 6 * 1,1=13 шт</t>
  </si>
  <si>
    <t>9</t>
  </si>
  <si>
    <t>Пластиковая ёмкость V=10 м³ (с 6-кратной оборачиваемостью)</t>
  </si>
  <si>
    <t>Цена=125000/1,2/9,5</t>
  </si>
  <si>
    <t>10</t>
  </si>
  <si>
    <t>Труба ПЭ Ø150 (с 6-кратной оборачиваемостью)</t>
  </si>
  <si>
    <t>Цена=2300/1,2/9,5</t>
  </si>
  <si>
    <t>11</t>
  </si>
  <si>
    <t>Устройство защитной декоративной сетки на время ремонта фасада/применит. Демонтаж страховочной сетки (на 6 пролетов)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</si>
  <si>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</si>
  <si>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</si>
  <si>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Покрытие пленкой: стен и кровель/применит. Демонтаж пленки защитной (на 6 пролетов)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</si>
  <si>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</si>
  <si>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</si>
  <si>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13</t>
  </si>
  <si>
    <t>Установка водосточной системы из ПВХ: труб/применит. Демонтаж системы для водостока.</t>
  </si>
  <si>
    <t>Итоги по разделу 1 Монтаж и демонтаж  страховочной системы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</si>
  <si>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</si>
  <si>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</si>
  <si>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</si>
  <si>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</si>
  <si>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</si>
  <si>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</si>
  <si>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</si>
  <si>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</si>
  <si>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</si>
  <si>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</si>
  <si>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</si>
  <si>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</si>
  <si>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</si>
  <si>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</si>
  <si>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</si>
  <si>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</si>
  <si>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Монтаж и демонтаж  страховочной системы</t>
  </si>
  <si>
    <t xml:space="preserve">     справочно:</t>
  </si>
  <si>
    <t xml:space="preserve">          Затраты труда рабочих</t>
  </si>
  <si>
    <t>5586,56568</t>
  </si>
  <si>
    <t xml:space="preserve">          Затраты труда машинистов</t>
  </si>
  <si>
    <t>7,4655</t>
  </si>
  <si>
    <t>Раздел 2. Монтаж и демонтаж сплошного настила по нижнему поясу фермы</t>
  </si>
  <si>
    <t>Монтажные и демонтажные работы</t>
  </si>
  <si>
    <t>6 шт х 300м2 (1800м2) на 1 пролет, всего 5 пролетов.</t>
  </si>
  <si>
    <t>14</t>
  </si>
  <si>
    <t>ФЕР46-05-001-01</t>
  </si>
  <si>
    <t>Устройство временных защитных ограждений: горизонтальных с настилом по нижним поясам ферм/Монтаж/демонтаж настила по нижнему поясу фермы.</t>
  </si>
  <si>
    <t>Объем=(6*300*5)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</si>
  <si>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</si>
  <si>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</si>
  <si>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</si>
  <si>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</si>
  <si>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</si>
  <si>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ФССЦ-11.1.02.04-0031</t>
  </si>
  <si>
    <t>Лесоматериалы круглые, хвойных пород, для строительства, диаметр 14-24 см, длина 3-6,5 м</t>
  </si>
  <si>
    <t>16</t>
  </si>
  <si>
    <t>ФССЦ-11.1.03.05-0082</t>
  </si>
  <si>
    <t>Доска необрезная, хвойных пород, длина 4-6,5 м, все ширины, толщина 32-40 мм, сорт IV</t>
  </si>
  <si>
    <t>17</t>
  </si>
  <si>
    <t>ФССЦ-11.1.03.05-0086</t>
  </si>
  <si>
    <t>Доска необрезная, хвойных пород, длина 4-6,5 м, все ширины, толщина 44 мм и более, сорт IV</t>
  </si>
  <si>
    <t>6 шт на 1 пролет, всего 5 пролетов. С учётом оборачиваемости (6 раз) и 10% трудноустранимых потерь: 30 шт (6*5) / 6 * 1,1=5,5 шт</t>
  </si>
  <si>
    <t>18</t>
  </si>
  <si>
    <t>Деревянный настил S=300 м² (1 настил-13 м3 доски) (с 6-кратной оборачиваемостью)</t>
  </si>
  <si>
    <t>Объем=(6*5)/6*1,1</t>
  </si>
  <si>
    <t>Цена=200000/1,2/9,5</t>
  </si>
  <si>
    <t>19</t>
  </si>
  <si>
    <t>Брезент огнеупорный S=300 м² (с 6-кратной оборачиваемостью)</t>
  </si>
  <si>
    <t>Цена=81000/1,2/9,5</t>
  </si>
  <si>
    <t>Итоги по разделу 2 Монтаж и демонтаж сплошного настила по нижнему поясу фермы :</t>
  </si>
  <si>
    <t xml:space="preserve"> Всего по разделу 2 Монтаж и демонтаж сплошного настила по нижнему поясу фермы</t>
  </si>
  <si>
    <t>11506,05</t>
  </si>
  <si>
    <t>147,15</t>
  </si>
  <si>
    <t>Раздел 3. Монтаж и демонтаж брезента по периметру захватки</t>
  </si>
  <si>
    <t>600м2  на 1 пролет, всего 6 пролетов (3600м2).</t>
  </si>
  <si>
    <t>20</t>
  </si>
  <si>
    <t>Покрытие пленкой: стен и кровель/применит. Монтаж брезента по периметру захватки</t>
  </si>
  <si>
    <t>Объем=(600*6) / 100</t>
  </si>
  <si>
    <t>21</t>
  </si>
  <si>
    <t>Брезент огнеупорный (с 6-кратной оборачиваемостью)</t>
  </si>
  <si>
    <t>22</t>
  </si>
  <si>
    <t>Покрытие пленкой: стен и кровель/применит. Демонтаж брезента по периметру захватки</t>
  </si>
  <si>
    <t>Итоги по разделу 3 Монтаж и демонтаж брезента по периметру захватки :</t>
  </si>
  <si>
    <t xml:space="preserve"> Всего по разделу 3 Монтаж и демонтаж брезента по периметру захватки</t>
  </si>
  <si>
    <t>1069,362</t>
  </si>
  <si>
    <t>0,945</t>
  </si>
  <si>
    <t>Раздел 4. Монтаж и демонтаж сплошного настила по верхнему поясу фермы</t>
  </si>
  <si>
    <t>480м2 * 5 пролетов (2400м2) на 1 пролет, всего 5 пролетов.</t>
  </si>
  <si>
    <t>23</t>
  </si>
  <si>
    <t>ФЕР46-05-001-03</t>
  </si>
  <si>
    <t>Устройство временных защитных ограждений: вертикальных с обшивкой по каркасу из досок/применит. Монтаж/демонтаж настила по верхнему поясу фермы (кровля)</t>
  </si>
  <si>
    <t>Объем=(480*5) / 100</t>
  </si>
  <si>
    <t>24</t>
  </si>
  <si>
    <t>25</t>
  </si>
  <si>
    <t>240м на 1 пролет, всего 5 пролетов. С учётом оборачиваемости (6 раз) и 10% трудноустранимых потерь: 1200м (240*5) / 6 * 1,1=220м</t>
  </si>
  <si>
    <t>26</t>
  </si>
  <si>
    <t>Настил из доски необрезной толщиной 40 мм. (На 1 п.м- 0,08 м3 доски)</t>
  </si>
  <si>
    <t>Объем=(480*5)/5*1,1</t>
  </si>
  <si>
    <t>Цена=1270/1,2/9,5</t>
  </si>
  <si>
    <t>Итоги по разделу 4 Монтаж и демонтаж сплошного настила по верхнему поясу фермы :</t>
  </si>
  <si>
    <t xml:space="preserve"> Всего по разделу 4 Монтаж и демонтаж сплошного настила по верхнему поясу фермы</t>
  </si>
  <si>
    <t>1887,84</t>
  </si>
  <si>
    <t>16,56</t>
  </si>
  <si>
    <t>Раздел 5. Устройство площадки в месте установки
автомобильного крана</t>
  </si>
  <si>
    <t>Устройство площадки</t>
  </si>
  <si>
    <t>24 м3 на 1 площадку, всего 3 площадки.</t>
  </si>
  <si>
    <t>27</t>
  </si>
  <si>
    <t>ФЕР27-04-001-04</t>
  </si>
  <si>
    <t>Устройство подстилающих и выравнивающих слоев оснований: из щебня</t>
  </si>
  <si>
    <t>100 м3</t>
  </si>
  <si>
    <t>Объем=(24*3)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</si>
  <si>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</si>
  <si>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</si>
  <si>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</si>
  <si>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</si>
  <si>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24 м3 на 1 площадку, всего 3 площадки. С учётом оборачиваемости (3 раз) и 10% трудноустранимых потерь: 72м3 (24*3) / 3 * 1,1=26,4м3*Красх.</t>
  </si>
  <si>
    <t>28</t>
  </si>
  <si>
    <t>Щебень гранитный 20/40 (с 3-кратной оборачиваемостью)</t>
  </si>
  <si>
    <t>Объем=(24*1,26*3)/3*1,1</t>
  </si>
  <si>
    <t>8 шт (8*2,51м3) на 1 площадку, всего 3 площадки.</t>
  </si>
  <si>
    <t>29</t>
  </si>
  <si>
    <t>ФЕР27-12-010-02</t>
  </si>
  <si>
    <t>Устройство дорог из сборных железобетонных плит площадью: более 3 м2</t>
  </si>
  <si>
    <t>Объем=(8*2,51*3) / 100</t>
  </si>
  <si>
    <t>8 шт (8*2,51м3) на 1 площадку, всего 3 площадки. С учётом оборачиваемости (3 раз) и 10% трудноустранимых потерь: 24шт (8*3) / 3 =8,8 шт</t>
  </si>
  <si>
    <t>30</t>
  </si>
  <si>
    <t>ФССЦ-05.1.08.06-0031</t>
  </si>
  <si>
    <t>Плиты дорожные 1П60.30-30А-IV, бетон B30, объем 2,51 м3, расход арматуры 202,06 кг, постельная площадь 17,9 м2</t>
  </si>
  <si>
    <t>Объем=(8*3)/3*1,1</t>
  </si>
  <si>
    <t>Разборка площадки</t>
  </si>
  <si>
    <t>31</t>
  </si>
  <si>
    <t>ФЕРр68-12-2</t>
  </si>
  <si>
    <t>Разборка покрытий и оснований: щебеночных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</si>
  <si>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</si>
  <si>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</si>
  <si>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</si>
  <si>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</si>
  <si>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32</t>
  </si>
  <si>
    <t>ФЕР27-12-010-04</t>
  </si>
  <si>
    <t>Разборка дорог из сборных железобетонных плит площадью: более 3 м2</t>
  </si>
  <si>
    <t>Итоги по разделу 5 Устройство площадки в месте установки
автомобильного крана :</t>
  </si>
  <si>
    <t xml:space="preserve"> Всего по разделу 5 Устройство площадки в месте установки
автомобильного крана</t>
  </si>
  <si>
    <t>224,2015092</t>
  </si>
  <si>
    <t>103,260915</t>
  </si>
  <si>
    <t>Итоги по смете:</t>
  </si>
  <si>
    <t xml:space="preserve">     Временные здания и сооружения - 2,8%*0,8=2,24% </t>
  </si>
  <si>
    <t xml:space="preserve">     Временные здания и сооружения - 2,8%*0,8=2,24% 2,24%</t>
  </si>
  <si>
    <t xml:space="preserve"> Всего</t>
  </si>
  <si>
    <t xml:space="preserve">     Производство работ в зимнее время - 2,4%*0,8=1,92% </t>
  </si>
  <si>
    <t xml:space="preserve">     Производство работ в зимнее время - 2,4%*0,8=1,92% 1,92%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</si>
  <si>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</si>
  <si>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</si>
  <si>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</si>
  <si>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</si>
  <si>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20274,0191892</t>
  </si>
  <si>
    <t>275,381415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</si>
  <si>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</si>
  <si>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</si>
  <si>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</si>
  <si>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</si>
  <si>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</si>
  <si>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</si>
  <si>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РМ-Технострой</t>
  </si>
  <si>
    <t>ЭЭ</t>
  </si>
  <si>
    <t>79,95</t>
  </si>
  <si>
    <t>ВХОД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</si>
  <si>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</t>
  </si>
  <si>
    <t>смр</t>
  </si>
  <si>
    <t>мтр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</si>
  <si>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</si>
  <si>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</si>
  <si>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>Ценовая таблица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</si>
</sst>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0"/>
    <numFmt numFmtId="169" formatCode="0.000000"/>
    <numFmt numFmtId="170" formatCode="#,##0.0"/>
    <numFmt numFmtId="171" formatCode="_-* #,##0_-;\-* #,##0_-;_-* &quot;-&quot;??_-;_-@_-"/>
    <numFmt numFmtId="172" formatCode="_-* #,##0.00\ _₽_-;\-* #,##0.00\ _₽_-;_-* &quot;-&quot;??\ _₽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  <font>
      <sz val="10"/>
      <color rgb="FF000000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8" fillId="0" borderId="0"/>
    <xf numFmtId="0" fontId="28" fillId="0" borderId="0"/>
  </cellStyleXfs>
  <cellXfs count="450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vertical="center" wrapText="1"/>
    </xf>
    <xf numFmtId="2" fontId="15" fillId="0" borderId="0" xfId="0" applyNumberFormat="1" applyFont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3" fillId="0" borderId="1" xfId="0" applyNumberFormat="1" applyFont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43" fontId="6" fillId="8" borderId="1" xfId="0" applyNumberFormat="1" applyFont="1" applyFill="1" applyBorder="1" applyAlignment="1">
      <alignment vertical="center" wrapText="1"/>
    </xf>
    <xf numFmtId="2" fontId="6" fillId="8" borderId="1" xfId="0" applyNumberFormat="1" applyFont="1" applyFill="1" applyBorder="1" applyAlignment="1">
      <alignment vertical="center" wrapText="1"/>
    </xf>
    <xf numFmtId="2" fontId="8" fillId="8" borderId="1" xfId="0" applyNumberFormat="1" applyFont="1" applyFill="1" applyBorder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43" fontId="5" fillId="8" borderId="1" xfId="0" applyNumberFormat="1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vertical="center" wrapText="1"/>
    </xf>
    <xf numFmtId="0" fontId="6" fillId="8" borderId="0" xfId="0" applyFont="1" applyFill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11" borderId="1" xfId="0" applyFont="1" applyFill="1" applyBorder="1" applyAlignment="1">
      <alignment vertical="center" wrapText="1"/>
    </xf>
    <xf numFmtId="0" fontId="0" fillId="11" borderId="1" xfId="0" applyFont="1" applyFill="1" applyBorder="1" applyAlignment="1">
      <alignment horizontal="center" vertical="center" wrapText="1"/>
    </xf>
    <xf numFmtId="43" fontId="0" fillId="11" borderId="1" xfId="0" applyNumberFormat="1" applyFont="1" applyFill="1" applyBorder="1" applyAlignment="1">
      <alignment horizontal="center" vertical="center" wrapText="1"/>
    </xf>
    <xf numFmtId="2" fontId="0" fillId="11" borderId="1" xfId="0" applyNumberFormat="1" applyFont="1" applyFill="1" applyBorder="1" applyAlignment="1">
      <alignment vertical="center" wrapText="1"/>
    </xf>
    <xf numFmtId="2" fontId="14" fillId="11" borderId="1" xfId="0" applyNumberFormat="1" applyFont="1" applyFill="1" applyBorder="1" applyAlignment="1">
      <alignment vertical="center" wrapText="1"/>
    </xf>
    <xf numFmtId="0" fontId="0" fillId="11" borderId="0" xfId="0" applyFont="1" applyFill="1" applyAlignment="1">
      <alignment vertical="center" wrapText="1"/>
    </xf>
    <xf numFmtId="2" fontId="15" fillId="2" borderId="4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vertical="center" wrapText="1"/>
    </xf>
    <xf numFmtId="2" fontId="15" fillId="2" borderId="1" xfId="0" applyNumberFormat="1" applyFont="1" applyFill="1" applyBorder="1" applyAlignment="1">
      <alignment vertical="center" wrapText="1"/>
    </xf>
    <xf numFmtId="2" fontId="13" fillId="2" borderId="1" xfId="0" applyNumberFormat="1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vertical="center" wrapText="1"/>
    </xf>
    <xf numFmtId="2" fontId="15" fillId="2" borderId="0" xfId="0" applyNumberFormat="1" applyFont="1" applyFill="1" applyAlignment="1">
      <alignment vertical="center" wrapText="1"/>
    </xf>
    <xf numFmtId="2" fontId="16" fillId="0" borderId="1" xfId="0" applyNumberFormat="1" applyFont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43" fontId="0" fillId="0" borderId="1" xfId="0" applyNumberForma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vertical="center" wrapText="1"/>
    </xf>
    <xf numFmtId="49" fontId="17" fillId="0" borderId="0" xfId="0" applyNumberFormat="1" applyFont="1"/>
    <xf numFmtId="49" fontId="18" fillId="0" borderId="0" xfId="0" applyNumberFormat="1" applyFont="1" applyAlignment="1">
      <alignment horizontal="right"/>
    </xf>
    <xf numFmtId="49" fontId="18" fillId="0" borderId="0" xfId="0" applyNumberFormat="1" applyFont="1"/>
    <xf numFmtId="49" fontId="18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vertical="top"/>
    </xf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wrapText="1"/>
    </xf>
    <xf numFmtId="49" fontId="19" fillId="0" borderId="0" xfId="0" applyNumberFormat="1" applyFont="1" applyAlignment="1">
      <alignment vertical="top" wrapText="1"/>
    </xf>
    <xf numFmtId="0" fontId="19" fillId="0" borderId="0" xfId="0" applyFont="1" applyAlignment="1">
      <alignment wrapText="1"/>
    </xf>
    <xf numFmtId="0" fontId="19" fillId="0" borderId="0" xfId="0" applyFont="1"/>
    <xf numFmtId="49" fontId="18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center" vertical="top"/>
    </xf>
    <xf numFmtId="49" fontId="21" fillId="0" borderId="0" xfId="0" applyNumberFormat="1" applyFont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20" fillId="0" borderId="0" xfId="0" applyNumberFormat="1" applyFont="1"/>
    <xf numFmtId="49" fontId="17" fillId="0" borderId="0" xfId="0" applyNumberFormat="1" applyFont="1" applyAlignment="1">
      <alignment horizontal="right" vertical="top"/>
    </xf>
    <xf numFmtId="49" fontId="20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4" fontId="18" fillId="0" borderId="2" xfId="0" applyNumberFormat="1" applyFont="1" applyBorder="1"/>
    <xf numFmtId="49" fontId="17" fillId="0" borderId="2" xfId="0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0" fontId="20" fillId="0" borderId="0" xfId="0" applyFont="1"/>
    <xf numFmtId="2" fontId="18" fillId="0" borderId="0" xfId="0" applyNumberFormat="1" applyFont="1"/>
    <xf numFmtId="49" fontId="17" fillId="0" borderId="0" xfId="0" applyNumberFormat="1" applyFont="1" applyAlignment="1">
      <alignment horizontal="right"/>
    </xf>
    <xf numFmtId="0" fontId="22" fillId="0" borderId="0" xfId="0" applyFont="1"/>
    <xf numFmtId="49" fontId="18" fillId="0" borderId="2" xfId="0" applyNumberFormat="1" applyFont="1" applyBorder="1" applyAlignment="1">
      <alignment horizontal="right"/>
    </xf>
    <xf numFmtId="49" fontId="17" fillId="0" borderId="9" xfId="0" applyNumberFormat="1" applyFont="1" applyBorder="1" applyAlignment="1">
      <alignment horizontal="right"/>
    </xf>
    <xf numFmtId="49" fontId="1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49" fontId="25" fillId="0" borderId="7" xfId="0" applyNumberFormat="1" applyFont="1" applyBorder="1" applyAlignment="1">
      <alignment horizontal="center" vertical="top" wrapText="1"/>
    </xf>
    <xf numFmtId="49" fontId="25" fillId="0" borderId="10" xfId="0" applyNumberFormat="1" applyFont="1" applyBorder="1" applyAlignment="1">
      <alignment horizontal="left" vertical="top" wrapText="1"/>
    </xf>
    <xf numFmtId="49" fontId="25" fillId="0" borderId="10" xfId="0" applyNumberFormat="1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1" fontId="25" fillId="0" borderId="10" xfId="0" applyNumberFormat="1" applyFont="1" applyBorder="1" applyAlignment="1">
      <alignment horizontal="center" vertical="top" wrapText="1"/>
    </xf>
    <xf numFmtId="0" fontId="25" fillId="0" borderId="10" xfId="0" applyFont="1" applyBorder="1" applyAlignment="1">
      <alignment horizontal="right" vertical="top" wrapText="1"/>
    </xf>
    <xf numFmtId="0" fontId="25" fillId="0" borderId="8" xfId="0" applyFont="1" applyBorder="1" applyAlignment="1">
      <alignment horizontal="right" vertical="top" wrapText="1"/>
    </xf>
    <xf numFmtId="49" fontId="17" fillId="0" borderId="11" xfId="0" applyNumberFormat="1" applyFont="1" applyBorder="1" applyAlignment="1">
      <alignment horizontal="center" vertical="top" wrapText="1"/>
    </xf>
    <xf numFmtId="49" fontId="17" fillId="0" borderId="0" xfId="0" applyNumberFormat="1" applyFont="1" applyAlignment="1">
      <alignment horizontal="left" vertical="top" wrapText="1"/>
    </xf>
    <xf numFmtId="49" fontId="17" fillId="0" borderId="11" xfId="0" applyNumberFormat="1" applyFont="1" applyBorder="1" applyAlignment="1">
      <alignment vertical="center" wrapText="1"/>
    </xf>
    <xf numFmtId="49" fontId="17" fillId="0" borderId="0" xfId="0" applyNumberFormat="1" applyFont="1" applyAlignment="1">
      <alignment horizontal="right" vertical="top" wrapText="1"/>
    </xf>
    <xf numFmtId="0" fontId="17" fillId="0" borderId="11" xfId="0" applyFont="1" applyBorder="1"/>
    <xf numFmtId="49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2" fontId="17" fillId="0" borderId="0" xfId="0" applyNumberFormat="1" applyFont="1" applyAlignment="1">
      <alignment horizontal="right" vertical="top" wrapText="1"/>
    </xf>
    <xf numFmtId="164" fontId="17" fillId="0" borderId="0" xfId="0" applyNumberFormat="1" applyFont="1" applyAlignment="1">
      <alignment horizontal="center" vertical="top" wrapText="1"/>
    </xf>
    <xf numFmtId="4" fontId="17" fillId="0" borderId="0" xfId="0" applyNumberFormat="1" applyFont="1" applyAlignment="1">
      <alignment horizontal="right" vertical="top" wrapText="1"/>
    </xf>
    <xf numFmtId="2" fontId="17" fillId="0" borderId="0" xfId="0" applyNumberFormat="1" applyFont="1" applyAlignment="1">
      <alignment horizontal="center" vertical="top" wrapText="1"/>
    </xf>
    <xf numFmtId="4" fontId="17" fillId="0" borderId="12" xfId="0" applyNumberFormat="1" applyFont="1" applyBorder="1" applyAlignment="1">
      <alignment horizontal="right" vertical="top" wrapText="1"/>
    </xf>
    <xf numFmtId="49" fontId="17" fillId="0" borderId="11" xfId="0" applyNumberFormat="1" applyFont="1" applyBorder="1" applyAlignment="1">
      <alignment horizontal="right" vertical="top" wrapText="1"/>
    </xf>
    <xf numFmtId="165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17" fillId="0" borderId="12" xfId="0" applyFont="1" applyBorder="1" applyAlignment="1">
      <alignment horizontal="right" vertical="top" wrapText="1"/>
    </xf>
    <xf numFmtId="49" fontId="17" fillId="0" borderId="10" xfId="0" applyNumberFormat="1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2" fontId="17" fillId="0" borderId="10" xfId="0" applyNumberFormat="1" applyFont="1" applyBorder="1" applyAlignment="1">
      <alignment horizontal="right" vertical="top" wrapText="1"/>
    </xf>
    <xf numFmtId="4" fontId="17" fillId="0" borderId="10" xfId="0" applyNumberFormat="1" applyFont="1" applyBorder="1" applyAlignment="1">
      <alignment horizontal="right" vertical="top" wrapText="1"/>
    </xf>
    <xf numFmtId="4" fontId="17" fillId="0" borderId="8" xfId="0" applyNumberFormat="1" applyFont="1" applyBorder="1" applyAlignment="1">
      <alignment horizontal="right" vertical="top" wrapText="1"/>
    </xf>
    <xf numFmtId="1" fontId="17" fillId="0" borderId="0" xfId="0" applyNumberFormat="1" applyFont="1" applyAlignment="1">
      <alignment horizontal="center" vertical="top" wrapText="1"/>
    </xf>
    <xf numFmtId="49" fontId="25" fillId="0" borderId="11" xfId="0" applyNumberFormat="1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left" vertical="top" wrapText="1"/>
    </xf>
    <xf numFmtId="4" fontId="25" fillId="0" borderId="10" xfId="0" applyNumberFormat="1" applyFont="1" applyBorder="1" applyAlignment="1">
      <alignment horizontal="right" vertical="top" wrapText="1"/>
    </xf>
    <xf numFmtId="4" fontId="25" fillId="0" borderId="8" xfId="0" applyNumberFormat="1" applyFont="1" applyBorder="1" applyAlignment="1">
      <alignment horizontal="right" vertical="top" wrapText="1"/>
    </xf>
    <xf numFmtId="2" fontId="25" fillId="0" borderId="10" xfId="0" applyNumberFormat="1" applyFont="1" applyBorder="1" applyAlignment="1">
      <alignment horizontal="right" vertical="top" wrapText="1"/>
    </xf>
    <xf numFmtId="166" fontId="25" fillId="0" borderId="10" xfId="0" applyNumberFormat="1" applyFont="1" applyBorder="1" applyAlignment="1">
      <alignment horizontal="center" vertical="top" wrapText="1"/>
    </xf>
    <xf numFmtId="165" fontId="25" fillId="0" borderId="10" xfId="0" applyNumberFormat="1" applyFont="1" applyBorder="1" applyAlignment="1">
      <alignment horizontal="center" vertical="top" wrapText="1"/>
    </xf>
    <xf numFmtId="167" fontId="17" fillId="0" borderId="0" xfId="0" applyNumberFormat="1" applyFont="1" applyAlignment="1">
      <alignment horizontal="center" vertical="top" wrapText="1"/>
    </xf>
    <xf numFmtId="2" fontId="17" fillId="0" borderId="12" xfId="0" applyNumberFormat="1" applyFont="1" applyBorder="1" applyAlignment="1">
      <alignment horizontal="right" vertical="top" wrapText="1"/>
    </xf>
    <xf numFmtId="166" fontId="17" fillId="0" borderId="0" xfId="0" applyNumberFormat="1" applyFont="1" applyAlignment="1">
      <alignment horizontal="center" vertical="top" wrapText="1"/>
    </xf>
    <xf numFmtId="0" fontId="17" fillId="0" borderId="13" xfId="0" applyFont="1" applyBorder="1"/>
    <xf numFmtId="49" fontId="25" fillId="0" borderId="2" xfId="0" applyNumberFormat="1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right" vertical="top" wrapText="1"/>
    </xf>
    <xf numFmtId="0" fontId="17" fillId="0" borderId="14" xfId="0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right" vertical="top" wrapText="1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center" vertical="top"/>
    </xf>
    <xf numFmtId="0" fontId="25" fillId="0" borderId="12" xfId="0" applyFont="1" applyBorder="1" applyAlignment="1">
      <alignment horizontal="right" vertical="top"/>
    </xf>
    <xf numFmtId="49" fontId="17" fillId="0" borderId="11" xfId="0" applyNumberFormat="1" applyFont="1" applyBorder="1"/>
    <xf numFmtId="4" fontId="18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center" vertical="top"/>
    </xf>
    <xf numFmtId="4" fontId="18" fillId="0" borderId="12" xfId="0" applyNumberFormat="1" applyFont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18" fillId="0" borderId="12" xfId="0" applyFont="1" applyBorder="1" applyAlignment="1">
      <alignment horizontal="right" vertical="top"/>
    </xf>
    <xf numFmtId="2" fontId="18" fillId="0" borderId="0" xfId="0" applyNumberFormat="1" applyFont="1" applyAlignment="1">
      <alignment horizontal="right" vertical="top"/>
    </xf>
    <xf numFmtId="4" fontId="25" fillId="0" borderId="0" xfId="0" applyNumberFormat="1" applyFont="1" applyAlignment="1">
      <alignment horizontal="right" vertical="top"/>
    </xf>
    <xf numFmtId="4" fontId="25" fillId="0" borderId="12" xfId="0" applyNumberFormat="1" applyFont="1" applyBorder="1" applyAlignment="1">
      <alignment horizontal="right" vertical="top"/>
    </xf>
    <xf numFmtId="49" fontId="17" fillId="0" borderId="0" xfId="0" applyNumberFormat="1" applyFont="1" applyAlignment="1">
      <alignment vertical="top" wrapText="1"/>
    </xf>
    <xf numFmtId="2" fontId="18" fillId="0" borderId="12" xfId="0" applyNumberFormat="1" applyFont="1" applyBorder="1" applyAlignment="1">
      <alignment horizontal="right" vertical="top"/>
    </xf>
    <xf numFmtId="2" fontId="25" fillId="0" borderId="10" xfId="0" applyNumberFormat="1" applyFont="1" applyBorder="1" applyAlignment="1">
      <alignment horizontal="center" vertical="top" wrapText="1"/>
    </xf>
    <xf numFmtId="164" fontId="25" fillId="0" borderId="10" xfId="0" applyNumberFormat="1" applyFont="1" applyBorder="1" applyAlignment="1">
      <alignment horizontal="center" vertical="top" wrapText="1"/>
    </xf>
    <xf numFmtId="167" fontId="25" fillId="0" borderId="10" xfId="0" applyNumberFormat="1" applyFont="1" applyBorder="1" applyAlignment="1">
      <alignment horizontal="center" vertical="top" wrapText="1"/>
    </xf>
    <xf numFmtId="168" fontId="17" fillId="0" borderId="0" xfId="0" applyNumberFormat="1" applyFont="1" applyAlignment="1">
      <alignment horizontal="center" vertical="top" wrapText="1"/>
    </xf>
    <xf numFmtId="169" fontId="17" fillId="0" borderId="0" xfId="0" applyNumberFormat="1" applyFont="1" applyAlignment="1">
      <alignment horizontal="center" vertical="top" wrapText="1"/>
    </xf>
    <xf numFmtId="49" fontId="17" fillId="0" borderId="13" xfId="0" applyNumberFormat="1" applyFont="1" applyBorder="1"/>
    <xf numFmtId="49" fontId="17" fillId="0" borderId="2" xfId="0" applyNumberFormat="1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49" fontId="26" fillId="0" borderId="11" xfId="0" applyNumberFormat="1" applyFont="1" applyBorder="1"/>
    <xf numFmtId="0" fontId="27" fillId="0" borderId="0" xfId="0" applyFont="1"/>
    <xf numFmtId="4" fontId="25" fillId="0" borderId="2" xfId="0" applyNumberFormat="1" applyFont="1" applyBorder="1" applyAlignment="1">
      <alignment horizontal="right" vertical="top"/>
    </xf>
    <xf numFmtId="2" fontId="25" fillId="0" borderId="2" xfId="0" applyNumberFormat="1" applyFont="1" applyBorder="1" applyAlignment="1">
      <alignment horizontal="center" vertical="top"/>
    </xf>
    <xf numFmtId="3" fontId="25" fillId="0" borderId="14" xfId="0" applyNumberFormat="1" applyFont="1" applyBorder="1" applyAlignment="1">
      <alignment horizontal="right" vertical="top"/>
    </xf>
    <xf numFmtId="49" fontId="17" fillId="0" borderId="10" xfId="0" applyNumberFormat="1" applyFont="1" applyBorder="1"/>
    <xf numFmtId="0" fontId="17" fillId="0" borderId="10" xfId="0" applyFont="1" applyBorder="1"/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17" fillId="0" borderId="0" xfId="0" applyNumberFormat="1" applyFont="1" applyAlignment="1">
      <alignment vertical="top"/>
    </xf>
    <xf numFmtId="0" fontId="25" fillId="0" borderId="0" xfId="0" applyFont="1" applyAlignment="1">
      <alignment vertical="top" wrapText="1"/>
    </xf>
    <xf numFmtId="0" fontId="17" fillId="0" borderId="0" xfId="0" applyFont="1"/>
    <xf numFmtId="0" fontId="14" fillId="0" borderId="1" xfId="0" applyFont="1" applyFill="1" applyBorder="1" applyAlignment="1">
      <alignment horizontal="center" vertical="center" wrapText="1"/>
    </xf>
    <xf numFmtId="43" fontId="29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vertical="center" wrapText="1"/>
    </xf>
    <xf numFmtId="2" fontId="6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0" fillId="0" borderId="1" xfId="0" applyNumberFormat="1" applyBorder="1" applyAlignment="1">
      <alignment horizontal="right"/>
    </xf>
    <xf numFmtId="0" fontId="6" fillId="8" borderId="1" xfId="0" applyFont="1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right"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6" fillId="8" borderId="1" xfId="0" applyNumberFormat="1" applyFont="1" applyFill="1" applyBorder="1" applyAlignment="1">
      <alignment horizontal="right" vertical="center" wrapText="1"/>
    </xf>
    <xf numFmtId="2" fontId="0" fillId="11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textRotation="90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43" fontId="6" fillId="9" borderId="1" xfId="1" applyNumberFormat="1" applyFont="1" applyFill="1" applyBorder="1" applyAlignment="1">
      <alignment horizontal="center" vertical="center" wrapText="1"/>
    </xf>
    <xf numFmtId="2" fontId="6" fillId="9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43" fontId="30" fillId="17" borderId="0" xfId="0" applyNumberFormat="1" applyFont="1" applyFill="1" applyAlignment="1">
      <alignment horizontal="center" vertical="center" wrapText="1"/>
    </xf>
    <xf numFmtId="3" fontId="9" fillId="3" borderId="2" xfId="0" applyNumberFormat="1" applyFont="1" applyFill="1" applyBorder="1" applyAlignment="1">
      <alignment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15" fillId="2" borderId="7" xfId="0" applyNumberFormat="1" applyFont="1" applyFill="1" applyBorder="1" applyAlignment="1">
      <alignment horizontal="center" vertical="center" wrapText="1"/>
    </xf>
    <xf numFmtId="3" fontId="15" fillId="2" borderId="3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15" fillId="2" borderId="4" xfId="0" applyNumberFormat="1" applyFont="1" applyFill="1" applyBorder="1" applyAlignment="1">
      <alignment horizontal="center" vertical="center" wrapText="1"/>
    </xf>
    <xf numFmtId="3" fontId="6" fillId="9" borderId="1" xfId="0" applyNumberFormat="1" applyFont="1" applyFill="1" applyBorder="1" applyAlignment="1">
      <alignment horizontal="center"/>
    </xf>
    <xf numFmtId="3" fontId="6" fillId="9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3" fontId="8" fillId="8" borderId="1" xfId="0" applyNumberFormat="1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vertical="center" wrapText="1"/>
    </xf>
    <xf numFmtId="3" fontId="5" fillId="8" borderId="1" xfId="0" applyNumberFormat="1" applyFont="1" applyFill="1" applyBorder="1" applyAlignment="1">
      <alignment horizontal="center" vertical="center" wrapText="1"/>
    </xf>
    <xf numFmtId="3" fontId="5" fillId="8" borderId="1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3" fontId="15" fillId="0" borderId="1" xfId="0" applyNumberFormat="1" applyFont="1" applyBorder="1" applyAlignment="1">
      <alignment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  <xf numFmtId="3" fontId="13" fillId="2" borderId="1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vertical="center" wrapText="1"/>
    </xf>
    <xf numFmtId="3" fontId="1" fillId="6" borderId="1" xfId="0" applyNumberFormat="1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8" borderId="1" xfId="0" applyNumberFormat="1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vertical="center" wrapText="1"/>
    </xf>
    <xf numFmtId="3" fontId="0" fillId="11" borderId="1" xfId="0" applyNumberFormat="1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vertical="center" wrapText="1"/>
    </xf>
    <xf numFmtId="3" fontId="0" fillId="2" borderId="1" xfId="0" applyNumberFormat="1" applyFont="1" applyFill="1" applyBorder="1" applyAlignment="1">
      <alignment vertical="center" wrapText="1"/>
    </xf>
    <xf numFmtId="3" fontId="0" fillId="11" borderId="1" xfId="0" applyNumberFormat="1" applyFont="1" applyFill="1" applyBorder="1" applyAlignment="1">
      <alignment horizontal="center" vertical="center" wrapText="1"/>
    </xf>
    <xf numFmtId="3" fontId="14" fillId="11" borderId="1" xfId="0" applyNumberFormat="1" applyFont="1" applyFill="1" applyBorder="1" applyAlignment="1">
      <alignment vertical="center" wrapText="1"/>
    </xf>
    <xf numFmtId="3" fontId="14" fillId="2" borderId="1" xfId="0" applyNumberFormat="1" applyFont="1" applyFill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3" fontId="5" fillId="11" borderId="1" xfId="0" applyNumberFormat="1" applyFont="1" applyFill="1" applyBorder="1" applyAlignment="1">
      <alignment vertical="center" wrapText="1"/>
    </xf>
    <xf numFmtId="3" fontId="0" fillId="2" borderId="1" xfId="0" applyNumberFormat="1" applyFill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3" fontId="0" fillId="2" borderId="0" xfId="0" applyNumberFormat="1" applyFill="1" applyAlignment="1">
      <alignment vertical="center" wrapText="1"/>
    </xf>
    <xf numFmtId="3" fontId="15" fillId="0" borderId="0" xfId="0" applyNumberFormat="1" applyFont="1" applyAlignment="1">
      <alignment vertical="center" wrapText="1"/>
    </xf>
    <xf numFmtId="3" fontId="15" fillId="2" borderId="0" xfId="0" applyNumberFormat="1" applyFont="1" applyFill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43" fontId="6" fillId="9" borderId="1" xfId="0" applyNumberFormat="1" applyFont="1" applyFill="1" applyBorder="1" applyAlignment="1">
      <alignment vertical="center" wrapText="1"/>
    </xf>
    <xf numFmtId="3" fontId="6" fillId="9" borderId="1" xfId="0" applyNumberFormat="1" applyFont="1" applyFill="1" applyBorder="1" applyAlignment="1">
      <alignment vertical="center" wrapText="1"/>
    </xf>
    <xf numFmtId="2" fontId="6" fillId="9" borderId="1" xfId="0" applyNumberFormat="1" applyFont="1" applyFill="1" applyBorder="1" applyAlignment="1">
      <alignment vertical="center" wrapText="1"/>
    </xf>
    <xf numFmtId="2" fontId="6" fillId="9" borderId="1" xfId="0" applyNumberFormat="1" applyFont="1" applyFill="1" applyBorder="1" applyAlignment="1">
      <alignment horizontal="right" vertical="center" wrapText="1"/>
    </xf>
    <xf numFmtId="0" fontId="6" fillId="10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43" fontId="6" fillId="10" borderId="1" xfId="0" applyNumberFormat="1" applyFont="1" applyFill="1" applyBorder="1" applyAlignment="1">
      <alignment horizontal="center" vertical="center" wrapText="1"/>
    </xf>
    <xf numFmtId="3" fontId="6" fillId="10" borderId="1" xfId="0" applyNumberFormat="1" applyFont="1" applyFill="1" applyBorder="1" applyAlignment="1">
      <alignment vertical="center" wrapText="1"/>
    </xf>
    <xf numFmtId="2" fontId="6" fillId="10" borderId="1" xfId="0" applyNumberFormat="1" applyFont="1" applyFill="1" applyBorder="1" applyAlignment="1">
      <alignment vertical="center" wrapText="1"/>
    </xf>
    <xf numFmtId="2" fontId="6" fillId="10" borderId="1" xfId="0" applyNumberFormat="1" applyFont="1" applyFill="1" applyBorder="1" applyAlignment="1">
      <alignment horizontal="right" vertical="center" wrapText="1"/>
    </xf>
    <xf numFmtId="0" fontId="6" fillId="10" borderId="0" xfId="0" applyFont="1" applyFill="1" applyAlignment="1">
      <alignment vertical="center" wrapText="1"/>
    </xf>
    <xf numFmtId="43" fontId="6" fillId="9" borderId="1" xfId="0" applyNumberFormat="1" applyFont="1" applyFill="1" applyBorder="1" applyAlignment="1">
      <alignment horizontal="right" vertical="center" wrapText="1"/>
    </xf>
    <xf numFmtId="43" fontId="6" fillId="9" borderId="1" xfId="0" applyNumberFormat="1" applyFont="1" applyFill="1" applyBorder="1" applyAlignment="1">
      <alignment horizontal="center" vertical="center" wrapText="1"/>
    </xf>
    <xf numFmtId="170" fontId="0" fillId="0" borderId="1" xfId="0" applyNumberFormat="1" applyBorder="1" applyAlignment="1">
      <alignment horizontal="center"/>
    </xf>
    <xf numFmtId="170" fontId="6" fillId="9" borderId="1" xfId="0" applyNumberFormat="1" applyFont="1" applyFill="1" applyBorder="1" applyAlignment="1">
      <alignment horizontal="center"/>
    </xf>
    <xf numFmtId="170" fontId="6" fillId="8" borderId="1" xfId="0" applyNumberFormat="1" applyFont="1" applyFill="1" applyBorder="1" applyAlignment="1">
      <alignment vertical="center" wrapText="1"/>
    </xf>
    <xf numFmtId="170" fontId="5" fillId="8" borderId="1" xfId="0" applyNumberFormat="1" applyFont="1" applyFill="1" applyBorder="1" applyAlignment="1">
      <alignment vertical="center" wrapText="1"/>
    </xf>
    <xf numFmtId="170" fontId="1" fillId="0" borderId="1" xfId="0" applyNumberFormat="1" applyFont="1" applyBorder="1" applyAlignment="1">
      <alignment vertical="center" wrapText="1"/>
    </xf>
    <xf numFmtId="170" fontId="1" fillId="0" borderId="1" xfId="0" applyNumberFormat="1" applyFont="1" applyFill="1" applyBorder="1" applyAlignment="1">
      <alignment vertical="center" wrapText="1"/>
    </xf>
    <xf numFmtId="170" fontId="1" fillId="6" borderId="1" xfId="0" applyNumberFormat="1" applyFont="1" applyFill="1" applyBorder="1" applyAlignment="1">
      <alignment vertical="center" wrapText="1"/>
    </xf>
    <xf numFmtId="170" fontId="6" fillId="9" borderId="1" xfId="0" applyNumberFormat="1" applyFont="1" applyFill="1" applyBorder="1" applyAlignment="1">
      <alignment vertical="center" wrapText="1"/>
    </xf>
    <xf numFmtId="170" fontId="1" fillId="4" borderId="1" xfId="0" applyNumberFormat="1" applyFont="1" applyFill="1" applyBorder="1" applyAlignment="1">
      <alignment vertical="center" wrapText="1"/>
    </xf>
    <xf numFmtId="170" fontId="6" fillId="10" borderId="1" xfId="0" applyNumberFormat="1" applyFont="1" applyFill="1" applyBorder="1" applyAlignment="1">
      <alignment vertical="center" wrapText="1"/>
    </xf>
    <xf numFmtId="170" fontId="0" fillId="11" borderId="1" xfId="0" applyNumberFormat="1" applyFont="1" applyFill="1" applyBorder="1" applyAlignment="1">
      <alignment vertical="center" wrapText="1"/>
    </xf>
    <xf numFmtId="170" fontId="0" fillId="0" borderId="1" xfId="0" applyNumberFormat="1" applyBorder="1" applyAlignment="1">
      <alignment vertical="center" wrapText="1"/>
    </xf>
    <xf numFmtId="170" fontId="0" fillId="0" borderId="0" xfId="0" applyNumberFormat="1" applyAlignment="1">
      <alignment vertical="center" wrapText="1"/>
    </xf>
    <xf numFmtId="171" fontId="0" fillId="0" borderId="1" xfId="0" applyNumberFormat="1" applyBorder="1" applyAlignment="1">
      <alignment horizontal="center" vertical="center" wrapText="1"/>
    </xf>
    <xf numFmtId="171" fontId="30" fillId="17" borderId="0" xfId="0" applyNumberFormat="1" applyFont="1" applyFill="1" applyAlignment="1">
      <alignment horizontal="center" vertical="center" wrapText="1"/>
    </xf>
    <xf numFmtId="171" fontId="0" fillId="0" borderId="1" xfId="0" applyNumberFormat="1" applyBorder="1" applyAlignment="1">
      <alignment horizontal="center" vertical="center" wrapText="1"/>
    </xf>
    <xf numFmtId="171" fontId="0" fillId="0" borderId="1" xfId="0" applyNumberFormat="1" applyBorder="1" applyAlignment="1">
      <alignment horizontal="center"/>
    </xf>
    <xf numFmtId="171" fontId="6" fillId="9" borderId="1" xfId="1" applyNumberFormat="1" applyFont="1" applyFill="1" applyBorder="1" applyAlignment="1">
      <alignment horizontal="center" vertical="center" wrapText="1"/>
    </xf>
    <xf numFmtId="171" fontId="6" fillId="8" borderId="1" xfId="0" applyNumberFormat="1" applyFont="1" applyFill="1" applyBorder="1" applyAlignment="1">
      <alignment vertical="center" wrapText="1"/>
    </xf>
    <xf numFmtId="171" fontId="5" fillId="8" borderId="1" xfId="0" applyNumberFormat="1" applyFont="1" applyFill="1" applyBorder="1" applyAlignment="1">
      <alignment vertical="center" wrapText="1"/>
    </xf>
    <xf numFmtId="171" fontId="5" fillId="8" borderId="1" xfId="0" applyNumberFormat="1" applyFont="1" applyFill="1" applyBorder="1" applyAlignment="1">
      <alignment horizontal="center" vertical="center" wrapText="1"/>
    </xf>
    <xf numFmtId="171" fontId="0" fillId="0" borderId="1" xfId="0" applyNumberFormat="1" applyFill="1" applyBorder="1" applyAlignment="1">
      <alignment horizontal="center" vertical="center" wrapText="1"/>
    </xf>
    <xf numFmtId="171" fontId="6" fillId="9" borderId="1" xfId="0" applyNumberFormat="1" applyFont="1" applyFill="1" applyBorder="1" applyAlignment="1">
      <alignment vertical="center" wrapText="1"/>
    </xf>
    <xf numFmtId="171" fontId="6" fillId="10" borderId="1" xfId="0" applyNumberFormat="1" applyFont="1" applyFill="1" applyBorder="1" applyAlignment="1">
      <alignment horizontal="center" vertical="center" wrapText="1"/>
    </xf>
    <xf numFmtId="171" fontId="6" fillId="9" borderId="1" xfId="0" applyNumberFormat="1" applyFont="1" applyFill="1" applyBorder="1" applyAlignment="1">
      <alignment horizontal="center" vertical="center" wrapText="1"/>
    </xf>
    <xf numFmtId="171" fontId="0" fillId="11" borderId="1" xfId="0" applyNumberFormat="1" applyFont="1" applyFill="1" applyBorder="1" applyAlignment="1">
      <alignment horizontal="center" vertical="center" wrapText="1"/>
    </xf>
    <xf numFmtId="171" fontId="0" fillId="0" borderId="0" xfId="0" applyNumberFormat="1" applyAlignment="1">
      <alignment horizontal="center" vertical="center" wrapText="1"/>
    </xf>
    <xf numFmtId="43" fontId="1" fillId="0" borderId="1" xfId="1" applyFont="1" applyBorder="1" applyAlignment="1">
      <alignment vertical="center" wrapText="1"/>
    </xf>
    <xf numFmtId="43" fontId="1" fillId="0" borderId="1" xfId="1" applyFont="1" applyBorder="1" applyAlignment="1">
      <alignment horizontal="right" vertical="center" wrapText="1"/>
    </xf>
    <xf numFmtId="43" fontId="15" fillId="0" borderId="1" xfId="1" applyFon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71" fontId="0" fillId="3" borderId="1" xfId="0" applyNumberForma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center" vertical="center" wrapText="1"/>
    </xf>
    <xf numFmtId="43" fontId="8" fillId="9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vertical="center" wrapText="1"/>
    </xf>
    <xf numFmtId="171" fontId="8" fillId="9" borderId="1" xfId="0" applyNumberFormat="1" applyFont="1" applyFill="1" applyBorder="1" applyAlignment="1">
      <alignment horizontal="center" vertical="center" wrapText="1"/>
    </xf>
    <xf numFmtId="170" fontId="8" fillId="9" borderId="1" xfId="0" applyNumberFormat="1" applyFont="1" applyFill="1" applyBorder="1" applyAlignment="1">
      <alignment vertical="center" wrapText="1"/>
    </xf>
    <xf numFmtId="43" fontId="8" fillId="9" borderId="1" xfId="0" applyNumberFormat="1" applyFont="1" applyFill="1" applyBorder="1" applyAlignment="1">
      <alignment vertical="center" wrapText="1"/>
    </xf>
    <xf numFmtId="43" fontId="8" fillId="9" borderId="1" xfId="0" applyNumberFormat="1" applyFont="1" applyFill="1" applyBorder="1" applyAlignment="1">
      <alignment horizontal="right" vertical="center" wrapText="1"/>
    </xf>
    <xf numFmtId="2" fontId="8" fillId="9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9" borderId="0" xfId="0" applyFont="1" applyFill="1" applyAlignment="1">
      <alignment vertical="center" wrapText="1"/>
    </xf>
    <xf numFmtId="171" fontId="0" fillId="0" borderId="0" xfId="0" applyNumberFormat="1" applyFill="1" applyAlignment="1">
      <alignment vertical="center" wrapText="1"/>
    </xf>
    <xf numFmtId="43" fontId="0" fillId="0" borderId="0" xfId="1" applyFont="1" applyFill="1" applyAlignment="1">
      <alignment vertical="center" wrapText="1"/>
    </xf>
    <xf numFmtId="43" fontId="0" fillId="0" borderId="1" xfId="1" applyFont="1" applyBorder="1" applyAlignment="1">
      <alignment horizontal="center"/>
    </xf>
    <xf numFmtId="43" fontId="6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43" fontId="0" fillId="0" borderId="1" xfId="1" applyFont="1" applyFill="1" applyBorder="1" applyAlignment="1">
      <alignment vertical="center" wrapText="1"/>
    </xf>
    <xf numFmtId="172" fontId="0" fillId="0" borderId="0" xfId="0" applyNumberFormat="1" applyFill="1" applyAlignment="1">
      <alignment vertical="center" wrapText="1"/>
    </xf>
    <xf numFmtId="0" fontId="6" fillId="18" borderId="1" xfId="0" applyFont="1" applyFill="1" applyBorder="1" applyAlignment="1">
      <alignment horizontal="center" vertical="center" textRotation="90" wrapText="1"/>
    </xf>
    <xf numFmtId="0" fontId="6" fillId="18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4" fillId="18" borderId="1" xfId="0" applyFont="1" applyFill="1" applyBorder="1" applyAlignment="1">
      <alignment horizontal="center" vertical="center" wrapText="1"/>
    </xf>
    <xf numFmtId="171" fontId="5" fillId="18" borderId="1" xfId="0" applyNumberFormat="1" applyFont="1" applyFill="1" applyBorder="1" applyAlignment="1">
      <alignment horizontal="center" vertical="center" wrapText="1"/>
    </xf>
    <xf numFmtId="43" fontId="5" fillId="18" borderId="1" xfId="1" applyFont="1" applyFill="1" applyBorder="1" applyAlignment="1">
      <alignment horizontal="center" vertical="center" wrapText="1"/>
    </xf>
    <xf numFmtId="171" fontId="6" fillId="18" borderId="1" xfId="0" applyNumberFormat="1" applyFont="1" applyFill="1" applyBorder="1" applyAlignment="1">
      <alignment horizontal="center" vertical="center" wrapText="1"/>
    </xf>
    <xf numFmtId="43" fontId="6" fillId="18" borderId="1" xfId="1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0" fillId="18" borderId="1" xfId="0" applyFont="1" applyFill="1" applyBorder="1" applyAlignment="1">
      <alignment horizontal="center" vertical="center" wrapText="1"/>
    </xf>
    <xf numFmtId="171" fontId="0" fillId="18" borderId="1" xfId="0" applyNumberFormat="1" applyFill="1" applyBorder="1" applyAlignment="1">
      <alignment horizontal="center" vertical="center" wrapText="1"/>
    </xf>
    <xf numFmtId="43" fontId="0" fillId="18" borderId="1" xfId="1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 vertical="center" wrapText="1"/>
    </xf>
    <xf numFmtId="43" fontId="0" fillId="18" borderId="0" xfId="0" applyNumberFormat="1" applyFill="1" applyAlignment="1">
      <alignment horizontal="center" vertical="center" wrapText="1"/>
    </xf>
    <xf numFmtId="43" fontId="6" fillId="18" borderId="5" xfId="1" applyNumberFormat="1" applyFont="1" applyFill="1" applyBorder="1" applyAlignment="1">
      <alignment horizontal="center" vertical="center" wrapText="1"/>
    </xf>
    <xf numFmtId="43" fontId="5" fillId="18" borderId="5" xfId="0" applyNumberFormat="1" applyFont="1" applyFill="1" applyBorder="1" applyAlignment="1">
      <alignment horizontal="center" vertical="center" wrapText="1"/>
    </xf>
    <xf numFmtId="43" fontId="0" fillId="18" borderId="5" xfId="0" applyNumberFormat="1" applyFill="1" applyBorder="1" applyAlignment="1">
      <alignment horizontal="center" vertical="center" wrapText="1"/>
    </xf>
    <xf numFmtId="0" fontId="0" fillId="18" borderId="5" xfId="0" applyNumberFormat="1" applyFill="1" applyBorder="1" applyAlignment="1">
      <alignment horizontal="center" vertical="center" wrapText="1"/>
    </xf>
    <xf numFmtId="43" fontId="2" fillId="18" borderId="5" xfId="0" applyNumberFormat="1" applyFont="1" applyFill="1" applyBorder="1" applyAlignment="1">
      <alignment horizontal="center" vertical="center" wrapText="1"/>
    </xf>
    <xf numFmtId="43" fontId="6" fillId="18" borderId="5" xfId="0" applyNumberFormat="1" applyFont="1" applyFill="1" applyBorder="1" applyAlignment="1">
      <alignment horizontal="center" vertical="center" wrapText="1"/>
    </xf>
    <xf numFmtId="43" fontId="8" fillId="18" borderId="5" xfId="0" applyNumberFormat="1" applyFont="1" applyFill="1" applyBorder="1" applyAlignment="1">
      <alignment horizontal="center" vertical="center" wrapText="1"/>
    </xf>
    <xf numFmtId="43" fontId="0" fillId="18" borderId="5" xfId="0" applyNumberFormat="1" applyFont="1" applyFill="1" applyBorder="1" applyAlignment="1">
      <alignment horizontal="center" vertical="center" wrapText="1"/>
    </xf>
    <xf numFmtId="43" fontId="0" fillId="18" borderId="1" xfId="1" applyFont="1" applyFill="1" applyBorder="1" applyAlignment="1">
      <alignment horizontal="center" vertical="center"/>
    </xf>
    <xf numFmtId="3" fontId="6" fillId="18" borderId="1" xfId="0" applyNumberFormat="1" applyFont="1" applyFill="1" applyBorder="1" applyAlignment="1">
      <alignment horizontal="center" vertical="center"/>
    </xf>
    <xf numFmtId="43" fontId="6" fillId="18" borderId="1" xfId="1" applyFont="1" applyFill="1" applyBorder="1" applyAlignment="1">
      <alignment horizontal="center" vertical="center"/>
    </xf>
    <xf numFmtId="3" fontId="6" fillId="18" borderId="1" xfId="0" applyNumberFormat="1" applyFont="1" applyFill="1" applyBorder="1" applyAlignment="1">
      <alignment horizontal="center" vertical="center" wrapText="1"/>
    </xf>
    <xf numFmtId="172" fontId="0" fillId="18" borderId="1" xfId="0" applyNumberFormat="1" applyFill="1" applyBorder="1" applyAlignment="1">
      <alignment horizontal="center" vertical="center" wrapText="1"/>
    </xf>
    <xf numFmtId="3" fontId="5" fillId="18" borderId="1" xfId="0" applyNumberFormat="1" applyFont="1" applyFill="1" applyBorder="1" applyAlignment="1">
      <alignment horizontal="center" vertical="center" wrapText="1"/>
    </xf>
    <xf numFmtId="3" fontId="8" fillId="18" borderId="1" xfId="0" applyNumberFormat="1" applyFont="1" applyFill="1" applyBorder="1" applyAlignment="1">
      <alignment horizontal="center" vertical="center" wrapText="1"/>
    </xf>
    <xf numFmtId="43" fontId="8" fillId="18" borderId="1" xfId="1" applyFont="1" applyFill="1" applyBorder="1" applyAlignment="1">
      <alignment horizontal="center" vertical="center" wrapText="1"/>
    </xf>
    <xf numFmtId="3" fontId="3" fillId="18" borderId="1" xfId="0" applyNumberFormat="1" applyFont="1" applyFill="1" applyBorder="1" applyAlignment="1">
      <alignment horizontal="center" vertical="center" wrapText="1"/>
    </xf>
    <xf numFmtId="43" fontId="3" fillId="18" borderId="1" xfId="1" applyFont="1" applyFill="1" applyBorder="1" applyAlignment="1">
      <alignment horizontal="center" vertical="center" wrapText="1"/>
    </xf>
    <xf numFmtId="3" fontId="5" fillId="18" borderId="5" xfId="0" applyNumberFormat="1" applyFont="1" applyFill="1" applyBorder="1" applyAlignment="1">
      <alignment horizontal="center" vertical="center" wrapText="1"/>
    </xf>
    <xf numFmtId="3" fontId="6" fillId="18" borderId="5" xfId="0" applyNumberFormat="1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8" fillId="18" borderId="6" xfId="0" applyFont="1" applyFill="1" applyBorder="1" applyAlignment="1">
      <alignment horizontal="center" vertical="center" wrapText="1"/>
    </xf>
    <xf numFmtId="0" fontId="0" fillId="18" borderId="6" xfId="0" applyFont="1" applyFill="1" applyBorder="1" applyAlignment="1">
      <alignment horizontal="center" vertical="center" wrapText="1"/>
    </xf>
    <xf numFmtId="0" fontId="0" fillId="18" borderId="0" xfId="0" applyFill="1" applyBorder="1" applyAlignment="1">
      <alignment horizontal="center" vertical="center" wrapText="1"/>
    </xf>
    <xf numFmtId="43" fontId="0" fillId="18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3" fontId="29" fillId="16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3" fontId="9" fillId="14" borderId="2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3" fontId="9" fillId="13" borderId="2" xfId="0" applyNumberFormat="1" applyFont="1" applyFill="1" applyBorder="1" applyAlignment="1">
      <alignment horizontal="center" vertical="center" wrapText="1"/>
    </xf>
    <xf numFmtId="3" fontId="9" fillId="5" borderId="2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43" fontId="0" fillId="0" borderId="1" xfId="1" applyNumberFormat="1" applyFont="1" applyBorder="1" applyAlignment="1">
      <alignment horizontal="center" vertical="center" wrapText="1"/>
    </xf>
    <xf numFmtId="171" fontId="0" fillId="0" borderId="1" xfId="0" applyNumberFormat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7" borderId="2" xfId="0" applyNumberFormat="1" applyFont="1" applyFill="1" applyBorder="1" applyAlignment="1">
      <alignment horizontal="center" vertical="center" wrapText="1"/>
    </xf>
    <xf numFmtId="3" fontId="9" fillId="12" borderId="2" xfId="0" applyNumberFormat="1" applyFont="1" applyFill="1" applyBorder="1" applyAlignment="1">
      <alignment horizontal="center" vertical="center" wrapText="1"/>
    </xf>
    <xf numFmtId="3" fontId="29" fillId="15" borderId="2" xfId="0" applyNumberFormat="1" applyFont="1" applyFill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3" fontId="0" fillId="18" borderId="1" xfId="1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43" fontId="0" fillId="18" borderId="2" xfId="1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textRotation="90" wrapText="1"/>
    </xf>
    <xf numFmtId="43" fontId="0" fillId="18" borderId="1" xfId="1" applyNumberFormat="1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7" fillId="0" borderId="0" xfId="0" applyNumberFormat="1" applyFont="1" applyAlignment="1">
      <alignment vertical="top" wrapText="1"/>
    </xf>
    <xf numFmtId="49" fontId="18" fillId="0" borderId="2" xfId="0" applyNumberFormat="1" applyFont="1" applyBorder="1" applyAlignment="1">
      <alignment vertical="top" wrapText="1"/>
    </xf>
    <xf numFmtId="49" fontId="18" fillId="0" borderId="2" xfId="0" applyNumberFormat="1" applyFont="1" applyBorder="1" applyAlignment="1">
      <alignment horizontal="right" vertical="top" wrapText="1"/>
    </xf>
    <xf numFmtId="49" fontId="25" fillId="0" borderId="0" xfId="0" applyNumberFormat="1" applyFont="1" applyAlignment="1">
      <alignment vertical="top" wrapText="1"/>
    </xf>
    <xf numFmtId="49" fontId="17" fillId="0" borderId="10" xfId="0" applyNumberFormat="1" applyFont="1" applyBorder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49" fontId="25" fillId="0" borderId="10" xfId="0" applyNumberFormat="1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49" fontId="17" fillId="0" borderId="12" xfId="0" applyNumberFormat="1" applyFont="1" applyBorder="1" applyAlignment="1">
      <alignment horizontal="left" vertical="top" wrapText="1"/>
    </xf>
    <xf numFmtId="49" fontId="17" fillId="0" borderId="5" xfId="0" applyNumberFormat="1" applyFont="1" applyBorder="1" applyAlignment="1">
      <alignment horizontal="left" vertical="center" wrapText="1"/>
    </xf>
    <xf numFmtId="49" fontId="17" fillId="0" borderId="9" xfId="0" applyNumberFormat="1" applyFont="1" applyBorder="1" applyAlignment="1">
      <alignment horizontal="left" vertical="center" wrapText="1"/>
    </xf>
    <xf numFmtId="49" fontId="17" fillId="0" borderId="6" xfId="0" applyNumberFormat="1" applyFont="1" applyBorder="1" applyAlignment="1">
      <alignment horizontal="left" vertical="center" wrapText="1"/>
    </xf>
    <xf numFmtId="49" fontId="25" fillId="0" borderId="5" xfId="0" applyNumberFormat="1" applyFont="1" applyBorder="1" applyAlignment="1">
      <alignment horizontal="left" vertical="center" wrapText="1"/>
    </xf>
    <xf numFmtId="49" fontId="25" fillId="0" borderId="9" xfId="0" applyNumberFormat="1" applyFont="1" applyBorder="1" applyAlignment="1">
      <alignment horizontal="left" vertical="center" wrapText="1"/>
    </xf>
    <xf numFmtId="49" fontId="25" fillId="0" borderId="6" xfId="0" applyNumberFormat="1" applyFont="1" applyBorder="1" applyAlignment="1">
      <alignment horizontal="left" vertical="center" wrapText="1"/>
    </xf>
    <xf numFmtId="49" fontId="24" fillId="0" borderId="5" xfId="0" applyNumberFormat="1" applyFont="1" applyBorder="1" applyAlignment="1">
      <alignment horizontal="left" vertical="center" wrapText="1"/>
    </xf>
    <xf numFmtId="49" fontId="24" fillId="0" borderId="9" xfId="0" applyNumberFormat="1" applyFont="1" applyBorder="1" applyAlignment="1">
      <alignment horizontal="left" vertical="center" wrapText="1"/>
    </xf>
    <xf numFmtId="49" fontId="24" fillId="0" borderId="6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/>
    </xf>
    <xf numFmtId="49" fontId="17" fillId="0" borderId="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top"/>
    </xf>
    <xf numFmtId="49" fontId="18" fillId="0" borderId="2" xfId="0" applyNumberFormat="1" applyFont="1" applyBorder="1" applyAlignment="1">
      <alignment horizontal="left" wrapText="1"/>
    </xf>
    <xf numFmtId="49" fontId="20" fillId="0" borderId="10" xfId="0" applyNumberFormat="1" applyFont="1" applyBorder="1" applyAlignment="1">
      <alignment horizontal="center"/>
    </xf>
    <xf numFmtId="49" fontId="18" fillId="0" borderId="2" xfId="0" applyNumberFormat="1" applyFont="1" applyBorder="1" applyAlignment="1">
      <alignment wrapText="1"/>
    </xf>
    <xf numFmtId="4" fontId="18" fillId="0" borderId="9" xfId="0" applyNumberFormat="1" applyFont="1" applyBorder="1" applyAlignment="1">
      <alignment horizontal="right"/>
    </xf>
    <xf numFmtId="49" fontId="21" fillId="0" borderId="0" xfId="0" applyNumberFormat="1" applyFont="1" applyAlignment="1">
      <alignment horizontal="center"/>
    </xf>
    <xf numFmtId="49" fontId="18" fillId="0" borderId="2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left" vertical="top" wrapText="1"/>
    </xf>
    <xf numFmtId="0" fontId="18" fillId="0" borderId="9" xfId="0" applyFont="1" applyBorder="1" applyAlignment="1">
      <alignment horizontal="left" wrapText="1"/>
    </xf>
    <xf numFmtId="49" fontId="18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49" fontId="18" fillId="0" borderId="0" xfId="0" applyNumberFormat="1" applyFont="1" applyAlignment="1">
      <alignment horizontal="center" wrapText="1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center" vertical="center" wrapText="1"/>
    </xf>
    <xf numFmtId="43" fontId="14" fillId="6" borderId="1" xfId="0" applyNumberFormat="1" applyFont="1" applyFill="1" applyBorder="1" applyAlignment="1">
      <alignment horizontal="center" vertical="center" wrapText="1"/>
    </xf>
    <xf numFmtId="171" fontId="14" fillId="6" borderId="1" xfId="0" applyNumberFormat="1" applyFont="1" applyFill="1" applyBorder="1" applyAlignment="1">
      <alignment horizontal="center" vertical="center" wrapText="1"/>
    </xf>
    <xf numFmtId="0" fontId="14" fillId="6" borderId="0" xfId="0" applyFont="1" applyFill="1" applyAlignment="1">
      <alignment vertical="center" wrapText="1"/>
    </xf>
    <xf numFmtId="43" fontId="14" fillId="6" borderId="1" xfId="1" applyFont="1" applyFill="1" applyBorder="1" applyAlignment="1">
      <alignment vertical="center" wrapText="1"/>
    </xf>
    <xf numFmtId="43" fontId="14" fillId="6" borderId="0" xfId="1" applyFont="1" applyFill="1" applyAlignment="1">
      <alignment vertical="center" wrapText="1"/>
    </xf>
    <xf numFmtId="172" fontId="14" fillId="6" borderId="0" xfId="0" applyNumberFormat="1" applyFont="1" applyFill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43" fontId="0" fillId="6" borderId="1" xfId="0" applyNumberFormat="1" applyFill="1" applyBorder="1" applyAlignment="1">
      <alignment horizontal="center" vertical="center" wrapText="1"/>
    </xf>
    <xf numFmtId="171" fontId="0" fillId="6" borderId="1" xfId="0" applyNumberFormat="1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43" fontId="0" fillId="6" borderId="1" xfId="1" applyFont="1" applyFill="1" applyBorder="1" applyAlignment="1">
      <alignment vertical="center" wrapText="1"/>
    </xf>
    <xf numFmtId="43" fontId="0" fillId="6" borderId="0" xfId="1" applyFont="1" applyFill="1" applyAlignment="1">
      <alignment vertical="center" wrapText="1"/>
    </xf>
    <xf numFmtId="172" fontId="0" fillId="6" borderId="0" xfId="0" applyNumberFormat="1" applyFill="1" applyAlignment="1">
      <alignment vertical="center" wrapText="1"/>
    </xf>
  </cellXfs>
  <cellStyles count="6">
    <cellStyle name="Обычный" xfId="0" builtinId="0"/>
    <cellStyle name="Обычный 3" xfId="5" xr:uid="{6E4A8D7C-C04C-46F3-9B8C-B92D1FDE646E}"/>
    <cellStyle name="Обычный 4" xfId="4" xr:uid="{4CC51025-404F-4E38-8F7B-9C57F2E196E4}"/>
    <cellStyle name="Финансовый" xfId="1" builtinId="3"/>
    <cellStyle name="Финансовый 2" xfId="3" xr:uid="{D333A30F-545B-49E2-BC8F-31D1BBFB0FAD}"/>
    <cellStyle name="Финансовый 3" xfId="2" xr:uid="{60474A60-2ABD-479D-B55F-D5BA0E5C44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701"/>
  <sheetViews>
    <sheetView tabSelected="1" zoomScale="55" zoomScaleNormal="55" workbookViewId="0">
      <pane ySplit="3" topLeftCell="A658" activePane="bottomLeft" state="frozen"/>
      <selection pane="bottomLeft" activeCell="I665" sqref="I665"/>
    </sheetView>
  </sheetViews>
  <sheetFormatPr defaultColWidth="9.1328125" defaultRowHeight="14.25" outlineLevelRow="1" outlineLevelCol="2" x14ac:dyDescent="0.45"/>
  <cols>
    <col min="1" max="1" width="5" style="1" customWidth="1"/>
    <col min="2" max="2" width="4.86328125" style="1" customWidth="1"/>
    <col min="3" max="3" width="39.86328125" style="1" customWidth="1"/>
    <col min="4" max="4" width="6.3984375" style="3" customWidth="1"/>
    <col min="5" max="5" width="11.73046875" style="12" customWidth="1"/>
    <col min="6" max="6" width="12.59765625" style="296" customWidth="1" outlineLevel="1"/>
    <col min="7" max="7" width="13.1328125" style="296" customWidth="1" outlineLevel="1"/>
    <col min="8" max="8" width="13.3984375" style="296" customWidth="1" outlineLevel="1"/>
    <col min="9" max="9" width="11.73046875" style="296" customWidth="1" outlineLevel="1"/>
    <col min="10" max="10" width="14.59765625" style="296" bestFit="1" customWidth="1" outlineLevel="1"/>
    <col min="11" max="11" width="13.3984375" style="12" customWidth="1" outlineLevel="1"/>
    <col min="12" max="12" width="3.265625" style="253" customWidth="1"/>
    <col min="13" max="14" width="14.265625" style="252" hidden="1" customWidth="1" outlineLevel="1"/>
    <col min="15" max="15" width="15.3984375" style="252" hidden="1" customWidth="1" outlineLevel="1" collapsed="1"/>
    <col min="16" max="16" width="10.59765625" style="252" hidden="1" customWidth="1" outlineLevel="2"/>
    <col min="17" max="17" width="11.59765625" style="252" hidden="1" customWidth="1" outlineLevel="2"/>
    <col min="18" max="18" width="9.59765625" style="252" hidden="1" customWidth="1" outlineLevel="2"/>
    <col min="19" max="19" width="3.265625" style="253" customWidth="1" collapsed="1"/>
    <col min="20" max="20" width="14.265625" style="252" hidden="1" customWidth="1" outlineLevel="1"/>
    <col min="21" max="21" width="11.59765625" style="252" hidden="1" customWidth="1" outlineLevel="1"/>
    <col min="22" max="22" width="17.59765625" style="252" customWidth="1" collapsed="1"/>
    <col min="23" max="23" width="11.3984375" style="282" hidden="1" customWidth="1" outlineLevel="1"/>
    <col min="24" max="24" width="11.59765625" style="252" hidden="1" customWidth="1" outlineLevel="1"/>
    <col min="25" max="25" width="16" style="252" hidden="1" customWidth="1" outlineLevel="1"/>
    <col min="26" max="26" width="3.265625" style="253" customWidth="1" collapsed="1"/>
    <col min="27" max="27" width="11.73046875" style="252" hidden="1" customWidth="1" outlineLevel="1"/>
    <col min="28" max="28" width="11.59765625" style="252" hidden="1" customWidth="1" outlineLevel="1"/>
    <col min="29" max="29" width="16.265625" style="252" hidden="1" customWidth="1" outlineLevel="2" collapsed="1"/>
    <col min="30" max="30" width="7.265625" style="252" hidden="1" customWidth="1" outlineLevel="2"/>
    <col min="31" max="31" width="11.59765625" style="252" hidden="1" customWidth="1" outlineLevel="2"/>
    <col min="32" max="32" width="16" style="254" hidden="1" customWidth="1" outlineLevel="2"/>
    <col min="33" max="33" width="3.265625" style="253" customWidth="1" collapsed="1"/>
    <col min="34" max="34" width="12.59765625" style="252" hidden="1" customWidth="1" outlineLevel="1"/>
    <col min="35" max="35" width="14.265625" style="252" hidden="1" customWidth="1" outlineLevel="1"/>
    <col min="36" max="36" width="14.265625" style="252" customWidth="1" collapsed="1"/>
    <col min="37" max="37" width="7.86328125" style="252" hidden="1" customWidth="1" outlineLevel="1"/>
    <col min="38" max="38" width="11.59765625" style="252" hidden="1" customWidth="1" outlineLevel="1"/>
    <col min="39" max="39" width="14.3984375" style="252" hidden="1" customWidth="1" outlineLevel="1"/>
    <col min="40" max="40" width="2.3984375" style="253" customWidth="1" collapsed="1"/>
    <col min="41" max="42" width="14.265625" style="252" hidden="1" customWidth="1" outlineLevel="1"/>
    <col min="43" max="43" width="21" style="252" bestFit="1" customWidth="1" collapsed="1"/>
    <col min="44" max="44" width="7.86328125" style="252" hidden="1" customWidth="1" outlineLevel="1"/>
    <col min="45" max="45" width="11.59765625" style="252" hidden="1" customWidth="1" outlineLevel="1"/>
    <col min="46" max="46" width="13.86328125" style="254" hidden="1" customWidth="1" outlineLevel="1"/>
    <col min="47" max="47" width="3.265625" style="255" customWidth="1" collapsed="1"/>
    <col min="48" max="48" width="14.265625" style="252" hidden="1" customWidth="1" outlineLevel="1"/>
    <col min="49" max="49" width="11.59765625" style="252" hidden="1" customWidth="1" outlineLevel="1"/>
    <col min="50" max="50" width="21" style="252" bestFit="1" customWidth="1" collapsed="1"/>
    <col min="51" max="51" width="7.265625" style="252" hidden="1" customWidth="1" outlineLevel="1"/>
    <col min="52" max="52" width="11.59765625" style="252" hidden="1" customWidth="1" outlineLevel="1"/>
    <col min="53" max="53" width="19.86328125" style="254" hidden="1" customWidth="1" outlineLevel="1"/>
    <col min="54" max="54" width="2.3984375" style="255" customWidth="1" collapsed="1"/>
    <col min="55" max="56" width="14.265625" style="252" hidden="1" customWidth="1" outlineLevel="1"/>
    <col min="57" max="57" width="21" style="252" bestFit="1" customWidth="1" collapsed="1"/>
    <col min="58" max="58" width="7.86328125" style="252" hidden="1" customWidth="1" outlineLevel="1"/>
    <col min="59" max="59" width="11.59765625" style="252" hidden="1" customWidth="1" outlineLevel="1"/>
    <col min="60" max="60" width="19.86328125" style="254" hidden="1" customWidth="1" outlineLevel="1"/>
    <col min="61" max="61" width="3.3984375" style="255" customWidth="1" collapsed="1"/>
    <col min="62" max="62" width="2.73046875" style="255" customWidth="1"/>
    <col min="63" max="63" width="14.265625" style="252" hidden="1" customWidth="1" outlineLevel="1"/>
    <col min="64" max="64" width="12.59765625" style="252" hidden="1" customWidth="1" outlineLevel="1"/>
    <col min="65" max="65" width="21" style="252" bestFit="1" customWidth="1" collapsed="1"/>
    <col min="66" max="66" width="7.265625" style="252" hidden="1" customWidth="1" outlineLevel="1"/>
    <col min="67" max="67" width="11.59765625" style="252" hidden="1" customWidth="1" outlineLevel="1"/>
    <col min="68" max="68" width="19.86328125" style="254" hidden="1" customWidth="1" outlineLevel="1"/>
    <col min="69" max="69" width="3.1328125" style="255" customWidth="1" collapsed="1"/>
    <col min="70" max="70" width="12.59765625" style="252" customWidth="1" outlineLevel="1"/>
    <col min="71" max="71" width="11.59765625" style="252" customWidth="1" outlineLevel="1"/>
    <col min="72" max="72" width="21" style="252" bestFit="1" customWidth="1"/>
    <col min="73" max="73" width="21.73046875" style="182" customWidth="1" outlineLevel="1"/>
    <col min="74" max="74" width="21.73046875" style="195" customWidth="1" outlineLevel="1"/>
    <col min="75" max="75" width="21.73046875" style="17" customWidth="1" outlineLevel="1"/>
    <col min="76" max="76" width="4.59765625" style="51" customWidth="1"/>
    <col min="77" max="77" width="94.73046875" style="32" customWidth="1"/>
    <col min="78" max="78" width="36.3984375" style="32" customWidth="1"/>
    <col min="79" max="162" width="9.1328125" style="32"/>
    <col min="163" max="16384" width="9.1328125" style="1"/>
  </cols>
  <sheetData>
    <row r="1" spans="1:162" ht="18" x14ac:dyDescent="0.45">
      <c r="F1" s="284" t="s">
        <v>1359</v>
      </c>
      <c r="G1" s="284"/>
      <c r="H1" s="284"/>
      <c r="I1" s="284"/>
      <c r="J1" s="284"/>
      <c r="K1" s="206"/>
      <c r="L1" s="208"/>
      <c r="M1" s="207" t="s">
        <v>1057</v>
      </c>
      <c r="N1" s="207"/>
      <c r="O1" s="207"/>
      <c r="P1" s="207"/>
      <c r="Q1" s="207"/>
      <c r="R1" s="207"/>
      <c r="S1" s="208"/>
      <c r="T1" s="380" t="s">
        <v>1066</v>
      </c>
      <c r="U1" s="380"/>
      <c r="V1" s="380"/>
      <c r="W1" s="380"/>
      <c r="X1" s="380"/>
      <c r="Y1" s="380"/>
      <c r="Z1" s="209"/>
      <c r="AA1" s="376" t="s">
        <v>1065</v>
      </c>
      <c r="AB1" s="376"/>
      <c r="AC1" s="376"/>
      <c r="AD1" s="376"/>
      <c r="AE1" s="376"/>
      <c r="AF1" s="376"/>
      <c r="AG1" s="209"/>
      <c r="AH1" s="388" t="s">
        <v>1058</v>
      </c>
      <c r="AI1" s="388"/>
      <c r="AJ1" s="388"/>
      <c r="AK1" s="388"/>
      <c r="AL1" s="388"/>
      <c r="AM1" s="388"/>
      <c r="AN1" s="208"/>
      <c r="AO1" s="389" t="s">
        <v>1060</v>
      </c>
      <c r="AP1" s="389"/>
      <c r="AQ1" s="389"/>
      <c r="AR1" s="389"/>
      <c r="AS1" s="389"/>
      <c r="AT1" s="389"/>
      <c r="AU1" s="208"/>
      <c r="AV1" s="390" t="s">
        <v>1061</v>
      </c>
      <c r="AW1" s="390"/>
      <c r="AX1" s="390"/>
      <c r="AY1" s="390"/>
      <c r="AZ1" s="390"/>
      <c r="BA1" s="390"/>
      <c r="BB1" s="209"/>
      <c r="BC1" s="379" t="s">
        <v>1062</v>
      </c>
      <c r="BD1" s="379"/>
      <c r="BE1" s="379"/>
      <c r="BF1" s="379"/>
      <c r="BG1" s="379"/>
      <c r="BH1" s="379"/>
      <c r="BI1" s="209"/>
      <c r="BJ1" s="209"/>
      <c r="BK1" s="391" t="s">
        <v>1356</v>
      </c>
      <c r="BL1" s="391"/>
      <c r="BM1" s="391"/>
      <c r="BN1" s="391"/>
      <c r="BO1" s="391"/>
      <c r="BP1" s="391"/>
      <c r="BQ1" s="210"/>
      <c r="BR1" s="367" t="s">
        <v>1357</v>
      </c>
      <c r="BS1" s="367"/>
      <c r="BT1" s="367"/>
      <c r="BU1" s="367"/>
      <c r="BV1" s="367"/>
      <c r="BW1" s="367"/>
      <c r="BX1" s="181"/>
    </row>
    <row r="2" spans="1:162" ht="14.45" customHeight="1" x14ac:dyDescent="0.45">
      <c r="A2" s="384" t="s">
        <v>3</v>
      </c>
      <c r="B2" s="384" t="s">
        <v>0</v>
      </c>
      <c r="C2" s="385" t="s">
        <v>6</v>
      </c>
      <c r="D2" s="385" t="s">
        <v>548</v>
      </c>
      <c r="E2" s="386" t="s">
        <v>1</v>
      </c>
      <c r="F2" s="387" t="s">
        <v>573</v>
      </c>
      <c r="G2" s="387"/>
      <c r="H2" s="387" t="s">
        <v>576</v>
      </c>
      <c r="I2" s="385" t="s">
        <v>577</v>
      </c>
      <c r="J2" s="385"/>
      <c r="K2" s="381" t="s">
        <v>578</v>
      </c>
      <c r="L2" s="211"/>
      <c r="M2" s="381" t="s">
        <v>573</v>
      </c>
      <c r="N2" s="381"/>
      <c r="O2" s="381" t="s">
        <v>576</v>
      </c>
      <c r="P2" s="381" t="s">
        <v>577</v>
      </c>
      <c r="Q2" s="381"/>
      <c r="R2" s="381" t="s">
        <v>578</v>
      </c>
      <c r="S2" s="211"/>
      <c r="T2" s="381" t="s">
        <v>573</v>
      </c>
      <c r="U2" s="381"/>
      <c r="V2" s="381" t="s">
        <v>576</v>
      </c>
      <c r="W2" s="381" t="s">
        <v>577</v>
      </c>
      <c r="X2" s="381"/>
      <c r="Y2" s="381" t="s">
        <v>578</v>
      </c>
      <c r="Z2" s="211"/>
      <c r="AA2" s="368" t="s">
        <v>573</v>
      </c>
      <c r="AB2" s="369"/>
      <c r="AC2" s="370" t="s">
        <v>576</v>
      </c>
      <c r="AD2" s="368" t="s">
        <v>577</v>
      </c>
      <c r="AE2" s="369"/>
      <c r="AF2" s="377" t="s">
        <v>578</v>
      </c>
      <c r="AG2" s="211"/>
      <c r="AH2" s="381" t="s">
        <v>573</v>
      </c>
      <c r="AI2" s="381"/>
      <c r="AJ2" s="381" t="s">
        <v>576</v>
      </c>
      <c r="AK2" s="381" t="s">
        <v>577</v>
      </c>
      <c r="AL2" s="381"/>
      <c r="AM2" s="381" t="s">
        <v>578</v>
      </c>
      <c r="AN2" s="212"/>
      <c r="AO2" s="368" t="s">
        <v>573</v>
      </c>
      <c r="AP2" s="369"/>
      <c r="AQ2" s="370" t="s">
        <v>576</v>
      </c>
      <c r="AR2" s="368" t="s">
        <v>577</v>
      </c>
      <c r="AS2" s="369"/>
      <c r="AT2" s="377" t="s">
        <v>578</v>
      </c>
      <c r="AU2" s="213"/>
      <c r="AV2" s="368" t="s">
        <v>573</v>
      </c>
      <c r="AW2" s="369"/>
      <c r="AX2" s="370" t="s">
        <v>576</v>
      </c>
      <c r="AY2" s="368" t="s">
        <v>577</v>
      </c>
      <c r="AZ2" s="369"/>
      <c r="BA2" s="377" t="s">
        <v>578</v>
      </c>
      <c r="BB2" s="214"/>
      <c r="BC2" s="368" t="s">
        <v>573</v>
      </c>
      <c r="BD2" s="369"/>
      <c r="BE2" s="370" t="s">
        <v>576</v>
      </c>
      <c r="BF2" s="368" t="s">
        <v>577</v>
      </c>
      <c r="BG2" s="369"/>
      <c r="BH2" s="377" t="s">
        <v>578</v>
      </c>
      <c r="BI2" s="214"/>
      <c r="BJ2" s="214"/>
      <c r="BK2" s="368" t="s">
        <v>573</v>
      </c>
      <c r="BL2" s="369"/>
      <c r="BM2" s="370" t="s">
        <v>576</v>
      </c>
      <c r="BN2" s="368" t="s">
        <v>577</v>
      </c>
      <c r="BO2" s="369"/>
      <c r="BP2" s="377" t="s">
        <v>578</v>
      </c>
      <c r="BQ2" s="214"/>
      <c r="BR2" s="368" t="s">
        <v>573</v>
      </c>
      <c r="BS2" s="369"/>
      <c r="BT2" s="370" t="s">
        <v>576</v>
      </c>
      <c r="BU2" s="372" t="s">
        <v>577</v>
      </c>
      <c r="BV2" s="373"/>
      <c r="BW2" s="374" t="s">
        <v>578</v>
      </c>
      <c r="BX2" s="57"/>
      <c r="BY2" s="382" t="s">
        <v>579</v>
      </c>
      <c r="BZ2" s="34" t="s">
        <v>2</v>
      </c>
    </row>
    <row r="3" spans="1:162" s="2" customFormat="1" ht="28.5" customHeight="1" x14ac:dyDescent="0.45">
      <c r="A3" s="384"/>
      <c r="B3" s="384"/>
      <c r="C3" s="385"/>
      <c r="D3" s="385"/>
      <c r="E3" s="386"/>
      <c r="F3" s="286" t="s">
        <v>574</v>
      </c>
      <c r="G3" s="286" t="s">
        <v>575</v>
      </c>
      <c r="H3" s="387"/>
      <c r="I3" s="286" t="s">
        <v>574</v>
      </c>
      <c r="J3" s="286" t="s">
        <v>575</v>
      </c>
      <c r="K3" s="381"/>
      <c r="L3" s="211"/>
      <c r="M3" s="215" t="s">
        <v>574</v>
      </c>
      <c r="N3" s="215" t="s">
        <v>575</v>
      </c>
      <c r="O3" s="381"/>
      <c r="P3" s="215" t="s">
        <v>574</v>
      </c>
      <c r="Q3" s="215" t="s">
        <v>575</v>
      </c>
      <c r="R3" s="381"/>
      <c r="S3" s="211"/>
      <c r="T3" s="215" t="s">
        <v>574</v>
      </c>
      <c r="U3" s="215" t="s">
        <v>575</v>
      </c>
      <c r="V3" s="381"/>
      <c r="W3" s="270" t="s">
        <v>574</v>
      </c>
      <c r="X3" s="215" t="s">
        <v>575</v>
      </c>
      <c r="Y3" s="381"/>
      <c r="Z3" s="211"/>
      <c r="AA3" s="215" t="s">
        <v>574</v>
      </c>
      <c r="AB3" s="215" t="s">
        <v>575</v>
      </c>
      <c r="AC3" s="371"/>
      <c r="AD3" s="215" t="s">
        <v>574</v>
      </c>
      <c r="AE3" s="215" t="s">
        <v>575</v>
      </c>
      <c r="AF3" s="378"/>
      <c r="AG3" s="211"/>
      <c r="AH3" s="215" t="s">
        <v>574</v>
      </c>
      <c r="AI3" s="215" t="s">
        <v>575</v>
      </c>
      <c r="AJ3" s="381"/>
      <c r="AK3" s="215" t="s">
        <v>574</v>
      </c>
      <c r="AL3" s="215" t="s">
        <v>575</v>
      </c>
      <c r="AM3" s="381"/>
      <c r="AN3" s="211"/>
      <c r="AO3" s="215" t="s">
        <v>574</v>
      </c>
      <c r="AP3" s="215" t="s">
        <v>575</v>
      </c>
      <c r="AQ3" s="371"/>
      <c r="AR3" s="215" t="s">
        <v>574</v>
      </c>
      <c r="AS3" s="215" t="s">
        <v>575</v>
      </c>
      <c r="AT3" s="378"/>
      <c r="AU3" s="216"/>
      <c r="AV3" s="215" t="s">
        <v>574</v>
      </c>
      <c r="AW3" s="215" t="s">
        <v>575</v>
      </c>
      <c r="AX3" s="371"/>
      <c r="AY3" s="215" t="s">
        <v>574</v>
      </c>
      <c r="AZ3" s="215" t="s">
        <v>575</v>
      </c>
      <c r="BA3" s="378"/>
      <c r="BB3" s="216"/>
      <c r="BC3" s="215" t="s">
        <v>574</v>
      </c>
      <c r="BD3" s="215" t="s">
        <v>575</v>
      </c>
      <c r="BE3" s="371"/>
      <c r="BF3" s="215" t="s">
        <v>574</v>
      </c>
      <c r="BG3" s="215" t="s">
        <v>575</v>
      </c>
      <c r="BH3" s="378"/>
      <c r="BI3" s="216"/>
      <c r="BJ3" s="216"/>
      <c r="BK3" s="215" t="s">
        <v>574</v>
      </c>
      <c r="BL3" s="215" t="s">
        <v>575</v>
      </c>
      <c r="BM3" s="371"/>
      <c r="BN3" s="215" t="s">
        <v>574</v>
      </c>
      <c r="BO3" s="215" t="s">
        <v>575</v>
      </c>
      <c r="BP3" s="378"/>
      <c r="BQ3" s="216"/>
      <c r="BR3" s="215" t="s">
        <v>574</v>
      </c>
      <c r="BS3" s="215" t="s">
        <v>575</v>
      </c>
      <c r="BT3" s="371"/>
      <c r="BU3" s="183" t="s">
        <v>574</v>
      </c>
      <c r="BV3" s="187" t="s">
        <v>575</v>
      </c>
      <c r="BW3" s="375"/>
      <c r="BX3" s="46"/>
      <c r="BY3" s="383"/>
      <c r="BZ3" s="35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</row>
    <row r="4" spans="1:162" s="205" customFormat="1" ht="28.5" customHeight="1" x14ac:dyDescent="0.45">
      <c r="A4" s="197"/>
      <c r="B4" s="197"/>
      <c r="C4" s="198" t="s">
        <v>1067</v>
      </c>
      <c r="D4" s="199"/>
      <c r="E4" s="200"/>
      <c r="F4" s="217">
        <f t="shared" ref="F4:H4" si="0">F5+F122+F238</f>
        <v>122677276.9462</v>
      </c>
      <c r="G4" s="217">
        <f t="shared" si="0"/>
        <v>98431889.559759989</v>
      </c>
      <c r="H4" s="217">
        <f t="shared" si="0"/>
        <v>221109166.50595999</v>
      </c>
      <c r="I4" s="287"/>
      <c r="J4" s="287"/>
      <c r="K4" s="200"/>
      <c r="L4" s="219"/>
      <c r="M4" s="217">
        <f>M5+M122+M238</f>
        <v>141258038.75999999</v>
      </c>
      <c r="N4" s="217">
        <f>N5+N122+N238</f>
        <v>102050331.69979997</v>
      </c>
      <c r="O4" s="217">
        <f>O5+O122+O238</f>
        <v>243308370.45979998</v>
      </c>
      <c r="P4" s="217"/>
      <c r="Q4" s="217"/>
      <c r="R4" s="218"/>
      <c r="S4" s="219"/>
      <c r="T4" s="217">
        <f>T5+T122+T238+T254+T265+T267+T274+T279+T285+T290+T293+T300+T317</f>
        <v>76671654.594600007</v>
      </c>
      <c r="U4" s="217">
        <f>U5+U122+U238</f>
        <v>0</v>
      </c>
      <c r="V4" s="217">
        <f>V5+V122+V238</f>
        <v>50080602.858800001</v>
      </c>
      <c r="W4" s="271"/>
      <c r="X4" s="217"/>
      <c r="Y4" s="218"/>
      <c r="Z4" s="219"/>
      <c r="AA4" s="217">
        <f>AA5+AA122+AA238+AA254+AA265+AA267+AA274+AA279+AA285+AA290+AA293+AA300+AA317</f>
        <v>14303890.800000001</v>
      </c>
      <c r="AB4" s="217">
        <f>AB5+AB122+AB238</f>
        <v>0</v>
      </c>
      <c r="AC4" s="217">
        <f>AC5+AC122+AC238</f>
        <v>14303890.800000001</v>
      </c>
      <c r="AD4" s="218"/>
      <c r="AE4" s="218"/>
      <c r="AF4" s="218"/>
      <c r="AG4" s="219"/>
      <c r="AH4" s="217">
        <f>AH5+AH122+AH238+AH254+AH265+AH267+AH274+AH279+AH285+AH290+AH293+AH300+AH317</f>
        <v>6358228.8640000001</v>
      </c>
      <c r="AI4" s="217">
        <f>AI5+AI122+AI238</f>
        <v>104241407.04403713</v>
      </c>
      <c r="AJ4" s="217">
        <f>AJ5+AJ122+AJ238</f>
        <v>110118505.90803713</v>
      </c>
      <c r="AK4" s="217"/>
      <c r="AL4" s="217"/>
      <c r="AM4" s="218"/>
      <c r="AN4" s="219"/>
      <c r="AO4" s="217">
        <f>AO5+AO122+AO238+AO254+AO265+AO267+AO274+AO279+AO285+AO290+AO293+AO300+AO317</f>
        <v>0</v>
      </c>
      <c r="AP4" s="217">
        <f>AP5+AP122+AP238</f>
        <v>0</v>
      </c>
      <c r="AQ4" s="217">
        <f>AQ5+AQ122+AQ238</f>
        <v>0</v>
      </c>
      <c r="AR4" s="218"/>
      <c r="AS4" s="218"/>
      <c r="AT4" s="218"/>
      <c r="AU4" s="219"/>
      <c r="AV4" s="217">
        <f>AV5+AV122+AV238+AV254+AV265+AV267+AV274+AV279+AV285+AV290+AV293+AV300+AV317</f>
        <v>0</v>
      </c>
      <c r="AW4" s="217">
        <f>AW5+AW122+AW238</f>
        <v>0</v>
      </c>
      <c r="AX4" s="217">
        <f>AX5+AX122+AX238</f>
        <v>0</v>
      </c>
      <c r="AY4" s="218"/>
      <c r="AZ4" s="218"/>
      <c r="BA4" s="218"/>
      <c r="BB4" s="219"/>
      <c r="BC4" s="217">
        <f>BC5+BC122+BC238+BC254+BC265+BC267+BC274+BC279+BC285+BC290+BC293+BC300+BC317</f>
        <v>0</v>
      </c>
      <c r="BD4" s="217">
        <f>BD5+BD122+BD238</f>
        <v>0</v>
      </c>
      <c r="BE4" s="217">
        <f>BE5+BE122+BE238</f>
        <v>0</v>
      </c>
      <c r="BF4" s="218"/>
      <c r="BG4" s="218"/>
      <c r="BH4" s="218"/>
      <c r="BI4" s="219"/>
      <c r="BJ4" s="219"/>
      <c r="BK4" s="217">
        <f>BK5+BK122+BK238+BK254+BK265+BK267+BK274+BK279+BK285+BK290+BK293+BK300+BK317</f>
        <v>0</v>
      </c>
      <c r="BL4" s="217">
        <f>BL5+BL122+BL238</f>
        <v>0</v>
      </c>
      <c r="BM4" s="217">
        <f>BM5+BM122+BM238</f>
        <v>0</v>
      </c>
      <c r="BN4" s="218"/>
      <c r="BO4" s="218"/>
      <c r="BP4" s="218"/>
      <c r="BQ4" s="219"/>
      <c r="BR4" s="217">
        <f>BR5+BR122+BR238+BR254+BR265+BR267+BR274+BR279+BR285+BR290+BR293+BR300+BR317</f>
        <v>18855091.590000004</v>
      </c>
      <c r="BS4" s="217">
        <f>BS5+BS122+BS238</f>
        <v>13231008.648</v>
      </c>
      <c r="BT4" s="217">
        <f>BT5+BT122+BT238</f>
        <v>31966361.037999995</v>
      </c>
      <c r="BU4" s="199"/>
      <c r="BV4" s="203"/>
      <c r="BW4" s="201"/>
      <c r="BX4" s="202"/>
      <c r="BY4" s="204"/>
      <c r="BZ4" s="36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</row>
    <row r="5" spans="1:162" s="26" customFormat="1" x14ac:dyDescent="0.45">
      <c r="A5" s="21"/>
      <c r="B5" s="21"/>
      <c r="C5" s="22" t="s">
        <v>7</v>
      </c>
      <c r="D5" s="22"/>
      <c r="E5" s="23"/>
      <c r="F5" s="220">
        <f>F6+F18+F30+F43+F56+F65+F80+F94+F107</f>
        <v>20331993.449999999</v>
      </c>
      <c r="G5" s="220">
        <f t="shared" ref="G5:H5" si="1">G6+G18+G30+G43+G56+G65+G80+G94+G107</f>
        <v>0</v>
      </c>
      <c r="H5" s="220">
        <f t="shared" si="1"/>
        <v>20331993.449999999</v>
      </c>
      <c r="I5" s="288"/>
      <c r="J5" s="288"/>
      <c r="K5" s="23"/>
      <c r="L5" s="221"/>
      <c r="M5" s="220">
        <f>M6+M18+M30+M43+M56+M65+M80+M94+M107</f>
        <v>20331993.449999999</v>
      </c>
      <c r="N5" s="220">
        <f>SUM(N6:N107)</f>
        <v>0</v>
      </c>
      <c r="O5" s="220">
        <f>O6+O18+O30+O43+O56+O65+O80+O94+O107</f>
        <v>20331993.449999999</v>
      </c>
      <c r="P5" s="220"/>
      <c r="Q5" s="220"/>
      <c r="R5" s="220"/>
      <c r="S5" s="221"/>
      <c r="T5" s="220">
        <f>T6+T18+T30+T43+T56+T65+T80+T94+T107</f>
        <v>14334308.912</v>
      </c>
      <c r="U5" s="220">
        <f>SUM(U6:U107)</f>
        <v>0</v>
      </c>
      <c r="V5" s="220">
        <f>V6+V18+V30+V43+V56+V65+V80+V94+V107</f>
        <v>14334308.912</v>
      </c>
      <c r="W5" s="272"/>
      <c r="X5" s="220"/>
      <c r="Y5" s="220"/>
      <c r="Z5" s="221"/>
      <c r="AA5" s="220">
        <f>AA6+AA18+AA30+AA43+AA56+AA65+AA80+AA94+AA107</f>
        <v>14303890.800000001</v>
      </c>
      <c r="AB5" s="220">
        <f>SUM(AB6:AB107)</f>
        <v>0</v>
      </c>
      <c r="AC5" s="220">
        <f>AC6+AC18+AC30+AC43+AC56+AC65+AC80+AC94+AC107</f>
        <v>14303890.800000001</v>
      </c>
      <c r="AD5" s="220"/>
      <c r="AE5" s="220"/>
      <c r="AF5" s="222">
        <f>AD5+AE5</f>
        <v>0</v>
      </c>
      <c r="AG5" s="221"/>
      <c r="AH5" s="220">
        <f>AH6+AH18+AH30+AH43+AH56+AH65+AH80+AH94+AH107</f>
        <v>0</v>
      </c>
      <c r="AI5" s="220">
        <f>SUM(AI6:AI107)</f>
        <v>0</v>
      </c>
      <c r="AJ5" s="220">
        <f>AJ6+AJ18+AJ30+AJ43+AJ56+AJ65+AJ80+AJ94+AJ107</f>
        <v>0</v>
      </c>
      <c r="AK5" s="220"/>
      <c r="AL5" s="220"/>
      <c r="AM5" s="220"/>
      <c r="AN5" s="221"/>
      <c r="AO5" s="220">
        <f>AO6+AO18+AO30+AO43+AO56+AO65+AO80+AO94+AO107</f>
        <v>0</v>
      </c>
      <c r="AP5" s="220">
        <f>SUM(AP6:AP107)</f>
        <v>0</v>
      </c>
      <c r="AQ5" s="220">
        <f>AQ6+AQ18+AQ30+AQ43+AQ56+AQ65+AQ80+AQ94+AQ107</f>
        <v>0</v>
      </c>
      <c r="AR5" s="220"/>
      <c r="AS5" s="220"/>
      <c r="AT5" s="222">
        <f>AR5+AS5</f>
        <v>0</v>
      </c>
      <c r="AU5" s="223"/>
      <c r="AV5" s="220">
        <f>AV6+AV18+AV30+AV43+AV56+AV65+AV80+AV94+AV107</f>
        <v>0</v>
      </c>
      <c r="AW5" s="220">
        <f>SUM(AW6:AW107)</f>
        <v>0</v>
      </c>
      <c r="AX5" s="220">
        <f>AX6+AX18+AX30+AX43+AX56+AX65+AX80+AX94+AX107</f>
        <v>0</v>
      </c>
      <c r="AY5" s="220"/>
      <c r="AZ5" s="220"/>
      <c r="BA5" s="222">
        <f>AY5+AZ5</f>
        <v>0</v>
      </c>
      <c r="BB5" s="223"/>
      <c r="BC5" s="220">
        <f>BC6+BC18+BC30+BC43+BC56+BC65+BC80+BC94+BC107</f>
        <v>0</v>
      </c>
      <c r="BD5" s="220">
        <f>SUM(BD6:BD107)</f>
        <v>0</v>
      </c>
      <c r="BE5" s="220">
        <f>BE6+BE18+BE30+BE43+BE56+BE65+BE80+BE94+BE107</f>
        <v>0</v>
      </c>
      <c r="BF5" s="220"/>
      <c r="BG5" s="220"/>
      <c r="BH5" s="222">
        <f>BF5+BG5</f>
        <v>0</v>
      </c>
      <c r="BI5" s="223"/>
      <c r="BJ5" s="223"/>
      <c r="BK5" s="220">
        <f>BK6+BK18+BK30+BK43+BK56+BK65+BK80+BK94+BK107</f>
        <v>0</v>
      </c>
      <c r="BL5" s="220">
        <f>SUM(BL6:BL107)</f>
        <v>0</v>
      </c>
      <c r="BM5" s="220">
        <f>BM6+BM18+BM30+BM43+BM56+BM65+BM80+BM94+BM107</f>
        <v>0</v>
      </c>
      <c r="BN5" s="220"/>
      <c r="BO5" s="220"/>
      <c r="BP5" s="222">
        <f>BN5+BO5</f>
        <v>0</v>
      </c>
      <c r="BQ5" s="223"/>
      <c r="BR5" s="220">
        <f>BR6+BR18+BR30+BR43+BR56+BR65+BR80+BR94+BR107</f>
        <v>0</v>
      </c>
      <c r="BS5" s="220">
        <f>SUM(BS6:BS107)</f>
        <v>0</v>
      </c>
      <c r="BT5" s="220">
        <f>BT6+BT18+BT30+BT43+BT56+BT65+BT80+BT94+BT107</f>
        <v>0</v>
      </c>
      <c r="BU5" s="22"/>
      <c r="BV5" s="188"/>
      <c r="BW5" s="25">
        <f>BU5+BV5</f>
        <v>0</v>
      </c>
      <c r="BX5" s="47"/>
      <c r="BY5" s="36"/>
      <c r="BZ5" s="35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</row>
    <row r="6" spans="1:162" s="26" customFormat="1" ht="28.5" x14ac:dyDescent="0.45">
      <c r="A6" s="21"/>
      <c r="B6" s="21"/>
      <c r="C6" s="21" t="s">
        <v>8</v>
      </c>
      <c r="D6" s="27"/>
      <c r="E6" s="28"/>
      <c r="F6" s="289">
        <f t="shared" ref="F6:N6" si="2">SUM(F7:F17)</f>
        <v>2677686</v>
      </c>
      <c r="G6" s="289">
        <f t="shared" si="2"/>
        <v>0</v>
      </c>
      <c r="H6" s="289">
        <f t="shared" si="2"/>
        <v>2677686</v>
      </c>
      <c r="I6" s="289"/>
      <c r="J6" s="289"/>
      <c r="K6" s="225"/>
      <c r="L6" s="221"/>
      <c r="M6" s="225">
        <f t="shared" si="2"/>
        <v>2677686</v>
      </c>
      <c r="N6" s="225">
        <f t="shared" si="2"/>
        <v>0</v>
      </c>
      <c r="O6" s="225">
        <f>SUM(O7:O17)</f>
        <v>2677686</v>
      </c>
      <c r="P6" s="225"/>
      <c r="Q6" s="225"/>
      <c r="R6" s="225"/>
      <c r="S6" s="226"/>
      <c r="T6" s="224">
        <f>SUM(T7:T17)</f>
        <v>2250088.4869999997</v>
      </c>
      <c r="U6" s="224">
        <f>SUM(U7:U17)</f>
        <v>0</v>
      </c>
      <c r="V6" s="225">
        <f>SUM(V7:V17)</f>
        <v>2250088.4869999997</v>
      </c>
      <c r="W6" s="273"/>
      <c r="X6" s="225"/>
      <c r="Y6" s="225"/>
      <c r="Z6" s="226"/>
      <c r="AA6" s="224">
        <f>SUM(AA7:AA17)</f>
        <v>3133733</v>
      </c>
      <c r="AB6" s="224">
        <f>SUM(AB7:AB17)</f>
        <v>0</v>
      </c>
      <c r="AC6" s="225">
        <f>SUM(AC7:AC17)</f>
        <v>3133733</v>
      </c>
      <c r="AD6" s="225"/>
      <c r="AE6" s="225"/>
      <c r="AF6" s="222">
        <f t="shared" ref="AF6:AF69" si="3">AD6+AE6</f>
        <v>0</v>
      </c>
      <c r="AG6" s="226"/>
      <c r="AH6" s="224">
        <f>SUM(AH7:AH17)</f>
        <v>0</v>
      </c>
      <c r="AI6" s="224">
        <f>SUM(AI7:AI17)</f>
        <v>0</v>
      </c>
      <c r="AJ6" s="225">
        <f>SUM(AJ7:AJ17)</f>
        <v>0</v>
      </c>
      <c r="AK6" s="225"/>
      <c r="AL6" s="225"/>
      <c r="AM6" s="225"/>
      <c r="AN6" s="226"/>
      <c r="AO6" s="224">
        <f>SUM(AO7:AO17)</f>
        <v>0</v>
      </c>
      <c r="AP6" s="224">
        <f>SUM(AP7:AP17)</f>
        <v>0</v>
      </c>
      <c r="AQ6" s="225">
        <f>SUM(AQ7:AQ17)</f>
        <v>0</v>
      </c>
      <c r="AR6" s="225"/>
      <c r="AS6" s="225"/>
      <c r="AT6" s="222">
        <f t="shared" ref="AT6:AT69" si="4">AR6+AS6</f>
        <v>0</v>
      </c>
      <c r="AU6" s="223"/>
      <c r="AV6" s="224">
        <f>SUM(AV7:AV17)</f>
        <v>0</v>
      </c>
      <c r="AW6" s="224">
        <f>SUM(AW7:AW17)</f>
        <v>0</v>
      </c>
      <c r="AX6" s="225">
        <f>SUM(AX7:AX17)</f>
        <v>0</v>
      </c>
      <c r="AY6" s="225"/>
      <c r="AZ6" s="225"/>
      <c r="BA6" s="222">
        <f t="shared" ref="BA6:BA69" si="5">AY6+AZ6</f>
        <v>0</v>
      </c>
      <c r="BB6" s="223"/>
      <c r="BC6" s="224">
        <f>SUM(BC7:BC17)</f>
        <v>0</v>
      </c>
      <c r="BD6" s="224">
        <f>SUM(BD7:BD17)</f>
        <v>0</v>
      </c>
      <c r="BE6" s="225">
        <f>SUM(BE7:BE17)</f>
        <v>0</v>
      </c>
      <c r="BF6" s="225"/>
      <c r="BG6" s="225"/>
      <c r="BH6" s="222">
        <f t="shared" ref="BH6:BH69" si="6">BF6+BG6</f>
        <v>0</v>
      </c>
      <c r="BI6" s="223"/>
      <c r="BJ6" s="223"/>
      <c r="BK6" s="224">
        <f>SUM(BK7:BK17)</f>
        <v>0</v>
      </c>
      <c r="BL6" s="224">
        <f>SUM(BL7:BL17)</f>
        <v>0</v>
      </c>
      <c r="BM6" s="225">
        <f>SUM(BM7:BM17)</f>
        <v>0</v>
      </c>
      <c r="BN6" s="225"/>
      <c r="BO6" s="225"/>
      <c r="BP6" s="222">
        <f t="shared" ref="BP6:BP69" si="7">BN6+BO6</f>
        <v>0</v>
      </c>
      <c r="BQ6" s="223"/>
      <c r="BR6" s="224">
        <f>SUM(BR7:BR17)</f>
        <v>0</v>
      </c>
      <c r="BS6" s="224">
        <f>SUM(BS7:BS17)</f>
        <v>0</v>
      </c>
      <c r="BT6" s="225">
        <f>SUM(BT7:BT17)</f>
        <v>0</v>
      </c>
      <c r="BU6" s="21"/>
      <c r="BV6" s="189"/>
      <c r="BW6" s="25">
        <f t="shared" ref="BW6:BW69" si="8">BU6+BV6</f>
        <v>0</v>
      </c>
      <c r="BX6" s="47"/>
      <c r="BY6" s="35"/>
      <c r="BZ6" s="35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</row>
    <row r="7" spans="1:162" ht="42.75" customHeight="1" outlineLevel="1" x14ac:dyDescent="0.45">
      <c r="A7" s="5">
        <v>1</v>
      </c>
      <c r="B7" s="5">
        <v>1</v>
      </c>
      <c r="C7" s="5" t="s">
        <v>9</v>
      </c>
      <c r="D7" s="6" t="s">
        <v>549</v>
      </c>
      <c r="E7" s="10">
        <v>1694.7</v>
      </c>
      <c r="F7" s="283">
        <f>E7*I7</f>
        <v>953268.75</v>
      </c>
      <c r="G7" s="283">
        <f>J7*E7</f>
        <v>0</v>
      </c>
      <c r="H7" s="283">
        <f>F7+G7</f>
        <v>953268.75</v>
      </c>
      <c r="I7" s="283">
        <f>P7</f>
        <v>562.5</v>
      </c>
      <c r="J7" s="283"/>
      <c r="K7" s="10"/>
      <c r="L7" s="228"/>
      <c r="M7" s="227">
        <f>P7*E7</f>
        <v>953268.75</v>
      </c>
      <c r="N7" s="227">
        <f>E7*Q7</f>
        <v>0</v>
      </c>
      <c r="O7" s="227">
        <f>M7+N7</f>
        <v>953268.75</v>
      </c>
      <c r="P7" s="227">
        <v>562.5</v>
      </c>
      <c r="Q7" s="227"/>
      <c r="R7" s="227">
        <f>P7+Q7</f>
        <v>562.5</v>
      </c>
      <c r="S7" s="228"/>
      <c r="T7" s="227">
        <f>W7*E7</f>
        <v>316332.70199999999</v>
      </c>
      <c r="U7" s="227">
        <f>E7*X7</f>
        <v>0</v>
      </c>
      <c r="V7" s="227">
        <f>T7+U7</f>
        <v>316332.70199999999</v>
      </c>
      <c r="W7" s="274">
        <v>186.66</v>
      </c>
      <c r="X7" s="227"/>
      <c r="Y7" s="227"/>
      <c r="Z7" s="228"/>
      <c r="AA7" s="227">
        <f t="shared" ref="AA7:AA17" si="9">E7*AD7</f>
        <v>1220184</v>
      </c>
      <c r="AB7" s="227">
        <f t="shared" ref="AB7:AB17" si="10">AM8*AE7</f>
        <v>0</v>
      </c>
      <c r="AC7" s="227">
        <f t="shared" ref="AC7:AC70" si="11">AA7+AB7</f>
        <v>1220184</v>
      </c>
      <c r="AD7" s="227">
        <v>720</v>
      </c>
      <c r="AE7" s="227"/>
      <c r="AF7" s="229">
        <f t="shared" si="3"/>
        <v>720</v>
      </c>
      <c r="AG7" s="228"/>
      <c r="AH7" s="227">
        <f>AK7*E7</f>
        <v>0</v>
      </c>
      <c r="AI7" s="227">
        <f>E7*AL7</f>
        <v>0</v>
      </c>
      <c r="AJ7" s="227">
        <f>AH7+AI7</f>
        <v>0</v>
      </c>
      <c r="AK7" s="227"/>
      <c r="AL7" s="227"/>
      <c r="AM7" s="227"/>
      <c r="AN7" s="228"/>
      <c r="AO7" s="227">
        <f>E7*AR7</f>
        <v>0</v>
      </c>
      <c r="AP7" s="227">
        <f t="shared" ref="AP7:AP70" si="12">E8*AS7</f>
        <v>0</v>
      </c>
      <c r="AQ7" s="227">
        <f t="shared" ref="AQ7:AQ70" si="13">AO7+AP7</f>
        <v>0</v>
      </c>
      <c r="AR7" s="227"/>
      <c r="AS7" s="227"/>
      <c r="AT7" s="229">
        <f t="shared" si="4"/>
        <v>0</v>
      </c>
      <c r="AU7" s="230"/>
      <c r="AV7" s="227">
        <f t="shared" ref="AV7:AV17" si="14">R7*AY7</f>
        <v>0</v>
      </c>
      <c r="AW7" s="227">
        <f t="shared" ref="AW7:AW17" si="15">R8*AZ7</f>
        <v>0</v>
      </c>
      <c r="AX7" s="227">
        <f t="shared" ref="AX7:AX70" si="16">AV7+AW7</f>
        <v>0</v>
      </c>
      <c r="AY7" s="227"/>
      <c r="AZ7" s="227"/>
      <c r="BA7" s="229">
        <f t="shared" si="5"/>
        <v>0</v>
      </c>
      <c r="BB7" s="230"/>
      <c r="BC7" s="227">
        <f t="shared" ref="BC7:BC17" si="17">Y7*BF7</f>
        <v>0</v>
      </c>
      <c r="BD7" s="227">
        <f t="shared" ref="BD7:BD17" si="18">Y8*BG7</f>
        <v>0</v>
      </c>
      <c r="BE7" s="227">
        <f t="shared" ref="BE7:BE70" si="19">BC7+BD7</f>
        <v>0</v>
      </c>
      <c r="BF7" s="227"/>
      <c r="BG7" s="227"/>
      <c r="BH7" s="229">
        <f t="shared" si="6"/>
        <v>0</v>
      </c>
      <c r="BI7" s="230"/>
      <c r="BJ7" s="230"/>
      <c r="BK7" s="227">
        <f t="shared" ref="BK7:BK17" si="20">S7*BN7</f>
        <v>0</v>
      </c>
      <c r="BL7" s="227">
        <f t="shared" ref="BL7:BL17" si="21">AT8*BO7</f>
        <v>0</v>
      </c>
      <c r="BM7" s="227">
        <f t="shared" ref="BM7:BM70" si="22">BK7+BL7</f>
        <v>0</v>
      </c>
      <c r="BN7" s="227"/>
      <c r="BO7" s="227"/>
      <c r="BP7" s="229">
        <f t="shared" si="7"/>
        <v>0</v>
      </c>
      <c r="BQ7" s="230"/>
      <c r="BR7" s="227">
        <f t="shared" ref="BR7:BR17" si="23">AG7*BU7</f>
        <v>0</v>
      </c>
      <c r="BS7" s="227">
        <f t="shared" ref="BS7:BS17" si="24">BA8*BV7</f>
        <v>0</v>
      </c>
      <c r="BT7" s="227">
        <f t="shared" ref="BT7:BT70" si="25">BR7+BS7</f>
        <v>0</v>
      </c>
      <c r="BU7" s="18"/>
      <c r="BV7" s="186"/>
      <c r="BW7" s="16">
        <f t="shared" si="8"/>
        <v>0</v>
      </c>
      <c r="BX7" s="48"/>
      <c r="BY7" s="37" t="s">
        <v>580</v>
      </c>
      <c r="BZ7" s="37" t="s">
        <v>1052</v>
      </c>
    </row>
    <row r="8" spans="1:162" ht="42.75" outlineLevel="1" x14ac:dyDescent="0.45">
      <c r="A8" s="5">
        <v>2</v>
      </c>
      <c r="B8" s="5">
        <v>2</v>
      </c>
      <c r="C8" s="5" t="s">
        <v>10</v>
      </c>
      <c r="D8" s="6" t="s">
        <v>549</v>
      </c>
      <c r="E8" s="10">
        <v>1694.7</v>
      </c>
      <c r="F8" s="283">
        <f t="shared" ref="F8:F17" si="26">E8*I8</f>
        <v>699063.75</v>
      </c>
      <c r="G8" s="283">
        <f t="shared" ref="G8:G17" si="27">J8*E8</f>
        <v>0</v>
      </c>
      <c r="H8" s="283">
        <f t="shared" ref="H8:H17" si="28">F8+G8</f>
        <v>699063.75</v>
      </c>
      <c r="I8" s="283">
        <f t="shared" ref="I8:I17" si="29">P8</f>
        <v>412.5</v>
      </c>
      <c r="J8" s="283"/>
      <c r="K8" s="10"/>
      <c r="L8" s="228"/>
      <c r="M8" s="227">
        <f t="shared" ref="M8:M71" si="30">P8*E8</f>
        <v>699063.75</v>
      </c>
      <c r="N8" s="227">
        <f t="shared" ref="N8:N17" si="31">E8*Q8</f>
        <v>0</v>
      </c>
      <c r="O8" s="227">
        <f t="shared" ref="O8:O71" si="32">M8+N8</f>
        <v>699063.75</v>
      </c>
      <c r="P8" s="227">
        <v>412.5</v>
      </c>
      <c r="Q8" s="227"/>
      <c r="R8" s="227">
        <f t="shared" ref="R8:R71" si="33">P8+Q8</f>
        <v>412.5</v>
      </c>
      <c r="S8" s="228"/>
      <c r="T8" s="227">
        <f t="shared" ref="T8:T71" si="34">W8*E8</f>
        <v>561369.375</v>
      </c>
      <c r="U8" s="227">
        <f t="shared" ref="U8:U71" si="35">E8*X8</f>
        <v>0</v>
      </c>
      <c r="V8" s="227">
        <f t="shared" ref="V8:V17" si="36">T8+U8</f>
        <v>561369.375</v>
      </c>
      <c r="W8" s="274">
        <v>331.25</v>
      </c>
      <c r="X8" s="227"/>
      <c r="Y8" s="227"/>
      <c r="Z8" s="228"/>
      <c r="AA8" s="227">
        <f t="shared" si="9"/>
        <v>423675</v>
      </c>
      <c r="AB8" s="227">
        <f t="shared" si="10"/>
        <v>0</v>
      </c>
      <c r="AC8" s="227">
        <f t="shared" si="11"/>
        <v>423675</v>
      </c>
      <c r="AD8" s="227">
        <v>250</v>
      </c>
      <c r="AE8" s="227"/>
      <c r="AF8" s="229">
        <f t="shared" si="3"/>
        <v>250</v>
      </c>
      <c r="AG8" s="228"/>
      <c r="AH8" s="227">
        <f t="shared" ref="AH8:AH71" si="37">AK8*E8</f>
        <v>0</v>
      </c>
      <c r="AI8" s="227">
        <f t="shared" ref="AI8:AI71" si="38">E8*AL8</f>
        <v>0</v>
      </c>
      <c r="AJ8" s="227">
        <f t="shared" ref="AJ8:AJ17" si="39">AH8+AI8</f>
        <v>0</v>
      </c>
      <c r="AK8" s="227"/>
      <c r="AL8" s="227"/>
      <c r="AM8" s="227"/>
      <c r="AN8" s="228"/>
      <c r="AO8" s="227">
        <f t="shared" ref="AO8:AO71" si="40">E8*AR8</f>
        <v>0</v>
      </c>
      <c r="AP8" s="227">
        <f t="shared" si="12"/>
        <v>0</v>
      </c>
      <c r="AQ8" s="227">
        <f t="shared" si="13"/>
        <v>0</v>
      </c>
      <c r="AR8" s="227"/>
      <c r="AS8" s="227"/>
      <c r="AT8" s="229">
        <f t="shared" si="4"/>
        <v>0</v>
      </c>
      <c r="AU8" s="230"/>
      <c r="AV8" s="227">
        <f t="shared" si="14"/>
        <v>0</v>
      </c>
      <c r="AW8" s="227">
        <f t="shared" si="15"/>
        <v>0</v>
      </c>
      <c r="AX8" s="227">
        <f t="shared" si="16"/>
        <v>0</v>
      </c>
      <c r="AY8" s="227"/>
      <c r="AZ8" s="227"/>
      <c r="BA8" s="229">
        <f t="shared" si="5"/>
        <v>0</v>
      </c>
      <c r="BB8" s="230"/>
      <c r="BC8" s="227">
        <f t="shared" si="17"/>
        <v>0</v>
      </c>
      <c r="BD8" s="227">
        <f t="shared" si="18"/>
        <v>0</v>
      </c>
      <c r="BE8" s="227">
        <f t="shared" si="19"/>
        <v>0</v>
      </c>
      <c r="BF8" s="227"/>
      <c r="BG8" s="227"/>
      <c r="BH8" s="229">
        <f t="shared" si="6"/>
        <v>0</v>
      </c>
      <c r="BI8" s="230"/>
      <c r="BJ8" s="230"/>
      <c r="BK8" s="227">
        <f t="shared" si="20"/>
        <v>0</v>
      </c>
      <c r="BL8" s="227">
        <f t="shared" si="21"/>
        <v>0</v>
      </c>
      <c r="BM8" s="227">
        <f t="shared" si="22"/>
        <v>0</v>
      </c>
      <c r="BN8" s="227"/>
      <c r="BO8" s="227"/>
      <c r="BP8" s="229">
        <f t="shared" si="7"/>
        <v>0</v>
      </c>
      <c r="BQ8" s="230"/>
      <c r="BR8" s="227">
        <f t="shared" si="23"/>
        <v>0</v>
      </c>
      <c r="BS8" s="227">
        <f t="shared" si="24"/>
        <v>0</v>
      </c>
      <c r="BT8" s="227">
        <f t="shared" si="25"/>
        <v>0</v>
      </c>
      <c r="BU8" s="18"/>
      <c r="BV8" s="186"/>
      <c r="BW8" s="16">
        <f t="shared" si="8"/>
        <v>0</v>
      </c>
      <c r="BX8" s="48"/>
      <c r="BY8" s="37" t="s">
        <v>581</v>
      </c>
      <c r="BZ8" s="37" t="s">
        <v>1053</v>
      </c>
    </row>
    <row r="9" spans="1:162" ht="57" customHeight="1" outlineLevel="1" x14ac:dyDescent="0.45">
      <c r="A9" s="5">
        <v>3</v>
      </c>
      <c r="B9" s="5">
        <v>3</v>
      </c>
      <c r="C9" s="5" t="s">
        <v>11</v>
      </c>
      <c r="D9" s="6" t="s">
        <v>550</v>
      </c>
      <c r="E9" s="10">
        <v>1288</v>
      </c>
      <c r="F9" s="283">
        <f t="shared" si="26"/>
        <v>531300</v>
      </c>
      <c r="G9" s="283">
        <f t="shared" si="27"/>
        <v>0</v>
      </c>
      <c r="H9" s="283">
        <f t="shared" si="28"/>
        <v>531300</v>
      </c>
      <c r="I9" s="283">
        <f t="shared" si="29"/>
        <v>412.5</v>
      </c>
      <c r="J9" s="283"/>
      <c r="K9" s="10"/>
      <c r="L9" s="228"/>
      <c r="M9" s="227">
        <f t="shared" si="30"/>
        <v>531300</v>
      </c>
      <c r="N9" s="227">
        <f t="shared" si="31"/>
        <v>0</v>
      </c>
      <c r="O9" s="227">
        <f t="shared" si="32"/>
        <v>531300</v>
      </c>
      <c r="P9" s="227">
        <v>412.5</v>
      </c>
      <c r="Q9" s="227"/>
      <c r="R9" s="227">
        <f t="shared" si="33"/>
        <v>412.5</v>
      </c>
      <c r="S9" s="228"/>
      <c r="T9" s="227">
        <f t="shared" si="34"/>
        <v>1087072</v>
      </c>
      <c r="U9" s="227">
        <f t="shared" si="35"/>
        <v>0</v>
      </c>
      <c r="V9" s="227">
        <f t="shared" si="36"/>
        <v>1087072</v>
      </c>
      <c r="W9" s="274">
        <v>844</v>
      </c>
      <c r="X9" s="227"/>
      <c r="Y9" s="227"/>
      <c r="Z9" s="228"/>
      <c r="AA9" s="227">
        <f t="shared" si="9"/>
        <v>998200</v>
      </c>
      <c r="AB9" s="227">
        <f t="shared" si="10"/>
        <v>0</v>
      </c>
      <c r="AC9" s="227">
        <f t="shared" si="11"/>
        <v>998200</v>
      </c>
      <c r="AD9" s="227">
        <v>775</v>
      </c>
      <c r="AE9" s="227"/>
      <c r="AF9" s="229">
        <f t="shared" si="3"/>
        <v>775</v>
      </c>
      <c r="AG9" s="228"/>
      <c r="AH9" s="227">
        <f t="shared" si="37"/>
        <v>0</v>
      </c>
      <c r="AI9" s="227">
        <f t="shared" si="38"/>
        <v>0</v>
      </c>
      <c r="AJ9" s="227">
        <f t="shared" si="39"/>
        <v>0</v>
      </c>
      <c r="AK9" s="227"/>
      <c r="AL9" s="227"/>
      <c r="AM9" s="227"/>
      <c r="AN9" s="228"/>
      <c r="AO9" s="227">
        <f t="shared" si="40"/>
        <v>0</v>
      </c>
      <c r="AP9" s="227">
        <f t="shared" si="12"/>
        <v>0</v>
      </c>
      <c r="AQ9" s="227">
        <f t="shared" si="13"/>
        <v>0</v>
      </c>
      <c r="AR9" s="227"/>
      <c r="AS9" s="227"/>
      <c r="AT9" s="229">
        <f t="shared" si="4"/>
        <v>0</v>
      </c>
      <c r="AU9" s="230"/>
      <c r="AV9" s="227">
        <f t="shared" si="14"/>
        <v>0</v>
      </c>
      <c r="AW9" s="227">
        <f t="shared" si="15"/>
        <v>0</v>
      </c>
      <c r="AX9" s="227">
        <f t="shared" si="16"/>
        <v>0</v>
      </c>
      <c r="AY9" s="227"/>
      <c r="AZ9" s="227"/>
      <c r="BA9" s="229">
        <f t="shared" si="5"/>
        <v>0</v>
      </c>
      <c r="BB9" s="230"/>
      <c r="BC9" s="227">
        <f t="shared" si="17"/>
        <v>0</v>
      </c>
      <c r="BD9" s="227">
        <f t="shared" si="18"/>
        <v>0</v>
      </c>
      <c r="BE9" s="227">
        <f t="shared" si="19"/>
        <v>0</v>
      </c>
      <c r="BF9" s="227"/>
      <c r="BG9" s="227"/>
      <c r="BH9" s="229">
        <f t="shared" si="6"/>
        <v>0</v>
      </c>
      <c r="BI9" s="230"/>
      <c r="BJ9" s="230"/>
      <c r="BK9" s="227">
        <f t="shared" si="20"/>
        <v>0</v>
      </c>
      <c r="BL9" s="227">
        <f t="shared" si="21"/>
        <v>0</v>
      </c>
      <c r="BM9" s="227">
        <f t="shared" si="22"/>
        <v>0</v>
      </c>
      <c r="BN9" s="227"/>
      <c r="BO9" s="227"/>
      <c r="BP9" s="229">
        <f t="shared" si="7"/>
        <v>0</v>
      </c>
      <c r="BQ9" s="230"/>
      <c r="BR9" s="227">
        <f t="shared" si="23"/>
        <v>0</v>
      </c>
      <c r="BS9" s="227">
        <f t="shared" si="24"/>
        <v>0</v>
      </c>
      <c r="BT9" s="227">
        <f t="shared" si="25"/>
        <v>0</v>
      </c>
      <c r="BU9" s="18"/>
      <c r="BV9" s="186"/>
      <c r="BW9" s="16">
        <f t="shared" si="8"/>
        <v>0</v>
      </c>
      <c r="BX9" s="48"/>
      <c r="BY9" s="37" t="s">
        <v>582</v>
      </c>
      <c r="BZ9" s="37" t="s">
        <v>1054</v>
      </c>
    </row>
    <row r="10" spans="1:162" ht="57" customHeight="1" outlineLevel="1" x14ac:dyDescent="0.45">
      <c r="A10" s="5">
        <v>4</v>
      </c>
      <c r="B10" s="5">
        <v>4</v>
      </c>
      <c r="C10" s="5" t="s">
        <v>12</v>
      </c>
      <c r="D10" s="6" t="s">
        <v>550</v>
      </c>
      <c r="E10" s="10">
        <v>184</v>
      </c>
      <c r="F10" s="283">
        <f t="shared" si="26"/>
        <v>69000</v>
      </c>
      <c r="G10" s="283">
        <f t="shared" si="27"/>
        <v>0</v>
      </c>
      <c r="H10" s="283">
        <f t="shared" si="28"/>
        <v>69000</v>
      </c>
      <c r="I10" s="283">
        <f t="shared" si="29"/>
        <v>375</v>
      </c>
      <c r="J10" s="283"/>
      <c r="K10" s="10"/>
      <c r="L10" s="228"/>
      <c r="M10" s="227">
        <f t="shared" si="30"/>
        <v>69000</v>
      </c>
      <c r="N10" s="227">
        <f t="shared" si="31"/>
        <v>0</v>
      </c>
      <c r="O10" s="227">
        <f t="shared" si="32"/>
        <v>69000</v>
      </c>
      <c r="P10" s="227">
        <v>375</v>
      </c>
      <c r="Q10" s="227"/>
      <c r="R10" s="227">
        <f t="shared" si="33"/>
        <v>375</v>
      </c>
      <c r="S10" s="228"/>
      <c r="T10" s="227">
        <f t="shared" si="34"/>
        <v>124200</v>
      </c>
      <c r="U10" s="227">
        <f t="shared" si="35"/>
        <v>0</v>
      </c>
      <c r="V10" s="227">
        <f t="shared" si="36"/>
        <v>124200</v>
      </c>
      <c r="W10" s="274">
        <v>675</v>
      </c>
      <c r="X10" s="227"/>
      <c r="Y10" s="227"/>
      <c r="Z10" s="228"/>
      <c r="AA10" s="227">
        <f t="shared" si="9"/>
        <v>142600</v>
      </c>
      <c r="AB10" s="227">
        <f t="shared" si="10"/>
        <v>0</v>
      </c>
      <c r="AC10" s="227">
        <f t="shared" si="11"/>
        <v>142600</v>
      </c>
      <c r="AD10" s="227">
        <v>775</v>
      </c>
      <c r="AE10" s="227"/>
      <c r="AF10" s="229">
        <f t="shared" si="3"/>
        <v>775</v>
      </c>
      <c r="AG10" s="228"/>
      <c r="AH10" s="227">
        <f t="shared" si="37"/>
        <v>0</v>
      </c>
      <c r="AI10" s="227">
        <f t="shared" si="38"/>
        <v>0</v>
      </c>
      <c r="AJ10" s="227">
        <f t="shared" si="39"/>
        <v>0</v>
      </c>
      <c r="AK10" s="227"/>
      <c r="AL10" s="227"/>
      <c r="AM10" s="227"/>
      <c r="AN10" s="228"/>
      <c r="AO10" s="227">
        <f t="shared" si="40"/>
        <v>0</v>
      </c>
      <c r="AP10" s="227">
        <f t="shared" si="12"/>
        <v>0</v>
      </c>
      <c r="AQ10" s="227">
        <f t="shared" si="13"/>
        <v>0</v>
      </c>
      <c r="AR10" s="227"/>
      <c r="AS10" s="227"/>
      <c r="AT10" s="229">
        <f t="shared" si="4"/>
        <v>0</v>
      </c>
      <c r="AU10" s="230"/>
      <c r="AV10" s="227">
        <f t="shared" si="14"/>
        <v>0</v>
      </c>
      <c r="AW10" s="227">
        <f t="shared" si="15"/>
        <v>0</v>
      </c>
      <c r="AX10" s="227">
        <f t="shared" si="16"/>
        <v>0</v>
      </c>
      <c r="AY10" s="227"/>
      <c r="AZ10" s="227"/>
      <c r="BA10" s="229">
        <f t="shared" si="5"/>
        <v>0</v>
      </c>
      <c r="BB10" s="230"/>
      <c r="BC10" s="227">
        <f t="shared" si="17"/>
        <v>0</v>
      </c>
      <c r="BD10" s="227">
        <f t="shared" si="18"/>
        <v>0</v>
      </c>
      <c r="BE10" s="227">
        <f t="shared" si="19"/>
        <v>0</v>
      </c>
      <c r="BF10" s="227"/>
      <c r="BG10" s="227"/>
      <c r="BH10" s="229">
        <f t="shared" si="6"/>
        <v>0</v>
      </c>
      <c r="BI10" s="230"/>
      <c r="BJ10" s="230"/>
      <c r="BK10" s="227">
        <f t="shared" si="20"/>
        <v>0</v>
      </c>
      <c r="BL10" s="227">
        <f t="shared" si="21"/>
        <v>0</v>
      </c>
      <c r="BM10" s="227">
        <f t="shared" si="22"/>
        <v>0</v>
      </c>
      <c r="BN10" s="227"/>
      <c r="BO10" s="227"/>
      <c r="BP10" s="229">
        <f t="shared" si="7"/>
        <v>0</v>
      </c>
      <c r="BQ10" s="230"/>
      <c r="BR10" s="227">
        <f t="shared" si="23"/>
        <v>0</v>
      </c>
      <c r="BS10" s="227">
        <f t="shared" si="24"/>
        <v>0</v>
      </c>
      <c r="BT10" s="227">
        <f t="shared" si="25"/>
        <v>0</v>
      </c>
      <c r="BU10" s="18"/>
      <c r="BV10" s="186"/>
      <c r="BW10" s="16">
        <f t="shared" si="8"/>
        <v>0</v>
      </c>
      <c r="BX10" s="48"/>
      <c r="BY10" s="37" t="s">
        <v>583</v>
      </c>
      <c r="BZ10" s="37" t="s">
        <v>1054</v>
      </c>
    </row>
    <row r="11" spans="1:162" ht="57" customHeight="1" outlineLevel="1" x14ac:dyDescent="0.45">
      <c r="A11" s="5">
        <v>5</v>
      </c>
      <c r="B11" s="5">
        <v>5</v>
      </c>
      <c r="C11" s="5" t="s">
        <v>13</v>
      </c>
      <c r="D11" s="6" t="s">
        <v>550</v>
      </c>
      <c r="E11" s="10">
        <v>184</v>
      </c>
      <c r="F11" s="283">
        <f t="shared" si="26"/>
        <v>48300</v>
      </c>
      <c r="G11" s="283">
        <f t="shared" si="27"/>
        <v>0</v>
      </c>
      <c r="H11" s="283">
        <f t="shared" si="28"/>
        <v>48300</v>
      </c>
      <c r="I11" s="283">
        <f t="shared" si="29"/>
        <v>262.5</v>
      </c>
      <c r="J11" s="283"/>
      <c r="K11" s="10"/>
      <c r="L11" s="228"/>
      <c r="M11" s="227">
        <f t="shared" si="30"/>
        <v>48300</v>
      </c>
      <c r="N11" s="227">
        <f t="shared" si="31"/>
        <v>0</v>
      </c>
      <c r="O11" s="227">
        <f t="shared" si="32"/>
        <v>48300</v>
      </c>
      <c r="P11" s="227">
        <v>262.5</v>
      </c>
      <c r="Q11" s="227"/>
      <c r="R11" s="227">
        <f t="shared" si="33"/>
        <v>262.5</v>
      </c>
      <c r="S11" s="228"/>
      <c r="T11" s="227">
        <f t="shared" si="34"/>
        <v>75808</v>
      </c>
      <c r="U11" s="227">
        <f t="shared" si="35"/>
        <v>0</v>
      </c>
      <c r="V11" s="227">
        <f t="shared" si="36"/>
        <v>75808</v>
      </c>
      <c r="W11" s="274">
        <v>412</v>
      </c>
      <c r="X11" s="227"/>
      <c r="Y11" s="227"/>
      <c r="Z11" s="228"/>
      <c r="AA11" s="227">
        <f t="shared" si="9"/>
        <v>142600</v>
      </c>
      <c r="AB11" s="227">
        <f t="shared" si="10"/>
        <v>0</v>
      </c>
      <c r="AC11" s="227">
        <f t="shared" si="11"/>
        <v>142600</v>
      </c>
      <c r="AD11" s="227">
        <v>775</v>
      </c>
      <c r="AE11" s="227"/>
      <c r="AF11" s="229">
        <f t="shared" si="3"/>
        <v>775</v>
      </c>
      <c r="AG11" s="228"/>
      <c r="AH11" s="227">
        <f t="shared" si="37"/>
        <v>0</v>
      </c>
      <c r="AI11" s="227">
        <f t="shared" si="38"/>
        <v>0</v>
      </c>
      <c r="AJ11" s="227">
        <f t="shared" si="39"/>
        <v>0</v>
      </c>
      <c r="AK11" s="227"/>
      <c r="AL11" s="227"/>
      <c r="AM11" s="227"/>
      <c r="AN11" s="228"/>
      <c r="AO11" s="227">
        <f t="shared" si="40"/>
        <v>0</v>
      </c>
      <c r="AP11" s="227">
        <f t="shared" si="12"/>
        <v>0</v>
      </c>
      <c r="AQ11" s="227">
        <f t="shared" si="13"/>
        <v>0</v>
      </c>
      <c r="AR11" s="227"/>
      <c r="AS11" s="227"/>
      <c r="AT11" s="229">
        <f t="shared" si="4"/>
        <v>0</v>
      </c>
      <c r="AU11" s="230"/>
      <c r="AV11" s="227">
        <f t="shared" si="14"/>
        <v>0</v>
      </c>
      <c r="AW11" s="227">
        <f t="shared" si="15"/>
        <v>0</v>
      </c>
      <c r="AX11" s="227">
        <f t="shared" si="16"/>
        <v>0</v>
      </c>
      <c r="AY11" s="227"/>
      <c r="AZ11" s="227"/>
      <c r="BA11" s="229">
        <f t="shared" si="5"/>
        <v>0</v>
      </c>
      <c r="BB11" s="230"/>
      <c r="BC11" s="227">
        <f t="shared" si="17"/>
        <v>0</v>
      </c>
      <c r="BD11" s="227">
        <f t="shared" si="18"/>
        <v>0</v>
      </c>
      <c r="BE11" s="227">
        <f t="shared" si="19"/>
        <v>0</v>
      </c>
      <c r="BF11" s="227"/>
      <c r="BG11" s="227"/>
      <c r="BH11" s="229">
        <f t="shared" si="6"/>
        <v>0</v>
      </c>
      <c r="BI11" s="230"/>
      <c r="BJ11" s="230"/>
      <c r="BK11" s="227">
        <f t="shared" si="20"/>
        <v>0</v>
      </c>
      <c r="BL11" s="227">
        <f t="shared" si="21"/>
        <v>0</v>
      </c>
      <c r="BM11" s="227">
        <f t="shared" si="22"/>
        <v>0</v>
      </c>
      <c r="BN11" s="227"/>
      <c r="BO11" s="227"/>
      <c r="BP11" s="229">
        <f t="shared" si="7"/>
        <v>0</v>
      </c>
      <c r="BQ11" s="230"/>
      <c r="BR11" s="227">
        <f t="shared" si="23"/>
        <v>0</v>
      </c>
      <c r="BS11" s="227">
        <f t="shared" si="24"/>
        <v>0</v>
      </c>
      <c r="BT11" s="227">
        <f t="shared" si="25"/>
        <v>0</v>
      </c>
      <c r="BU11" s="18"/>
      <c r="BV11" s="186"/>
      <c r="BW11" s="16">
        <f t="shared" si="8"/>
        <v>0</v>
      </c>
      <c r="BX11" s="48"/>
      <c r="BY11" s="37" t="s">
        <v>584</v>
      </c>
      <c r="BZ11" s="37" t="s">
        <v>1054</v>
      </c>
    </row>
    <row r="12" spans="1:162" ht="42.75" customHeight="1" outlineLevel="1" x14ac:dyDescent="0.45">
      <c r="A12" s="5">
        <v>6</v>
      </c>
      <c r="B12" s="5">
        <v>6</v>
      </c>
      <c r="C12" s="5" t="s">
        <v>14</v>
      </c>
      <c r="D12" s="6" t="s">
        <v>551</v>
      </c>
      <c r="E12" s="10">
        <v>221.2</v>
      </c>
      <c r="F12" s="283">
        <f t="shared" si="26"/>
        <v>82950</v>
      </c>
      <c r="G12" s="283">
        <f t="shared" si="27"/>
        <v>0</v>
      </c>
      <c r="H12" s="283">
        <f t="shared" si="28"/>
        <v>82950</v>
      </c>
      <c r="I12" s="283">
        <f t="shared" si="29"/>
        <v>375</v>
      </c>
      <c r="J12" s="283"/>
      <c r="K12" s="10"/>
      <c r="L12" s="228"/>
      <c r="M12" s="227">
        <f t="shared" si="30"/>
        <v>82950</v>
      </c>
      <c r="N12" s="227">
        <f t="shared" si="31"/>
        <v>0</v>
      </c>
      <c r="O12" s="227">
        <f t="shared" si="32"/>
        <v>82950</v>
      </c>
      <c r="P12" s="227">
        <v>375</v>
      </c>
      <c r="Q12" s="227"/>
      <c r="R12" s="227">
        <f t="shared" si="33"/>
        <v>375</v>
      </c>
      <c r="S12" s="228"/>
      <c r="T12" s="227">
        <f t="shared" si="34"/>
        <v>27650</v>
      </c>
      <c r="U12" s="227">
        <f t="shared" si="35"/>
        <v>0</v>
      </c>
      <c r="V12" s="227">
        <f t="shared" si="36"/>
        <v>27650</v>
      </c>
      <c r="W12" s="274">
        <v>125</v>
      </c>
      <c r="X12" s="227"/>
      <c r="Y12" s="227"/>
      <c r="Z12" s="228"/>
      <c r="AA12" s="227">
        <f t="shared" si="9"/>
        <v>55300</v>
      </c>
      <c r="AB12" s="227">
        <f t="shared" si="10"/>
        <v>0</v>
      </c>
      <c r="AC12" s="227">
        <f t="shared" si="11"/>
        <v>55300</v>
      </c>
      <c r="AD12" s="227">
        <v>250</v>
      </c>
      <c r="AE12" s="227"/>
      <c r="AF12" s="229">
        <f t="shared" si="3"/>
        <v>250</v>
      </c>
      <c r="AG12" s="228"/>
      <c r="AH12" s="227">
        <f t="shared" si="37"/>
        <v>0</v>
      </c>
      <c r="AI12" s="227">
        <f t="shared" si="38"/>
        <v>0</v>
      </c>
      <c r="AJ12" s="227">
        <f t="shared" si="39"/>
        <v>0</v>
      </c>
      <c r="AK12" s="227"/>
      <c r="AL12" s="227"/>
      <c r="AM12" s="227"/>
      <c r="AN12" s="228"/>
      <c r="AO12" s="227">
        <f t="shared" si="40"/>
        <v>0</v>
      </c>
      <c r="AP12" s="227">
        <f t="shared" si="12"/>
        <v>0</v>
      </c>
      <c r="AQ12" s="227">
        <f t="shared" si="13"/>
        <v>0</v>
      </c>
      <c r="AR12" s="227"/>
      <c r="AS12" s="227"/>
      <c r="AT12" s="229">
        <f t="shared" si="4"/>
        <v>0</v>
      </c>
      <c r="AU12" s="230"/>
      <c r="AV12" s="227">
        <f t="shared" si="14"/>
        <v>0</v>
      </c>
      <c r="AW12" s="227">
        <f t="shared" si="15"/>
        <v>0</v>
      </c>
      <c r="AX12" s="227">
        <f t="shared" si="16"/>
        <v>0</v>
      </c>
      <c r="AY12" s="227"/>
      <c r="AZ12" s="227"/>
      <c r="BA12" s="229">
        <f t="shared" si="5"/>
        <v>0</v>
      </c>
      <c r="BB12" s="230"/>
      <c r="BC12" s="227">
        <f t="shared" si="17"/>
        <v>0</v>
      </c>
      <c r="BD12" s="227">
        <f t="shared" si="18"/>
        <v>0</v>
      </c>
      <c r="BE12" s="227">
        <f t="shared" si="19"/>
        <v>0</v>
      </c>
      <c r="BF12" s="227"/>
      <c r="BG12" s="227"/>
      <c r="BH12" s="229">
        <f t="shared" si="6"/>
        <v>0</v>
      </c>
      <c r="BI12" s="230"/>
      <c r="BJ12" s="230"/>
      <c r="BK12" s="227">
        <f t="shared" si="20"/>
        <v>0</v>
      </c>
      <c r="BL12" s="227">
        <f t="shared" si="21"/>
        <v>0</v>
      </c>
      <c r="BM12" s="227">
        <f t="shared" si="22"/>
        <v>0</v>
      </c>
      <c r="BN12" s="227"/>
      <c r="BO12" s="227"/>
      <c r="BP12" s="229">
        <f t="shared" si="7"/>
        <v>0</v>
      </c>
      <c r="BQ12" s="230"/>
      <c r="BR12" s="227">
        <f t="shared" si="23"/>
        <v>0</v>
      </c>
      <c r="BS12" s="227">
        <f t="shared" si="24"/>
        <v>0</v>
      </c>
      <c r="BT12" s="227">
        <f t="shared" si="25"/>
        <v>0</v>
      </c>
      <c r="BU12" s="18"/>
      <c r="BV12" s="186"/>
      <c r="BW12" s="16">
        <f t="shared" si="8"/>
        <v>0</v>
      </c>
      <c r="BX12" s="48"/>
      <c r="BY12" s="37" t="s">
        <v>585</v>
      </c>
      <c r="BZ12" s="37"/>
    </row>
    <row r="13" spans="1:162" ht="71.25" customHeight="1" outlineLevel="1" x14ac:dyDescent="0.45">
      <c r="A13" s="5">
        <v>7</v>
      </c>
      <c r="B13" s="5">
        <v>7</v>
      </c>
      <c r="C13" s="5" t="s">
        <v>15</v>
      </c>
      <c r="D13" s="6" t="s">
        <v>549</v>
      </c>
      <c r="E13" s="10">
        <v>160.4</v>
      </c>
      <c r="F13" s="283">
        <f t="shared" si="26"/>
        <v>101052</v>
      </c>
      <c r="G13" s="283">
        <f t="shared" si="27"/>
        <v>0</v>
      </c>
      <c r="H13" s="283">
        <f t="shared" si="28"/>
        <v>101052</v>
      </c>
      <c r="I13" s="283">
        <f t="shared" si="29"/>
        <v>630</v>
      </c>
      <c r="J13" s="283"/>
      <c r="K13" s="10"/>
      <c r="L13" s="228"/>
      <c r="M13" s="227">
        <f t="shared" si="30"/>
        <v>101052</v>
      </c>
      <c r="N13" s="227">
        <f t="shared" si="31"/>
        <v>0</v>
      </c>
      <c r="O13" s="227">
        <f t="shared" si="32"/>
        <v>101052</v>
      </c>
      <c r="P13" s="227">
        <v>630</v>
      </c>
      <c r="Q13" s="227"/>
      <c r="R13" s="227">
        <f t="shared" si="33"/>
        <v>630</v>
      </c>
      <c r="S13" s="228"/>
      <c r="T13" s="227">
        <f t="shared" si="34"/>
        <v>29946.68</v>
      </c>
      <c r="U13" s="227">
        <f t="shared" si="35"/>
        <v>0</v>
      </c>
      <c r="V13" s="227">
        <f t="shared" si="36"/>
        <v>29946.68</v>
      </c>
      <c r="W13" s="274">
        <v>186.7</v>
      </c>
      <c r="X13" s="227"/>
      <c r="Y13" s="227"/>
      <c r="Z13" s="228"/>
      <c r="AA13" s="227">
        <f t="shared" si="9"/>
        <v>115488</v>
      </c>
      <c r="AB13" s="227">
        <f t="shared" si="10"/>
        <v>0</v>
      </c>
      <c r="AC13" s="227">
        <f t="shared" si="11"/>
        <v>115488</v>
      </c>
      <c r="AD13" s="227">
        <v>720</v>
      </c>
      <c r="AE13" s="227"/>
      <c r="AF13" s="229">
        <f t="shared" si="3"/>
        <v>720</v>
      </c>
      <c r="AG13" s="228"/>
      <c r="AH13" s="227">
        <f t="shared" si="37"/>
        <v>0</v>
      </c>
      <c r="AI13" s="227">
        <f t="shared" si="38"/>
        <v>0</v>
      </c>
      <c r="AJ13" s="227">
        <f t="shared" si="39"/>
        <v>0</v>
      </c>
      <c r="AK13" s="227"/>
      <c r="AL13" s="227"/>
      <c r="AM13" s="227"/>
      <c r="AN13" s="228"/>
      <c r="AO13" s="227">
        <f t="shared" si="40"/>
        <v>0</v>
      </c>
      <c r="AP13" s="227">
        <f t="shared" si="12"/>
        <v>0</v>
      </c>
      <c r="AQ13" s="227">
        <f t="shared" si="13"/>
        <v>0</v>
      </c>
      <c r="AR13" s="227"/>
      <c r="AS13" s="227"/>
      <c r="AT13" s="229">
        <f t="shared" si="4"/>
        <v>0</v>
      </c>
      <c r="AU13" s="230"/>
      <c r="AV13" s="227">
        <f t="shared" si="14"/>
        <v>0</v>
      </c>
      <c r="AW13" s="227">
        <f t="shared" si="15"/>
        <v>0</v>
      </c>
      <c r="AX13" s="227">
        <f t="shared" si="16"/>
        <v>0</v>
      </c>
      <c r="AY13" s="227"/>
      <c r="AZ13" s="227"/>
      <c r="BA13" s="229">
        <f t="shared" si="5"/>
        <v>0</v>
      </c>
      <c r="BB13" s="230"/>
      <c r="BC13" s="227">
        <f t="shared" si="17"/>
        <v>0</v>
      </c>
      <c r="BD13" s="227">
        <f t="shared" si="18"/>
        <v>0</v>
      </c>
      <c r="BE13" s="227">
        <f t="shared" si="19"/>
        <v>0</v>
      </c>
      <c r="BF13" s="227"/>
      <c r="BG13" s="227"/>
      <c r="BH13" s="229">
        <f t="shared" si="6"/>
        <v>0</v>
      </c>
      <c r="BI13" s="230"/>
      <c r="BJ13" s="230"/>
      <c r="BK13" s="227">
        <f t="shared" si="20"/>
        <v>0</v>
      </c>
      <c r="BL13" s="227">
        <f t="shared" si="21"/>
        <v>0</v>
      </c>
      <c r="BM13" s="227">
        <f t="shared" si="22"/>
        <v>0</v>
      </c>
      <c r="BN13" s="227"/>
      <c r="BO13" s="227"/>
      <c r="BP13" s="229">
        <f t="shared" si="7"/>
        <v>0</v>
      </c>
      <c r="BQ13" s="230"/>
      <c r="BR13" s="227">
        <f t="shared" si="23"/>
        <v>0</v>
      </c>
      <c r="BS13" s="227">
        <f t="shared" si="24"/>
        <v>0</v>
      </c>
      <c r="BT13" s="227">
        <f t="shared" si="25"/>
        <v>0</v>
      </c>
      <c r="BU13" s="18"/>
      <c r="BV13" s="186"/>
      <c r="BW13" s="16">
        <f t="shared" si="8"/>
        <v>0</v>
      </c>
      <c r="BX13" s="48"/>
      <c r="BY13" s="37" t="s">
        <v>586</v>
      </c>
      <c r="BZ13" s="37" t="s">
        <v>1052</v>
      </c>
    </row>
    <row r="14" spans="1:162" ht="28.5" customHeight="1" outlineLevel="1" x14ac:dyDescent="0.45">
      <c r="A14" s="5">
        <v>8</v>
      </c>
      <c r="B14" s="5">
        <v>8</v>
      </c>
      <c r="C14" s="5" t="s">
        <v>16</v>
      </c>
      <c r="D14" s="6" t="s">
        <v>552</v>
      </c>
      <c r="E14" s="10">
        <v>69.489999999999995</v>
      </c>
      <c r="F14" s="283">
        <f t="shared" si="26"/>
        <v>36482.25</v>
      </c>
      <c r="G14" s="283">
        <f t="shared" si="27"/>
        <v>0</v>
      </c>
      <c r="H14" s="283">
        <f t="shared" si="28"/>
        <v>36482.25</v>
      </c>
      <c r="I14" s="283">
        <f t="shared" si="29"/>
        <v>525</v>
      </c>
      <c r="J14" s="283"/>
      <c r="K14" s="10"/>
      <c r="L14" s="228"/>
      <c r="M14" s="227">
        <f t="shared" si="30"/>
        <v>36482.25</v>
      </c>
      <c r="N14" s="227">
        <f t="shared" si="31"/>
        <v>0</v>
      </c>
      <c r="O14" s="227">
        <f t="shared" si="32"/>
        <v>36482.25</v>
      </c>
      <c r="P14" s="227">
        <v>525</v>
      </c>
      <c r="Q14" s="227"/>
      <c r="R14" s="227">
        <f t="shared" si="33"/>
        <v>525</v>
      </c>
      <c r="S14" s="228"/>
      <c r="T14" s="227">
        <f t="shared" si="34"/>
        <v>521.17499999999995</v>
      </c>
      <c r="U14" s="227">
        <f t="shared" si="35"/>
        <v>0</v>
      </c>
      <c r="V14" s="227">
        <f t="shared" si="36"/>
        <v>521.17499999999995</v>
      </c>
      <c r="W14" s="274">
        <v>7.5</v>
      </c>
      <c r="X14" s="227"/>
      <c r="Y14" s="227"/>
      <c r="Z14" s="228"/>
      <c r="AA14" s="227">
        <f t="shared" si="9"/>
        <v>6948.9999999999991</v>
      </c>
      <c r="AB14" s="227">
        <f t="shared" si="10"/>
        <v>0</v>
      </c>
      <c r="AC14" s="227">
        <f t="shared" si="11"/>
        <v>6948.9999999999991</v>
      </c>
      <c r="AD14" s="227">
        <v>100</v>
      </c>
      <c r="AE14" s="227"/>
      <c r="AF14" s="229">
        <f t="shared" si="3"/>
        <v>100</v>
      </c>
      <c r="AG14" s="228"/>
      <c r="AH14" s="227">
        <f t="shared" si="37"/>
        <v>0</v>
      </c>
      <c r="AI14" s="227">
        <f t="shared" si="38"/>
        <v>0</v>
      </c>
      <c r="AJ14" s="227">
        <f t="shared" si="39"/>
        <v>0</v>
      </c>
      <c r="AK14" s="227"/>
      <c r="AL14" s="227"/>
      <c r="AM14" s="227"/>
      <c r="AN14" s="228"/>
      <c r="AO14" s="227">
        <f t="shared" si="40"/>
        <v>0</v>
      </c>
      <c r="AP14" s="227">
        <f t="shared" si="12"/>
        <v>0</v>
      </c>
      <c r="AQ14" s="227">
        <f t="shared" si="13"/>
        <v>0</v>
      </c>
      <c r="AR14" s="227"/>
      <c r="AS14" s="227"/>
      <c r="AT14" s="229">
        <f t="shared" si="4"/>
        <v>0</v>
      </c>
      <c r="AU14" s="230"/>
      <c r="AV14" s="227">
        <f t="shared" si="14"/>
        <v>0</v>
      </c>
      <c r="AW14" s="227">
        <f t="shared" si="15"/>
        <v>0</v>
      </c>
      <c r="AX14" s="227">
        <f t="shared" si="16"/>
        <v>0</v>
      </c>
      <c r="AY14" s="227"/>
      <c r="AZ14" s="227"/>
      <c r="BA14" s="229">
        <f t="shared" si="5"/>
        <v>0</v>
      </c>
      <c r="BB14" s="230"/>
      <c r="BC14" s="227">
        <f t="shared" si="17"/>
        <v>0</v>
      </c>
      <c r="BD14" s="227">
        <f t="shared" si="18"/>
        <v>0</v>
      </c>
      <c r="BE14" s="227">
        <f t="shared" si="19"/>
        <v>0</v>
      </c>
      <c r="BF14" s="227"/>
      <c r="BG14" s="227"/>
      <c r="BH14" s="229">
        <f t="shared" si="6"/>
        <v>0</v>
      </c>
      <c r="BI14" s="230"/>
      <c r="BJ14" s="230"/>
      <c r="BK14" s="227">
        <f t="shared" si="20"/>
        <v>0</v>
      </c>
      <c r="BL14" s="227">
        <f t="shared" si="21"/>
        <v>0</v>
      </c>
      <c r="BM14" s="227">
        <f t="shared" si="22"/>
        <v>0</v>
      </c>
      <c r="BN14" s="227"/>
      <c r="BO14" s="227"/>
      <c r="BP14" s="229">
        <f t="shared" si="7"/>
        <v>0</v>
      </c>
      <c r="BQ14" s="230"/>
      <c r="BR14" s="227">
        <f t="shared" si="23"/>
        <v>0</v>
      </c>
      <c r="BS14" s="227">
        <f t="shared" si="24"/>
        <v>0</v>
      </c>
      <c r="BT14" s="227">
        <f t="shared" si="25"/>
        <v>0</v>
      </c>
      <c r="BU14" s="18"/>
      <c r="BV14" s="186"/>
      <c r="BW14" s="16">
        <f t="shared" si="8"/>
        <v>0</v>
      </c>
      <c r="BX14" s="48"/>
      <c r="BY14" s="37" t="s">
        <v>587</v>
      </c>
      <c r="BZ14" s="37"/>
    </row>
    <row r="15" spans="1:162" ht="28.5" customHeight="1" outlineLevel="1" x14ac:dyDescent="0.45">
      <c r="A15" s="5">
        <v>9</v>
      </c>
      <c r="B15" s="5">
        <v>9</v>
      </c>
      <c r="C15" s="5" t="s">
        <v>17</v>
      </c>
      <c r="D15" s="6" t="s">
        <v>552</v>
      </c>
      <c r="E15" s="10">
        <v>99.7</v>
      </c>
      <c r="F15" s="283">
        <f t="shared" si="26"/>
        <v>52342.5</v>
      </c>
      <c r="G15" s="283">
        <f t="shared" si="27"/>
        <v>0</v>
      </c>
      <c r="H15" s="283">
        <f t="shared" si="28"/>
        <v>52342.5</v>
      </c>
      <c r="I15" s="283">
        <f t="shared" si="29"/>
        <v>525</v>
      </c>
      <c r="J15" s="283"/>
      <c r="K15" s="10"/>
      <c r="L15" s="228"/>
      <c r="M15" s="227">
        <f t="shared" si="30"/>
        <v>52342.5</v>
      </c>
      <c r="N15" s="227">
        <f t="shared" si="31"/>
        <v>0</v>
      </c>
      <c r="O15" s="227">
        <f t="shared" si="32"/>
        <v>52342.5</v>
      </c>
      <c r="P15" s="227">
        <v>525</v>
      </c>
      <c r="Q15" s="227"/>
      <c r="R15" s="227">
        <f t="shared" si="33"/>
        <v>525</v>
      </c>
      <c r="S15" s="228"/>
      <c r="T15" s="227">
        <f t="shared" si="34"/>
        <v>747.75</v>
      </c>
      <c r="U15" s="227">
        <f t="shared" si="35"/>
        <v>0</v>
      </c>
      <c r="V15" s="227">
        <f t="shared" si="36"/>
        <v>747.75</v>
      </c>
      <c r="W15" s="274">
        <v>7.5</v>
      </c>
      <c r="X15" s="227"/>
      <c r="Y15" s="227"/>
      <c r="Z15" s="228"/>
      <c r="AA15" s="227">
        <f t="shared" si="9"/>
        <v>9970</v>
      </c>
      <c r="AB15" s="227">
        <f t="shared" si="10"/>
        <v>0</v>
      </c>
      <c r="AC15" s="227">
        <f t="shared" si="11"/>
        <v>9970</v>
      </c>
      <c r="AD15" s="227">
        <v>100</v>
      </c>
      <c r="AE15" s="227"/>
      <c r="AF15" s="229">
        <f t="shared" si="3"/>
        <v>100</v>
      </c>
      <c r="AG15" s="228"/>
      <c r="AH15" s="227">
        <f t="shared" si="37"/>
        <v>0</v>
      </c>
      <c r="AI15" s="227">
        <f t="shared" si="38"/>
        <v>0</v>
      </c>
      <c r="AJ15" s="227">
        <f t="shared" si="39"/>
        <v>0</v>
      </c>
      <c r="AK15" s="227"/>
      <c r="AL15" s="227"/>
      <c r="AM15" s="227"/>
      <c r="AN15" s="228"/>
      <c r="AO15" s="227">
        <f t="shared" si="40"/>
        <v>0</v>
      </c>
      <c r="AP15" s="227">
        <f t="shared" si="12"/>
        <v>0</v>
      </c>
      <c r="AQ15" s="227">
        <f t="shared" si="13"/>
        <v>0</v>
      </c>
      <c r="AR15" s="227"/>
      <c r="AS15" s="227"/>
      <c r="AT15" s="229">
        <f t="shared" si="4"/>
        <v>0</v>
      </c>
      <c r="AU15" s="230"/>
      <c r="AV15" s="227">
        <f t="shared" si="14"/>
        <v>0</v>
      </c>
      <c r="AW15" s="227">
        <f t="shared" si="15"/>
        <v>0</v>
      </c>
      <c r="AX15" s="227">
        <f t="shared" si="16"/>
        <v>0</v>
      </c>
      <c r="AY15" s="227"/>
      <c r="AZ15" s="227"/>
      <c r="BA15" s="229">
        <f t="shared" si="5"/>
        <v>0</v>
      </c>
      <c r="BB15" s="230"/>
      <c r="BC15" s="227">
        <f t="shared" si="17"/>
        <v>0</v>
      </c>
      <c r="BD15" s="227">
        <f t="shared" si="18"/>
        <v>0</v>
      </c>
      <c r="BE15" s="227">
        <f t="shared" si="19"/>
        <v>0</v>
      </c>
      <c r="BF15" s="227"/>
      <c r="BG15" s="227"/>
      <c r="BH15" s="229">
        <f t="shared" si="6"/>
        <v>0</v>
      </c>
      <c r="BI15" s="230"/>
      <c r="BJ15" s="230"/>
      <c r="BK15" s="227">
        <f t="shared" si="20"/>
        <v>0</v>
      </c>
      <c r="BL15" s="227">
        <f t="shared" si="21"/>
        <v>0</v>
      </c>
      <c r="BM15" s="227">
        <f t="shared" si="22"/>
        <v>0</v>
      </c>
      <c r="BN15" s="227"/>
      <c r="BO15" s="227"/>
      <c r="BP15" s="229">
        <f t="shared" si="7"/>
        <v>0</v>
      </c>
      <c r="BQ15" s="230"/>
      <c r="BR15" s="227">
        <f t="shared" si="23"/>
        <v>0</v>
      </c>
      <c r="BS15" s="227">
        <f t="shared" si="24"/>
        <v>0</v>
      </c>
      <c r="BT15" s="227">
        <f t="shared" si="25"/>
        <v>0</v>
      </c>
      <c r="BU15" s="18"/>
      <c r="BV15" s="186"/>
      <c r="BW15" s="16">
        <f t="shared" si="8"/>
        <v>0</v>
      </c>
      <c r="BX15" s="48"/>
      <c r="BY15" s="37" t="s">
        <v>588</v>
      </c>
      <c r="BZ15" s="37"/>
    </row>
    <row r="16" spans="1:162" ht="28.5" customHeight="1" outlineLevel="1" x14ac:dyDescent="0.45">
      <c r="A16" s="5">
        <v>10</v>
      </c>
      <c r="B16" s="5">
        <v>10</v>
      </c>
      <c r="C16" s="5" t="s">
        <v>18</v>
      </c>
      <c r="D16" s="6" t="s">
        <v>552</v>
      </c>
      <c r="E16" s="10">
        <v>147.66999999999999</v>
      </c>
      <c r="F16" s="283">
        <f t="shared" si="26"/>
        <v>77526.75</v>
      </c>
      <c r="G16" s="283">
        <f t="shared" si="27"/>
        <v>0</v>
      </c>
      <c r="H16" s="283">
        <f t="shared" si="28"/>
        <v>77526.75</v>
      </c>
      <c r="I16" s="283">
        <f t="shared" si="29"/>
        <v>525</v>
      </c>
      <c r="J16" s="283"/>
      <c r="K16" s="10"/>
      <c r="L16" s="228"/>
      <c r="M16" s="227">
        <f t="shared" si="30"/>
        <v>77526.75</v>
      </c>
      <c r="N16" s="227">
        <f t="shared" si="31"/>
        <v>0</v>
      </c>
      <c r="O16" s="227">
        <f t="shared" si="32"/>
        <v>77526.75</v>
      </c>
      <c r="P16" s="227">
        <v>525</v>
      </c>
      <c r="Q16" s="227"/>
      <c r="R16" s="227">
        <f t="shared" si="33"/>
        <v>525</v>
      </c>
      <c r="S16" s="228"/>
      <c r="T16" s="227">
        <f t="shared" si="34"/>
        <v>1107.5249999999999</v>
      </c>
      <c r="U16" s="227">
        <f t="shared" si="35"/>
        <v>0</v>
      </c>
      <c r="V16" s="227">
        <f t="shared" si="36"/>
        <v>1107.5249999999999</v>
      </c>
      <c r="W16" s="274">
        <v>7.5</v>
      </c>
      <c r="X16" s="227"/>
      <c r="Y16" s="227"/>
      <c r="Z16" s="228"/>
      <c r="AA16" s="227">
        <f t="shared" si="9"/>
        <v>14766.999999999998</v>
      </c>
      <c r="AB16" s="227">
        <f t="shared" si="10"/>
        <v>0</v>
      </c>
      <c r="AC16" s="227">
        <f t="shared" si="11"/>
        <v>14766.999999999998</v>
      </c>
      <c r="AD16" s="227">
        <v>100</v>
      </c>
      <c r="AE16" s="227"/>
      <c r="AF16" s="229">
        <f t="shared" si="3"/>
        <v>100</v>
      </c>
      <c r="AG16" s="228"/>
      <c r="AH16" s="227">
        <f t="shared" si="37"/>
        <v>0</v>
      </c>
      <c r="AI16" s="227">
        <f t="shared" si="38"/>
        <v>0</v>
      </c>
      <c r="AJ16" s="227">
        <f t="shared" si="39"/>
        <v>0</v>
      </c>
      <c r="AK16" s="227"/>
      <c r="AL16" s="227"/>
      <c r="AM16" s="227"/>
      <c r="AN16" s="228"/>
      <c r="AO16" s="227">
        <f t="shared" si="40"/>
        <v>0</v>
      </c>
      <c r="AP16" s="227">
        <f t="shared" si="12"/>
        <v>0</v>
      </c>
      <c r="AQ16" s="227">
        <f t="shared" si="13"/>
        <v>0</v>
      </c>
      <c r="AR16" s="227"/>
      <c r="AS16" s="227"/>
      <c r="AT16" s="229">
        <f t="shared" si="4"/>
        <v>0</v>
      </c>
      <c r="AU16" s="230"/>
      <c r="AV16" s="227">
        <f t="shared" si="14"/>
        <v>0</v>
      </c>
      <c r="AW16" s="227">
        <f t="shared" si="15"/>
        <v>0</v>
      </c>
      <c r="AX16" s="227">
        <f t="shared" si="16"/>
        <v>0</v>
      </c>
      <c r="AY16" s="227"/>
      <c r="AZ16" s="227"/>
      <c r="BA16" s="229">
        <f t="shared" si="5"/>
        <v>0</v>
      </c>
      <c r="BB16" s="230"/>
      <c r="BC16" s="227">
        <f t="shared" si="17"/>
        <v>0</v>
      </c>
      <c r="BD16" s="227">
        <f t="shared" si="18"/>
        <v>0</v>
      </c>
      <c r="BE16" s="227">
        <f t="shared" si="19"/>
        <v>0</v>
      </c>
      <c r="BF16" s="227"/>
      <c r="BG16" s="227"/>
      <c r="BH16" s="229">
        <f t="shared" si="6"/>
        <v>0</v>
      </c>
      <c r="BI16" s="230"/>
      <c r="BJ16" s="230"/>
      <c r="BK16" s="227">
        <f t="shared" si="20"/>
        <v>0</v>
      </c>
      <c r="BL16" s="227">
        <f t="shared" si="21"/>
        <v>0</v>
      </c>
      <c r="BM16" s="227">
        <f t="shared" si="22"/>
        <v>0</v>
      </c>
      <c r="BN16" s="227"/>
      <c r="BO16" s="227"/>
      <c r="BP16" s="229">
        <f t="shared" si="7"/>
        <v>0</v>
      </c>
      <c r="BQ16" s="230"/>
      <c r="BR16" s="227">
        <f t="shared" si="23"/>
        <v>0</v>
      </c>
      <c r="BS16" s="227">
        <f t="shared" si="24"/>
        <v>0</v>
      </c>
      <c r="BT16" s="227">
        <f t="shared" si="25"/>
        <v>0</v>
      </c>
      <c r="BU16" s="18"/>
      <c r="BV16" s="186"/>
      <c r="BW16" s="16">
        <f t="shared" si="8"/>
        <v>0</v>
      </c>
      <c r="BX16" s="48"/>
      <c r="BY16" s="37" t="s">
        <v>589</v>
      </c>
      <c r="BZ16" s="37"/>
    </row>
    <row r="17" spans="1:162" ht="28.5" customHeight="1" outlineLevel="1" x14ac:dyDescent="0.45">
      <c r="A17" s="5">
        <v>11</v>
      </c>
      <c r="B17" s="5">
        <v>11</v>
      </c>
      <c r="C17" s="5" t="s">
        <v>19</v>
      </c>
      <c r="D17" s="6" t="s">
        <v>550</v>
      </c>
      <c r="E17" s="10">
        <v>8</v>
      </c>
      <c r="F17" s="283">
        <f t="shared" si="26"/>
        <v>26400</v>
      </c>
      <c r="G17" s="283">
        <f t="shared" si="27"/>
        <v>0</v>
      </c>
      <c r="H17" s="283">
        <f t="shared" si="28"/>
        <v>26400</v>
      </c>
      <c r="I17" s="283">
        <f t="shared" si="29"/>
        <v>3300</v>
      </c>
      <c r="J17" s="283"/>
      <c r="K17" s="10"/>
      <c r="L17" s="228"/>
      <c r="M17" s="227">
        <f t="shared" si="30"/>
        <v>26400</v>
      </c>
      <c r="N17" s="227">
        <f t="shared" si="31"/>
        <v>0</v>
      </c>
      <c r="O17" s="227">
        <f t="shared" si="32"/>
        <v>26400</v>
      </c>
      <c r="P17" s="227">
        <v>3300</v>
      </c>
      <c r="Q17" s="227"/>
      <c r="R17" s="227">
        <f t="shared" si="33"/>
        <v>3300</v>
      </c>
      <c r="S17" s="228"/>
      <c r="T17" s="227">
        <f t="shared" si="34"/>
        <v>25333.279999999999</v>
      </c>
      <c r="U17" s="227">
        <f t="shared" si="35"/>
        <v>0</v>
      </c>
      <c r="V17" s="227">
        <f t="shared" si="36"/>
        <v>25333.279999999999</v>
      </c>
      <c r="W17" s="274">
        <v>3166.66</v>
      </c>
      <c r="X17" s="227"/>
      <c r="Y17" s="227"/>
      <c r="Z17" s="228"/>
      <c r="AA17" s="227">
        <f t="shared" si="9"/>
        <v>4000</v>
      </c>
      <c r="AB17" s="227">
        <f t="shared" si="10"/>
        <v>0</v>
      </c>
      <c r="AC17" s="227">
        <f t="shared" si="11"/>
        <v>4000</v>
      </c>
      <c r="AD17" s="227">
        <v>500</v>
      </c>
      <c r="AE17" s="227"/>
      <c r="AF17" s="229">
        <f t="shared" si="3"/>
        <v>500</v>
      </c>
      <c r="AG17" s="228"/>
      <c r="AH17" s="227">
        <f t="shared" si="37"/>
        <v>0</v>
      </c>
      <c r="AI17" s="227">
        <f t="shared" si="38"/>
        <v>0</v>
      </c>
      <c r="AJ17" s="227">
        <f t="shared" si="39"/>
        <v>0</v>
      </c>
      <c r="AK17" s="227"/>
      <c r="AL17" s="227"/>
      <c r="AM17" s="227"/>
      <c r="AN17" s="228"/>
      <c r="AO17" s="227">
        <f t="shared" si="40"/>
        <v>0</v>
      </c>
      <c r="AP17" s="227">
        <f t="shared" si="12"/>
        <v>0</v>
      </c>
      <c r="AQ17" s="227">
        <f t="shared" si="13"/>
        <v>0</v>
      </c>
      <c r="AR17" s="227"/>
      <c r="AS17" s="227"/>
      <c r="AT17" s="229">
        <f t="shared" si="4"/>
        <v>0</v>
      </c>
      <c r="AU17" s="230"/>
      <c r="AV17" s="227">
        <f t="shared" si="14"/>
        <v>0</v>
      </c>
      <c r="AW17" s="227">
        <f t="shared" si="15"/>
        <v>0</v>
      </c>
      <c r="AX17" s="227">
        <f t="shared" si="16"/>
        <v>0</v>
      </c>
      <c r="AY17" s="227"/>
      <c r="AZ17" s="227"/>
      <c r="BA17" s="229">
        <f t="shared" si="5"/>
        <v>0</v>
      </c>
      <c r="BB17" s="230"/>
      <c r="BC17" s="227">
        <f t="shared" si="17"/>
        <v>0</v>
      </c>
      <c r="BD17" s="227">
        <f t="shared" si="18"/>
        <v>0</v>
      </c>
      <c r="BE17" s="227">
        <f t="shared" si="19"/>
        <v>0</v>
      </c>
      <c r="BF17" s="227"/>
      <c r="BG17" s="227"/>
      <c r="BH17" s="229">
        <f t="shared" si="6"/>
        <v>0</v>
      </c>
      <c r="BI17" s="230"/>
      <c r="BJ17" s="230"/>
      <c r="BK17" s="227">
        <f t="shared" si="20"/>
        <v>0</v>
      </c>
      <c r="BL17" s="227">
        <f t="shared" si="21"/>
        <v>0</v>
      </c>
      <c r="BM17" s="227">
        <f t="shared" si="22"/>
        <v>0</v>
      </c>
      <c r="BN17" s="227"/>
      <c r="BO17" s="227"/>
      <c r="BP17" s="229">
        <f t="shared" si="7"/>
        <v>0</v>
      </c>
      <c r="BQ17" s="230"/>
      <c r="BR17" s="227">
        <f t="shared" si="23"/>
        <v>0</v>
      </c>
      <c r="BS17" s="227">
        <f t="shared" si="24"/>
        <v>0</v>
      </c>
      <c r="BT17" s="227">
        <f t="shared" si="25"/>
        <v>0</v>
      </c>
      <c r="BU17" s="18"/>
      <c r="BV17" s="186"/>
      <c r="BW17" s="16">
        <f t="shared" si="8"/>
        <v>0</v>
      </c>
      <c r="BX17" s="48"/>
      <c r="BY17" s="37" t="s">
        <v>590</v>
      </c>
      <c r="BZ17" s="37"/>
    </row>
    <row r="18" spans="1:162" s="26" customFormat="1" ht="28.5" x14ac:dyDescent="0.45">
      <c r="A18" s="21"/>
      <c r="B18" s="21"/>
      <c r="C18" s="21" t="s">
        <v>20</v>
      </c>
      <c r="D18" s="27"/>
      <c r="E18" s="28"/>
      <c r="F18" s="289">
        <f t="shared" ref="F18:H18" si="41">SUM(F19:F29)</f>
        <v>2269579.9500000002</v>
      </c>
      <c r="G18" s="289">
        <f t="shared" si="41"/>
        <v>0</v>
      </c>
      <c r="H18" s="289">
        <f t="shared" si="41"/>
        <v>2269579.9500000002</v>
      </c>
      <c r="I18" s="289"/>
      <c r="J18" s="289"/>
      <c r="K18" s="225"/>
      <c r="L18" s="228"/>
      <c r="M18" s="225">
        <f>SUM(M19:M29)</f>
        <v>2269579.9500000002</v>
      </c>
      <c r="N18" s="225">
        <f>SUM(N19:N29)</f>
        <v>0</v>
      </c>
      <c r="O18" s="225">
        <f>M18+N18</f>
        <v>2269579.9500000002</v>
      </c>
      <c r="P18" s="225"/>
      <c r="Q18" s="225"/>
      <c r="R18" s="225">
        <f t="shared" si="33"/>
        <v>0</v>
      </c>
      <c r="S18" s="226"/>
      <c r="T18" s="225">
        <f>SUM(T19:T29)</f>
        <v>1864665.8530000001</v>
      </c>
      <c r="U18" s="225">
        <f>SUM(U19:U29)</f>
        <v>0</v>
      </c>
      <c r="V18" s="225">
        <f>T18+U18</f>
        <v>1864665.8530000001</v>
      </c>
      <c r="W18" s="273"/>
      <c r="X18" s="225"/>
      <c r="Y18" s="225"/>
      <c r="Z18" s="226"/>
      <c r="AA18" s="225">
        <f>SUM(AA19:AA29)</f>
        <v>3184540.3</v>
      </c>
      <c r="AB18" s="225">
        <f>SUM(AB19:AB29)</f>
        <v>0</v>
      </c>
      <c r="AC18" s="225">
        <f t="shared" si="11"/>
        <v>3184540.3</v>
      </c>
      <c r="AD18" s="225"/>
      <c r="AE18" s="225"/>
      <c r="AF18" s="222">
        <f t="shared" si="3"/>
        <v>0</v>
      </c>
      <c r="AG18" s="226"/>
      <c r="AH18" s="225">
        <f>SUM(AH19:AH29)</f>
        <v>0</v>
      </c>
      <c r="AI18" s="225">
        <f>SUM(AI19:AI29)</f>
        <v>0</v>
      </c>
      <c r="AJ18" s="225">
        <f>AH18+AI18</f>
        <v>0</v>
      </c>
      <c r="AK18" s="225"/>
      <c r="AL18" s="225"/>
      <c r="AM18" s="225"/>
      <c r="AN18" s="226"/>
      <c r="AO18" s="225">
        <f>SUM(AO19:AO29)</f>
        <v>0</v>
      </c>
      <c r="AP18" s="225">
        <f>SUM(AP19:AP29)</f>
        <v>0</v>
      </c>
      <c r="AQ18" s="225">
        <f>AO18+AP18</f>
        <v>0</v>
      </c>
      <c r="AR18" s="225"/>
      <c r="AS18" s="225"/>
      <c r="AT18" s="222">
        <f t="shared" si="4"/>
        <v>0</v>
      </c>
      <c r="AU18" s="223"/>
      <c r="AV18" s="225">
        <f>SUM(AV19:AV29)</f>
        <v>0</v>
      </c>
      <c r="AW18" s="225">
        <f>SUM(AW19:AW29)</f>
        <v>0</v>
      </c>
      <c r="AX18" s="225">
        <f t="shared" si="16"/>
        <v>0</v>
      </c>
      <c r="AY18" s="225"/>
      <c r="AZ18" s="225"/>
      <c r="BA18" s="222">
        <f t="shared" si="5"/>
        <v>0</v>
      </c>
      <c r="BB18" s="223"/>
      <c r="BC18" s="225">
        <f>SUM(BC19:BC29)</f>
        <v>0</v>
      </c>
      <c r="BD18" s="225">
        <f>SUM(BD19:BD29)</f>
        <v>0</v>
      </c>
      <c r="BE18" s="225">
        <f t="shared" si="19"/>
        <v>0</v>
      </c>
      <c r="BF18" s="225"/>
      <c r="BG18" s="225"/>
      <c r="BH18" s="222">
        <f t="shared" si="6"/>
        <v>0</v>
      </c>
      <c r="BI18" s="223"/>
      <c r="BJ18" s="223"/>
      <c r="BK18" s="225">
        <f>SUM(BK19:BK29)</f>
        <v>0</v>
      </c>
      <c r="BL18" s="225">
        <f>SUM(BL19:BL29)</f>
        <v>0</v>
      </c>
      <c r="BM18" s="225">
        <f t="shared" si="22"/>
        <v>0</v>
      </c>
      <c r="BN18" s="225"/>
      <c r="BO18" s="225"/>
      <c r="BP18" s="222">
        <f t="shared" si="7"/>
        <v>0</v>
      </c>
      <c r="BQ18" s="223"/>
      <c r="BR18" s="225">
        <f>SUM(BR19:BR29)</f>
        <v>0</v>
      </c>
      <c r="BS18" s="225">
        <f>SUM(BS19:BS29)</f>
        <v>0</v>
      </c>
      <c r="BT18" s="225">
        <f t="shared" si="25"/>
        <v>0</v>
      </c>
      <c r="BU18" s="29"/>
      <c r="BV18" s="190"/>
      <c r="BW18" s="25">
        <f t="shared" si="8"/>
        <v>0</v>
      </c>
      <c r="BX18" s="47"/>
      <c r="BY18" s="35"/>
      <c r="BZ18" s="35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</row>
    <row r="19" spans="1:162" ht="57" customHeight="1" outlineLevel="1" x14ac:dyDescent="0.45">
      <c r="A19" s="5">
        <v>12</v>
      </c>
      <c r="B19" s="5">
        <v>12</v>
      </c>
      <c r="C19" s="5" t="s">
        <v>21</v>
      </c>
      <c r="D19" s="6" t="s">
        <v>549</v>
      </c>
      <c r="E19" s="10">
        <v>1040.8</v>
      </c>
      <c r="F19" s="283">
        <f t="shared" ref="F19" si="42">E19*I19</f>
        <v>585450</v>
      </c>
      <c r="G19" s="283">
        <f t="shared" ref="G19" si="43">J19*E19</f>
        <v>0</v>
      </c>
      <c r="H19" s="283">
        <f t="shared" ref="H19" si="44">F19+G19</f>
        <v>585450</v>
      </c>
      <c r="I19" s="283">
        <f t="shared" ref="I19" si="45">P19</f>
        <v>562.5</v>
      </c>
      <c r="J19" s="283"/>
      <c r="K19" s="10"/>
      <c r="L19" s="228"/>
      <c r="M19" s="227">
        <f t="shared" si="30"/>
        <v>585450</v>
      </c>
      <c r="N19" s="227">
        <f t="shared" ref="N19:N82" si="46">E19*Q19</f>
        <v>0</v>
      </c>
      <c r="O19" s="227">
        <f t="shared" si="32"/>
        <v>585450</v>
      </c>
      <c r="P19" s="227">
        <v>562.5</v>
      </c>
      <c r="Q19" s="227"/>
      <c r="R19" s="227">
        <f t="shared" si="33"/>
        <v>562.5</v>
      </c>
      <c r="S19" s="228"/>
      <c r="T19" s="227">
        <f t="shared" si="34"/>
        <v>233763.68</v>
      </c>
      <c r="U19" s="227">
        <f t="shared" si="35"/>
        <v>0</v>
      </c>
      <c r="V19" s="227">
        <f t="shared" ref="V19:V82" si="47">T19+U19</f>
        <v>233763.68</v>
      </c>
      <c r="W19" s="274">
        <v>224.6</v>
      </c>
      <c r="X19" s="227"/>
      <c r="Y19" s="227"/>
      <c r="Z19" s="228"/>
      <c r="AA19" s="227">
        <f t="shared" ref="AA19:AA29" si="48">E19*AD19</f>
        <v>749376</v>
      </c>
      <c r="AB19" s="227">
        <f t="shared" ref="AB19:AB29" si="49">AM20*AE19</f>
        <v>0</v>
      </c>
      <c r="AC19" s="227">
        <f t="shared" si="11"/>
        <v>749376</v>
      </c>
      <c r="AD19" s="227">
        <v>720</v>
      </c>
      <c r="AE19" s="227"/>
      <c r="AF19" s="229">
        <f t="shared" si="3"/>
        <v>720</v>
      </c>
      <c r="AG19" s="228"/>
      <c r="AH19" s="227">
        <f t="shared" si="37"/>
        <v>0</v>
      </c>
      <c r="AI19" s="227">
        <f t="shared" si="38"/>
        <v>0</v>
      </c>
      <c r="AJ19" s="227">
        <f t="shared" ref="AJ19:AJ82" si="50">AH19+AI19</f>
        <v>0</v>
      </c>
      <c r="AK19" s="227"/>
      <c r="AL19" s="227"/>
      <c r="AM19" s="227"/>
      <c r="AN19" s="228"/>
      <c r="AO19" s="227">
        <f t="shared" si="40"/>
        <v>0</v>
      </c>
      <c r="AP19" s="227">
        <f t="shared" si="12"/>
        <v>0</v>
      </c>
      <c r="AQ19" s="227">
        <f t="shared" si="13"/>
        <v>0</v>
      </c>
      <c r="AR19" s="227"/>
      <c r="AS19" s="227"/>
      <c r="AT19" s="229">
        <f t="shared" si="4"/>
        <v>0</v>
      </c>
      <c r="AU19" s="230"/>
      <c r="AV19" s="227">
        <f t="shared" ref="AV19:AV29" si="51">R19*AY19</f>
        <v>0</v>
      </c>
      <c r="AW19" s="227">
        <f t="shared" ref="AW19:AW29" si="52">R20*AZ19</f>
        <v>0</v>
      </c>
      <c r="AX19" s="227">
        <f t="shared" si="16"/>
        <v>0</v>
      </c>
      <c r="AY19" s="227"/>
      <c r="AZ19" s="227"/>
      <c r="BA19" s="229">
        <f t="shared" si="5"/>
        <v>0</v>
      </c>
      <c r="BB19" s="230"/>
      <c r="BC19" s="227">
        <f t="shared" ref="BC19:BC29" si="53">Y19*BF19</f>
        <v>0</v>
      </c>
      <c r="BD19" s="227">
        <f t="shared" ref="BD19:BD29" si="54">Y20*BG19</f>
        <v>0</v>
      </c>
      <c r="BE19" s="227">
        <f t="shared" si="19"/>
        <v>0</v>
      </c>
      <c r="BF19" s="227"/>
      <c r="BG19" s="227"/>
      <c r="BH19" s="229">
        <f t="shared" si="6"/>
        <v>0</v>
      </c>
      <c r="BI19" s="230"/>
      <c r="BJ19" s="230"/>
      <c r="BK19" s="227">
        <f t="shared" ref="BK19:BK29" si="55">S19*BN19</f>
        <v>0</v>
      </c>
      <c r="BL19" s="227">
        <f t="shared" ref="BL19:BL29" si="56">AT20*BO19</f>
        <v>0</v>
      </c>
      <c r="BM19" s="227">
        <f t="shared" si="22"/>
        <v>0</v>
      </c>
      <c r="BN19" s="227"/>
      <c r="BO19" s="227"/>
      <c r="BP19" s="229">
        <f t="shared" si="7"/>
        <v>0</v>
      </c>
      <c r="BQ19" s="230"/>
      <c r="BR19" s="227">
        <f t="shared" ref="BR19:BR29" si="57">AG19*BU19</f>
        <v>0</v>
      </c>
      <c r="BS19" s="227">
        <f t="shared" ref="BS19:BS29" si="58">BA20*BV19</f>
        <v>0</v>
      </c>
      <c r="BT19" s="227">
        <f t="shared" si="25"/>
        <v>0</v>
      </c>
      <c r="BU19" s="18"/>
      <c r="BV19" s="186"/>
      <c r="BW19" s="16">
        <f t="shared" si="8"/>
        <v>0</v>
      </c>
      <c r="BX19" s="48"/>
      <c r="BY19" s="37" t="s">
        <v>591</v>
      </c>
      <c r="BZ19" s="37" t="s">
        <v>1052</v>
      </c>
    </row>
    <row r="20" spans="1:162" ht="57" customHeight="1" outlineLevel="1" x14ac:dyDescent="0.45">
      <c r="A20" s="5">
        <v>13</v>
      </c>
      <c r="B20" s="5">
        <v>13</v>
      </c>
      <c r="C20" s="5" t="s">
        <v>22</v>
      </c>
      <c r="D20" s="6" t="s">
        <v>549</v>
      </c>
      <c r="E20" s="10">
        <v>1040.8</v>
      </c>
      <c r="F20" s="283">
        <f t="shared" ref="F20:F29" si="59">E20*I20</f>
        <v>569838</v>
      </c>
      <c r="G20" s="283">
        <f t="shared" ref="G20:G29" si="60">J20*E20</f>
        <v>0</v>
      </c>
      <c r="H20" s="283">
        <f t="shared" ref="H20:H29" si="61">F20+G20</f>
        <v>569838</v>
      </c>
      <c r="I20" s="283">
        <f t="shared" ref="I20:I29" si="62">P20</f>
        <v>547.5</v>
      </c>
      <c r="J20" s="283"/>
      <c r="K20" s="10"/>
      <c r="L20" s="228"/>
      <c r="M20" s="227">
        <f t="shared" si="30"/>
        <v>569838</v>
      </c>
      <c r="N20" s="227">
        <f t="shared" si="46"/>
        <v>0</v>
      </c>
      <c r="O20" s="227">
        <f t="shared" si="32"/>
        <v>569838</v>
      </c>
      <c r="P20" s="227">
        <v>547.5</v>
      </c>
      <c r="Q20" s="227"/>
      <c r="R20" s="227">
        <f t="shared" si="33"/>
        <v>547.5</v>
      </c>
      <c r="S20" s="228"/>
      <c r="T20" s="227">
        <f t="shared" si="34"/>
        <v>129579.59999999999</v>
      </c>
      <c r="U20" s="227">
        <f t="shared" si="35"/>
        <v>0</v>
      </c>
      <c r="V20" s="227">
        <f t="shared" si="47"/>
        <v>129579.59999999999</v>
      </c>
      <c r="W20" s="274">
        <v>124.5</v>
      </c>
      <c r="X20" s="227"/>
      <c r="Y20" s="227"/>
      <c r="Z20" s="228"/>
      <c r="AA20" s="227">
        <f t="shared" si="48"/>
        <v>749376</v>
      </c>
      <c r="AB20" s="227">
        <f t="shared" si="49"/>
        <v>0</v>
      </c>
      <c r="AC20" s="227">
        <f t="shared" si="11"/>
        <v>749376</v>
      </c>
      <c r="AD20" s="227">
        <v>720</v>
      </c>
      <c r="AE20" s="227"/>
      <c r="AF20" s="229">
        <f t="shared" si="3"/>
        <v>720</v>
      </c>
      <c r="AG20" s="228"/>
      <c r="AH20" s="227">
        <f t="shared" si="37"/>
        <v>0</v>
      </c>
      <c r="AI20" s="227">
        <f t="shared" si="38"/>
        <v>0</v>
      </c>
      <c r="AJ20" s="227">
        <f t="shared" si="50"/>
        <v>0</v>
      </c>
      <c r="AK20" s="227"/>
      <c r="AL20" s="227"/>
      <c r="AM20" s="227"/>
      <c r="AN20" s="228"/>
      <c r="AO20" s="227">
        <f t="shared" si="40"/>
        <v>0</v>
      </c>
      <c r="AP20" s="227">
        <f t="shared" si="12"/>
        <v>0</v>
      </c>
      <c r="AQ20" s="227">
        <f t="shared" si="13"/>
        <v>0</v>
      </c>
      <c r="AR20" s="227"/>
      <c r="AS20" s="227"/>
      <c r="AT20" s="229">
        <f t="shared" si="4"/>
        <v>0</v>
      </c>
      <c r="AU20" s="230"/>
      <c r="AV20" s="227">
        <f t="shared" si="51"/>
        <v>0</v>
      </c>
      <c r="AW20" s="227">
        <f t="shared" si="52"/>
        <v>0</v>
      </c>
      <c r="AX20" s="227">
        <f t="shared" si="16"/>
        <v>0</v>
      </c>
      <c r="AY20" s="227"/>
      <c r="AZ20" s="227"/>
      <c r="BA20" s="229">
        <f t="shared" si="5"/>
        <v>0</v>
      </c>
      <c r="BB20" s="230"/>
      <c r="BC20" s="227">
        <f t="shared" si="53"/>
        <v>0</v>
      </c>
      <c r="BD20" s="227">
        <f t="shared" si="54"/>
        <v>0</v>
      </c>
      <c r="BE20" s="227">
        <f t="shared" si="19"/>
        <v>0</v>
      </c>
      <c r="BF20" s="227"/>
      <c r="BG20" s="227"/>
      <c r="BH20" s="229">
        <f t="shared" si="6"/>
        <v>0</v>
      </c>
      <c r="BI20" s="230"/>
      <c r="BJ20" s="230"/>
      <c r="BK20" s="227">
        <f t="shared" si="55"/>
        <v>0</v>
      </c>
      <c r="BL20" s="227">
        <f t="shared" si="56"/>
        <v>0</v>
      </c>
      <c r="BM20" s="227">
        <f t="shared" si="22"/>
        <v>0</v>
      </c>
      <c r="BN20" s="227"/>
      <c r="BO20" s="227"/>
      <c r="BP20" s="229">
        <f t="shared" si="7"/>
        <v>0</v>
      </c>
      <c r="BQ20" s="230"/>
      <c r="BR20" s="227">
        <f t="shared" si="57"/>
        <v>0</v>
      </c>
      <c r="BS20" s="227">
        <f t="shared" si="58"/>
        <v>0</v>
      </c>
      <c r="BT20" s="227">
        <f t="shared" si="25"/>
        <v>0</v>
      </c>
      <c r="BU20" s="18"/>
      <c r="BV20" s="186"/>
      <c r="BW20" s="16">
        <f t="shared" si="8"/>
        <v>0</v>
      </c>
      <c r="BX20" s="48"/>
      <c r="BY20" s="37" t="s">
        <v>592</v>
      </c>
      <c r="BZ20" s="37" t="s">
        <v>1052</v>
      </c>
    </row>
    <row r="21" spans="1:162" ht="28.5" customHeight="1" outlineLevel="1" x14ac:dyDescent="0.45">
      <c r="A21" s="5">
        <v>14</v>
      </c>
      <c r="B21" s="5">
        <v>14</v>
      </c>
      <c r="C21" s="5" t="s">
        <v>10</v>
      </c>
      <c r="D21" s="6" t="s">
        <v>549</v>
      </c>
      <c r="E21" s="10">
        <v>1040.8</v>
      </c>
      <c r="F21" s="283">
        <f t="shared" si="59"/>
        <v>429330</v>
      </c>
      <c r="G21" s="283">
        <f t="shared" si="60"/>
        <v>0</v>
      </c>
      <c r="H21" s="283">
        <f t="shared" si="61"/>
        <v>429330</v>
      </c>
      <c r="I21" s="283">
        <f t="shared" si="62"/>
        <v>412.5</v>
      </c>
      <c r="J21" s="283"/>
      <c r="K21" s="10"/>
      <c r="L21" s="228"/>
      <c r="M21" s="227">
        <f t="shared" si="30"/>
        <v>429330</v>
      </c>
      <c r="N21" s="227">
        <f t="shared" si="46"/>
        <v>0</v>
      </c>
      <c r="O21" s="227">
        <f t="shared" si="32"/>
        <v>429330</v>
      </c>
      <c r="P21" s="227">
        <v>412.5</v>
      </c>
      <c r="Q21" s="227"/>
      <c r="R21" s="227">
        <f t="shared" si="33"/>
        <v>412.5</v>
      </c>
      <c r="S21" s="228"/>
      <c r="T21" s="227">
        <f t="shared" si="34"/>
        <v>585658.16</v>
      </c>
      <c r="U21" s="227">
        <f t="shared" si="35"/>
        <v>0</v>
      </c>
      <c r="V21" s="227">
        <f t="shared" si="47"/>
        <v>585658.16</v>
      </c>
      <c r="W21" s="274">
        <v>562.70000000000005</v>
      </c>
      <c r="X21" s="227"/>
      <c r="Y21" s="227"/>
      <c r="Z21" s="228"/>
      <c r="AA21" s="227">
        <f t="shared" si="48"/>
        <v>416320</v>
      </c>
      <c r="AB21" s="227">
        <f t="shared" si="49"/>
        <v>0</v>
      </c>
      <c r="AC21" s="227">
        <f t="shared" si="11"/>
        <v>416320</v>
      </c>
      <c r="AD21" s="227">
        <v>400</v>
      </c>
      <c r="AE21" s="227"/>
      <c r="AF21" s="229">
        <f t="shared" si="3"/>
        <v>400</v>
      </c>
      <c r="AG21" s="228"/>
      <c r="AH21" s="227">
        <f t="shared" si="37"/>
        <v>0</v>
      </c>
      <c r="AI21" s="227">
        <f t="shared" si="38"/>
        <v>0</v>
      </c>
      <c r="AJ21" s="227">
        <f t="shared" si="50"/>
        <v>0</v>
      </c>
      <c r="AK21" s="227"/>
      <c r="AL21" s="227"/>
      <c r="AM21" s="227"/>
      <c r="AN21" s="228"/>
      <c r="AO21" s="227">
        <f t="shared" si="40"/>
        <v>0</v>
      </c>
      <c r="AP21" s="227">
        <f t="shared" si="12"/>
        <v>0</v>
      </c>
      <c r="AQ21" s="227">
        <f t="shared" si="13"/>
        <v>0</v>
      </c>
      <c r="AR21" s="227"/>
      <c r="AS21" s="227"/>
      <c r="AT21" s="229">
        <f t="shared" si="4"/>
        <v>0</v>
      </c>
      <c r="AU21" s="230"/>
      <c r="AV21" s="227">
        <f t="shared" si="51"/>
        <v>0</v>
      </c>
      <c r="AW21" s="227">
        <f t="shared" si="52"/>
        <v>0</v>
      </c>
      <c r="AX21" s="227">
        <f t="shared" si="16"/>
        <v>0</v>
      </c>
      <c r="AY21" s="227"/>
      <c r="AZ21" s="227"/>
      <c r="BA21" s="229">
        <f t="shared" si="5"/>
        <v>0</v>
      </c>
      <c r="BB21" s="230"/>
      <c r="BC21" s="227">
        <f t="shared" si="53"/>
        <v>0</v>
      </c>
      <c r="BD21" s="227">
        <f t="shared" si="54"/>
        <v>0</v>
      </c>
      <c r="BE21" s="227">
        <f t="shared" si="19"/>
        <v>0</v>
      </c>
      <c r="BF21" s="227"/>
      <c r="BG21" s="227"/>
      <c r="BH21" s="229">
        <f t="shared" si="6"/>
        <v>0</v>
      </c>
      <c r="BI21" s="230"/>
      <c r="BJ21" s="230"/>
      <c r="BK21" s="227">
        <f t="shared" si="55"/>
        <v>0</v>
      </c>
      <c r="BL21" s="227">
        <f t="shared" si="56"/>
        <v>0</v>
      </c>
      <c r="BM21" s="227">
        <f t="shared" si="22"/>
        <v>0</v>
      </c>
      <c r="BN21" s="227"/>
      <c r="BO21" s="227"/>
      <c r="BP21" s="229">
        <f t="shared" si="7"/>
        <v>0</v>
      </c>
      <c r="BQ21" s="230"/>
      <c r="BR21" s="227">
        <f t="shared" si="57"/>
        <v>0</v>
      </c>
      <c r="BS21" s="227">
        <f t="shared" si="58"/>
        <v>0</v>
      </c>
      <c r="BT21" s="227">
        <f t="shared" si="25"/>
        <v>0</v>
      </c>
      <c r="BU21" s="18"/>
      <c r="BV21" s="186"/>
      <c r="BW21" s="16">
        <f t="shared" si="8"/>
        <v>0</v>
      </c>
      <c r="BX21" s="48"/>
      <c r="BY21" s="37" t="s">
        <v>593</v>
      </c>
      <c r="BZ21" s="37" t="s">
        <v>1053</v>
      </c>
    </row>
    <row r="22" spans="1:162" ht="57" customHeight="1" outlineLevel="1" x14ac:dyDescent="0.45">
      <c r="A22" s="5">
        <v>15</v>
      </c>
      <c r="B22" s="5">
        <v>15</v>
      </c>
      <c r="C22" s="5" t="s">
        <v>23</v>
      </c>
      <c r="D22" s="6" t="s">
        <v>550</v>
      </c>
      <c r="E22" s="10">
        <v>368</v>
      </c>
      <c r="F22" s="283">
        <f t="shared" si="59"/>
        <v>151800</v>
      </c>
      <c r="G22" s="283">
        <f t="shared" si="60"/>
        <v>0</v>
      </c>
      <c r="H22" s="283">
        <f t="shared" si="61"/>
        <v>151800</v>
      </c>
      <c r="I22" s="283">
        <f t="shared" si="62"/>
        <v>412.5</v>
      </c>
      <c r="J22" s="283"/>
      <c r="K22" s="10"/>
      <c r="L22" s="228"/>
      <c r="M22" s="227">
        <f t="shared" si="30"/>
        <v>151800</v>
      </c>
      <c r="N22" s="227">
        <f t="shared" si="46"/>
        <v>0</v>
      </c>
      <c r="O22" s="227">
        <f t="shared" si="32"/>
        <v>151800</v>
      </c>
      <c r="P22" s="227">
        <v>412.5</v>
      </c>
      <c r="Q22" s="227"/>
      <c r="R22" s="227">
        <f t="shared" si="33"/>
        <v>412.5</v>
      </c>
      <c r="S22" s="228"/>
      <c r="T22" s="227">
        <f t="shared" si="34"/>
        <v>310592</v>
      </c>
      <c r="U22" s="227">
        <f t="shared" si="35"/>
        <v>0</v>
      </c>
      <c r="V22" s="227">
        <f t="shared" si="47"/>
        <v>310592</v>
      </c>
      <c r="W22" s="274">
        <v>844</v>
      </c>
      <c r="X22" s="227"/>
      <c r="Y22" s="227"/>
      <c r="Z22" s="228"/>
      <c r="AA22" s="227">
        <f t="shared" si="48"/>
        <v>285200</v>
      </c>
      <c r="AB22" s="227">
        <f t="shared" si="49"/>
        <v>0</v>
      </c>
      <c r="AC22" s="227">
        <f t="shared" si="11"/>
        <v>285200</v>
      </c>
      <c r="AD22" s="227">
        <v>775</v>
      </c>
      <c r="AE22" s="227"/>
      <c r="AF22" s="229">
        <f t="shared" si="3"/>
        <v>775</v>
      </c>
      <c r="AG22" s="228"/>
      <c r="AH22" s="227">
        <f t="shared" si="37"/>
        <v>0</v>
      </c>
      <c r="AI22" s="227">
        <f t="shared" si="38"/>
        <v>0</v>
      </c>
      <c r="AJ22" s="227">
        <f t="shared" si="50"/>
        <v>0</v>
      </c>
      <c r="AK22" s="227"/>
      <c r="AL22" s="227"/>
      <c r="AM22" s="227"/>
      <c r="AN22" s="228"/>
      <c r="AO22" s="227">
        <f t="shared" si="40"/>
        <v>0</v>
      </c>
      <c r="AP22" s="227">
        <f t="shared" si="12"/>
        <v>0</v>
      </c>
      <c r="AQ22" s="227">
        <f t="shared" si="13"/>
        <v>0</v>
      </c>
      <c r="AR22" s="227"/>
      <c r="AS22" s="227"/>
      <c r="AT22" s="229">
        <f t="shared" si="4"/>
        <v>0</v>
      </c>
      <c r="AU22" s="230"/>
      <c r="AV22" s="227">
        <f t="shared" si="51"/>
        <v>0</v>
      </c>
      <c r="AW22" s="227">
        <f t="shared" si="52"/>
        <v>0</v>
      </c>
      <c r="AX22" s="227">
        <f t="shared" si="16"/>
        <v>0</v>
      </c>
      <c r="AY22" s="227"/>
      <c r="AZ22" s="227"/>
      <c r="BA22" s="229">
        <f t="shared" si="5"/>
        <v>0</v>
      </c>
      <c r="BB22" s="230"/>
      <c r="BC22" s="227">
        <f t="shared" si="53"/>
        <v>0</v>
      </c>
      <c r="BD22" s="227">
        <f t="shared" si="54"/>
        <v>0</v>
      </c>
      <c r="BE22" s="227">
        <f t="shared" si="19"/>
        <v>0</v>
      </c>
      <c r="BF22" s="227"/>
      <c r="BG22" s="227"/>
      <c r="BH22" s="229">
        <f t="shared" si="6"/>
        <v>0</v>
      </c>
      <c r="BI22" s="230"/>
      <c r="BJ22" s="230"/>
      <c r="BK22" s="227">
        <f t="shared" si="55"/>
        <v>0</v>
      </c>
      <c r="BL22" s="227">
        <f t="shared" si="56"/>
        <v>0</v>
      </c>
      <c r="BM22" s="227">
        <f t="shared" si="22"/>
        <v>0</v>
      </c>
      <c r="BN22" s="227"/>
      <c r="BO22" s="227"/>
      <c r="BP22" s="229">
        <f t="shared" si="7"/>
        <v>0</v>
      </c>
      <c r="BQ22" s="230"/>
      <c r="BR22" s="227">
        <f t="shared" si="57"/>
        <v>0</v>
      </c>
      <c r="BS22" s="227">
        <f t="shared" si="58"/>
        <v>0</v>
      </c>
      <c r="BT22" s="227">
        <f t="shared" si="25"/>
        <v>0</v>
      </c>
      <c r="BU22" s="18"/>
      <c r="BV22" s="186"/>
      <c r="BW22" s="16">
        <f t="shared" si="8"/>
        <v>0</v>
      </c>
      <c r="BX22" s="48"/>
      <c r="BY22" s="37" t="s">
        <v>582</v>
      </c>
      <c r="BZ22" s="37" t="s">
        <v>1054</v>
      </c>
    </row>
    <row r="23" spans="1:162" ht="57" customHeight="1" outlineLevel="1" x14ac:dyDescent="0.45">
      <c r="A23" s="5">
        <v>16</v>
      </c>
      <c r="B23" s="5">
        <v>16</v>
      </c>
      <c r="C23" s="5" t="s">
        <v>12</v>
      </c>
      <c r="D23" s="6" t="s">
        <v>550</v>
      </c>
      <c r="E23" s="10">
        <v>368</v>
      </c>
      <c r="F23" s="283">
        <f t="shared" si="59"/>
        <v>138000</v>
      </c>
      <c r="G23" s="283">
        <f t="shared" si="60"/>
        <v>0</v>
      </c>
      <c r="H23" s="283">
        <f t="shared" si="61"/>
        <v>138000</v>
      </c>
      <c r="I23" s="283">
        <f t="shared" si="62"/>
        <v>375</v>
      </c>
      <c r="J23" s="283"/>
      <c r="K23" s="10"/>
      <c r="L23" s="228"/>
      <c r="M23" s="227">
        <f t="shared" si="30"/>
        <v>138000</v>
      </c>
      <c r="N23" s="227">
        <f t="shared" si="46"/>
        <v>0</v>
      </c>
      <c r="O23" s="227">
        <f t="shared" si="32"/>
        <v>138000</v>
      </c>
      <c r="P23" s="227">
        <v>375</v>
      </c>
      <c r="Q23" s="227"/>
      <c r="R23" s="227">
        <f t="shared" si="33"/>
        <v>375</v>
      </c>
      <c r="S23" s="228"/>
      <c r="T23" s="227">
        <f t="shared" si="34"/>
        <v>248400</v>
      </c>
      <c r="U23" s="227">
        <f t="shared" si="35"/>
        <v>0</v>
      </c>
      <c r="V23" s="227">
        <f t="shared" si="47"/>
        <v>248400</v>
      </c>
      <c r="W23" s="274">
        <v>675</v>
      </c>
      <c r="X23" s="227"/>
      <c r="Y23" s="227"/>
      <c r="Z23" s="228"/>
      <c r="AA23" s="227">
        <f t="shared" si="48"/>
        <v>285200</v>
      </c>
      <c r="AB23" s="227">
        <f t="shared" si="49"/>
        <v>0</v>
      </c>
      <c r="AC23" s="227">
        <f t="shared" si="11"/>
        <v>285200</v>
      </c>
      <c r="AD23" s="227">
        <v>775</v>
      </c>
      <c r="AE23" s="227"/>
      <c r="AF23" s="229">
        <f t="shared" si="3"/>
        <v>775</v>
      </c>
      <c r="AG23" s="228"/>
      <c r="AH23" s="227">
        <f t="shared" si="37"/>
        <v>0</v>
      </c>
      <c r="AI23" s="227">
        <f t="shared" si="38"/>
        <v>0</v>
      </c>
      <c r="AJ23" s="227">
        <f t="shared" si="50"/>
        <v>0</v>
      </c>
      <c r="AK23" s="227"/>
      <c r="AL23" s="227"/>
      <c r="AM23" s="227"/>
      <c r="AN23" s="228"/>
      <c r="AO23" s="227">
        <f t="shared" si="40"/>
        <v>0</v>
      </c>
      <c r="AP23" s="227">
        <f t="shared" si="12"/>
        <v>0</v>
      </c>
      <c r="AQ23" s="227">
        <f t="shared" si="13"/>
        <v>0</v>
      </c>
      <c r="AR23" s="227"/>
      <c r="AS23" s="227"/>
      <c r="AT23" s="229">
        <f t="shared" si="4"/>
        <v>0</v>
      </c>
      <c r="AU23" s="230"/>
      <c r="AV23" s="227">
        <f t="shared" si="51"/>
        <v>0</v>
      </c>
      <c r="AW23" s="227">
        <f t="shared" si="52"/>
        <v>0</v>
      </c>
      <c r="AX23" s="227">
        <f t="shared" si="16"/>
        <v>0</v>
      </c>
      <c r="AY23" s="227"/>
      <c r="AZ23" s="227"/>
      <c r="BA23" s="229">
        <f t="shared" si="5"/>
        <v>0</v>
      </c>
      <c r="BB23" s="230"/>
      <c r="BC23" s="227">
        <f t="shared" si="53"/>
        <v>0</v>
      </c>
      <c r="BD23" s="227">
        <f t="shared" si="54"/>
        <v>0</v>
      </c>
      <c r="BE23" s="227">
        <f t="shared" si="19"/>
        <v>0</v>
      </c>
      <c r="BF23" s="227"/>
      <c r="BG23" s="227"/>
      <c r="BH23" s="229">
        <f t="shared" si="6"/>
        <v>0</v>
      </c>
      <c r="BI23" s="230"/>
      <c r="BJ23" s="230"/>
      <c r="BK23" s="227">
        <f t="shared" si="55"/>
        <v>0</v>
      </c>
      <c r="BL23" s="227">
        <f t="shared" si="56"/>
        <v>0</v>
      </c>
      <c r="BM23" s="227">
        <f t="shared" si="22"/>
        <v>0</v>
      </c>
      <c r="BN23" s="227"/>
      <c r="BO23" s="227"/>
      <c r="BP23" s="229">
        <f t="shared" si="7"/>
        <v>0</v>
      </c>
      <c r="BQ23" s="230"/>
      <c r="BR23" s="227">
        <f t="shared" si="57"/>
        <v>0</v>
      </c>
      <c r="BS23" s="227">
        <f t="shared" si="58"/>
        <v>0</v>
      </c>
      <c r="BT23" s="227">
        <f t="shared" si="25"/>
        <v>0</v>
      </c>
      <c r="BU23" s="18"/>
      <c r="BV23" s="186"/>
      <c r="BW23" s="16">
        <f t="shared" si="8"/>
        <v>0</v>
      </c>
      <c r="BX23" s="48"/>
      <c r="BY23" s="37" t="s">
        <v>583</v>
      </c>
      <c r="BZ23" s="37" t="s">
        <v>1054</v>
      </c>
    </row>
    <row r="24" spans="1:162" ht="57" customHeight="1" outlineLevel="1" x14ac:dyDescent="0.45">
      <c r="A24" s="5">
        <v>17</v>
      </c>
      <c r="B24" s="5">
        <v>17</v>
      </c>
      <c r="C24" s="5" t="s">
        <v>13</v>
      </c>
      <c r="D24" s="6" t="s">
        <v>550</v>
      </c>
      <c r="E24" s="10">
        <v>368</v>
      </c>
      <c r="F24" s="283">
        <f t="shared" si="59"/>
        <v>96600</v>
      </c>
      <c r="G24" s="283">
        <f t="shared" si="60"/>
        <v>0</v>
      </c>
      <c r="H24" s="283">
        <f t="shared" si="61"/>
        <v>96600</v>
      </c>
      <c r="I24" s="283">
        <f t="shared" si="62"/>
        <v>262.5</v>
      </c>
      <c r="J24" s="283"/>
      <c r="K24" s="10"/>
      <c r="L24" s="228"/>
      <c r="M24" s="227">
        <f t="shared" si="30"/>
        <v>96600</v>
      </c>
      <c r="N24" s="227">
        <f t="shared" si="46"/>
        <v>0</v>
      </c>
      <c r="O24" s="227">
        <f t="shared" si="32"/>
        <v>96600</v>
      </c>
      <c r="P24" s="227">
        <v>262.5</v>
      </c>
      <c r="Q24" s="227"/>
      <c r="R24" s="227">
        <f t="shared" si="33"/>
        <v>262.5</v>
      </c>
      <c r="S24" s="228"/>
      <c r="T24" s="227">
        <f t="shared" si="34"/>
        <v>151616</v>
      </c>
      <c r="U24" s="227">
        <f t="shared" si="35"/>
        <v>0</v>
      </c>
      <c r="V24" s="227">
        <f t="shared" si="47"/>
        <v>151616</v>
      </c>
      <c r="W24" s="274">
        <v>412</v>
      </c>
      <c r="X24" s="227"/>
      <c r="Y24" s="227"/>
      <c r="Z24" s="228"/>
      <c r="AA24" s="227">
        <f t="shared" si="48"/>
        <v>285200</v>
      </c>
      <c r="AB24" s="227">
        <f t="shared" si="49"/>
        <v>0</v>
      </c>
      <c r="AC24" s="227">
        <f t="shared" si="11"/>
        <v>285200</v>
      </c>
      <c r="AD24" s="227">
        <v>775</v>
      </c>
      <c r="AE24" s="227"/>
      <c r="AF24" s="229">
        <f t="shared" si="3"/>
        <v>775</v>
      </c>
      <c r="AG24" s="228"/>
      <c r="AH24" s="227">
        <f t="shared" si="37"/>
        <v>0</v>
      </c>
      <c r="AI24" s="227">
        <f t="shared" si="38"/>
        <v>0</v>
      </c>
      <c r="AJ24" s="227">
        <f t="shared" si="50"/>
        <v>0</v>
      </c>
      <c r="AK24" s="227"/>
      <c r="AL24" s="227"/>
      <c r="AM24" s="227"/>
      <c r="AN24" s="228"/>
      <c r="AO24" s="227">
        <f t="shared" si="40"/>
        <v>0</v>
      </c>
      <c r="AP24" s="227">
        <f t="shared" si="12"/>
        <v>0</v>
      </c>
      <c r="AQ24" s="227">
        <f t="shared" si="13"/>
        <v>0</v>
      </c>
      <c r="AR24" s="227"/>
      <c r="AS24" s="227"/>
      <c r="AT24" s="229">
        <f t="shared" si="4"/>
        <v>0</v>
      </c>
      <c r="AU24" s="230"/>
      <c r="AV24" s="227">
        <f t="shared" si="51"/>
        <v>0</v>
      </c>
      <c r="AW24" s="227">
        <f t="shared" si="52"/>
        <v>0</v>
      </c>
      <c r="AX24" s="227">
        <f t="shared" si="16"/>
        <v>0</v>
      </c>
      <c r="AY24" s="227"/>
      <c r="AZ24" s="227"/>
      <c r="BA24" s="229">
        <f t="shared" si="5"/>
        <v>0</v>
      </c>
      <c r="BB24" s="230"/>
      <c r="BC24" s="227">
        <f t="shared" si="53"/>
        <v>0</v>
      </c>
      <c r="BD24" s="227">
        <f t="shared" si="54"/>
        <v>0</v>
      </c>
      <c r="BE24" s="227">
        <f t="shared" si="19"/>
        <v>0</v>
      </c>
      <c r="BF24" s="227"/>
      <c r="BG24" s="227"/>
      <c r="BH24" s="229">
        <f t="shared" si="6"/>
        <v>0</v>
      </c>
      <c r="BI24" s="230"/>
      <c r="BJ24" s="230"/>
      <c r="BK24" s="227">
        <f t="shared" si="55"/>
        <v>0</v>
      </c>
      <c r="BL24" s="227">
        <f t="shared" si="56"/>
        <v>0</v>
      </c>
      <c r="BM24" s="227">
        <f t="shared" si="22"/>
        <v>0</v>
      </c>
      <c r="BN24" s="227"/>
      <c r="BO24" s="227"/>
      <c r="BP24" s="229">
        <f t="shared" si="7"/>
        <v>0</v>
      </c>
      <c r="BQ24" s="230"/>
      <c r="BR24" s="227">
        <f t="shared" si="57"/>
        <v>0</v>
      </c>
      <c r="BS24" s="227">
        <f t="shared" si="58"/>
        <v>0</v>
      </c>
      <c r="BT24" s="227">
        <f t="shared" si="25"/>
        <v>0</v>
      </c>
      <c r="BU24" s="18"/>
      <c r="BV24" s="186"/>
      <c r="BW24" s="16">
        <f t="shared" si="8"/>
        <v>0</v>
      </c>
      <c r="BX24" s="48"/>
      <c r="BY24" s="37" t="s">
        <v>584</v>
      </c>
      <c r="BZ24" s="37" t="s">
        <v>1054</v>
      </c>
    </row>
    <row r="25" spans="1:162" ht="57" customHeight="1" outlineLevel="1" x14ac:dyDescent="0.45">
      <c r="A25" s="5">
        <v>18</v>
      </c>
      <c r="B25" s="5">
        <v>18</v>
      </c>
      <c r="C25" s="5" t="s">
        <v>24</v>
      </c>
      <c r="D25" s="6" t="s">
        <v>550</v>
      </c>
      <c r="E25" s="10">
        <v>168</v>
      </c>
      <c r="F25" s="283">
        <f t="shared" si="59"/>
        <v>69300</v>
      </c>
      <c r="G25" s="283">
        <f t="shared" si="60"/>
        <v>0</v>
      </c>
      <c r="H25" s="283">
        <f t="shared" si="61"/>
        <v>69300</v>
      </c>
      <c r="I25" s="283">
        <f t="shared" si="62"/>
        <v>412.5</v>
      </c>
      <c r="J25" s="283"/>
      <c r="K25" s="10"/>
      <c r="L25" s="228"/>
      <c r="M25" s="227">
        <f t="shared" si="30"/>
        <v>69300</v>
      </c>
      <c r="N25" s="227">
        <f t="shared" si="46"/>
        <v>0</v>
      </c>
      <c r="O25" s="227">
        <f t="shared" si="32"/>
        <v>69300</v>
      </c>
      <c r="P25" s="227">
        <v>412.5</v>
      </c>
      <c r="Q25" s="227"/>
      <c r="R25" s="227">
        <f t="shared" si="33"/>
        <v>412.5</v>
      </c>
      <c r="S25" s="228"/>
      <c r="T25" s="227">
        <f t="shared" si="34"/>
        <v>113400</v>
      </c>
      <c r="U25" s="227">
        <f t="shared" si="35"/>
        <v>0</v>
      </c>
      <c r="V25" s="227">
        <f t="shared" si="47"/>
        <v>113400</v>
      </c>
      <c r="W25" s="274">
        <v>675</v>
      </c>
      <c r="X25" s="227"/>
      <c r="Y25" s="227"/>
      <c r="Z25" s="228"/>
      <c r="AA25" s="227">
        <f t="shared" si="48"/>
        <v>130200</v>
      </c>
      <c r="AB25" s="227">
        <f t="shared" si="49"/>
        <v>0</v>
      </c>
      <c r="AC25" s="227">
        <f t="shared" si="11"/>
        <v>130200</v>
      </c>
      <c r="AD25" s="227">
        <v>775</v>
      </c>
      <c r="AE25" s="227"/>
      <c r="AF25" s="229">
        <f t="shared" si="3"/>
        <v>775</v>
      </c>
      <c r="AG25" s="228"/>
      <c r="AH25" s="227">
        <f t="shared" si="37"/>
        <v>0</v>
      </c>
      <c r="AI25" s="227">
        <f t="shared" si="38"/>
        <v>0</v>
      </c>
      <c r="AJ25" s="227">
        <f t="shared" si="50"/>
        <v>0</v>
      </c>
      <c r="AK25" s="227"/>
      <c r="AL25" s="227"/>
      <c r="AM25" s="227"/>
      <c r="AN25" s="228"/>
      <c r="AO25" s="227">
        <f t="shared" si="40"/>
        <v>0</v>
      </c>
      <c r="AP25" s="227">
        <f t="shared" si="12"/>
        <v>0</v>
      </c>
      <c r="AQ25" s="227">
        <f t="shared" si="13"/>
        <v>0</v>
      </c>
      <c r="AR25" s="227"/>
      <c r="AS25" s="227"/>
      <c r="AT25" s="229">
        <f t="shared" si="4"/>
        <v>0</v>
      </c>
      <c r="AU25" s="230"/>
      <c r="AV25" s="227">
        <f t="shared" si="51"/>
        <v>0</v>
      </c>
      <c r="AW25" s="227">
        <f t="shared" si="52"/>
        <v>0</v>
      </c>
      <c r="AX25" s="227">
        <f t="shared" si="16"/>
        <v>0</v>
      </c>
      <c r="AY25" s="227"/>
      <c r="AZ25" s="227"/>
      <c r="BA25" s="229">
        <f t="shared" si="5"/>
        <v>0</v>
      </c>
      <c r="BB25" s="230"/>
      <c r="BC25" s="227">
        <f t="shared" si="53"/>
        <v>0</v>
      </c>
      <c r="BD25" s="227">
        <f t="shared" si="54"/>
        <v>0</v>
      </c>
      <c r="BE25" s="227">
        <f t="shared" si="19"/>
        <v>0</v>
      </c>
      <c r="BF25" s="227"/>
      <c r="BG25" s="227"/>
      <c r="BH25" s="229">
        <f t="shared" si="6"/>
        <v>0</v>
      </c>
      <c r="BI25" s="230"/>
      <c r="BJ25" s="230"/>
      <c r="BK25" s="227">
        <f t="shared" si="55"/>
        <v>0</v>
      </c>
      <c r="BL25" s="227">
        <f t="shared" si="56"/>
        <v>0</v>
      </c>
      <c r="BM25" s="227">
        <f t="shared" si="22"/>
        <v>0</v>
      </c>
      <c r="BN25" s="227"/>
      <c r="BO25" s="227"/>
      <c r="BP25" s="229">
        <f t="shared" si="7"/>
        <v>0</v>
      </c>
      <c r="BQ25" s="230"/>
      <c r="BR25" s="227">
        <f t="shared" si="57"/>
        <v>0</v>
      </c>
      <c r="BS25" s="227">
        <f t="shared" si="58"/>
        <v>0</v>
      </c>
      <c r="BT25" s="227">
        <f t="shared" si="25"/>
        <v>0</v>
      </c>
      <c r="BU25" s="18"/>
      <c r="BV25" s="186"/>
      <c r="BW25" s="16">
        <f t="shared" si="8"/>
        <v>0</v>
      </c>
      <c r="BX25" s="48"/>
      <c r="BY25" s="37" t="s">
        <v>594</v>
      </c>
      <c r="BZ25" s="37" t="s">
        <v>1054</v>
      </c>
    </row>
    <row r="26" spans="1:162" ht="42.75" customHeight="1" outlineLevel="1" x14ac:dyDescent="0.45">
      <c r="A26" s="5">
        <v>19</v>
      </c>
      <c r="B26" s="5">
        <v>19</v>
      </c>
      <c r="C26" s="5" t="s">
        <v>14</v>
      </c>
      <c r="D26" s="6" t="s">
        <v>551</v>
      </c>
      <c r="E26" s="10">
        <v>205.5</v>
      </c>
      <c r="F26" s="283">
        <f t="shared" si="59"/>
        <v>77062.5</v>
      </c>
      <c r="G26" s="283">
        <f t="shared" si="60"/>
        <v>0</v>
      </c>
      <c r="H26" s="283">
        <f t="shared" si="61"/>
        <v>77062.5</v>
      </c>
      <c r="I26" s="283">
        <f t="shared" si="62"/>
        <v>375</v>
      </c>
      <c r="J26" s="283"/>
      <c r="K26" s="10"/>
      <c r="L26" s="228"/>
      <c r="M26" s="227">
        <f t="shared" si="30"/>
        <v>77062.5</v>
      </c>
      <c r="N26" s="227">
        <f t="shared" si="46"/>
        <v>0</v>
      </c>
      <c r="O26" s="227">
        <f t="shared" si="32"/>
        <v>77062.5</v>
      </c>
      <c r="P26" s="227">
        <v>375</v>
      </c>
      <c r="Q26" s="227"/>
      <c r="R26" s="227">
        <f t="shared" si="33"/>
        <v>375</v>
      </c>
      <c r="S26" s="228"/>
      <c r="T26" s="227">
        <f t="shared" si="34"/>
        <v>35962.5</v>
      </c>
      <c r="U26" s="227">
        <f t="shared" si="35"/>
        <v>0</v>
      </c>
      <c r="V26" s="227">
        <f t="shared" si="47"/>
        <v>35962.5</v>
      </c>
      <c r="W26" s="274">
        <v>175</v>
      </c>
      <c r="X26" s="227"/>
      <c r="Y26" s="227"/>
      <c r="Z26" s="228"/>
      <c r="AA26" s="227">
        <f t="shared" si="48"/>
        <v>159262.5</v>
      </c>
      <c r="AB26" s="227">
        <f t="shared" si="49"/>
        <v>0</v>
      </c>
      <c r="AC26" s="227">
        <f t="shared" si="11"/>
        <v>159262.5</v>
      </c>
      <c r="AD26" s="227">
        <v>775</v>
      </c>
      <c r="AE26" s="227"/>
      <c r="AF26" s="229">
        <f t="shared" si="3"/>
        <v>775</v>
      </c>
      <c r="AG26" s="228"/>
      <c r="AH26" s="227">
        <f t="shared" si="37"/>
        <v>0</v>
      </c>
      <c r="AI26" s="227">
        <f t="shared" si="38"/>
        <v>0</v>
      </c>
      <c r="AJ26" s="227">
        <f t="shared" si="50"/>
        <v>0</v>
      </c>
      <c r="AK26" s="227"/>
      <c r="AL26" s="227"/>
      <c r="AM26" s="227"/>
      <c r="AN26" s="228"/>
      <c r="AO26" s="227">
        <f t="shared" si="40"/>
        <v>0</v>
      </c>
      <c r="AP26" s="227">
        <f t="shared" si="12"/>
        <v>0</v>
      </c>
      <c r="AQ26" s="227">
        <f t="shared" si="13"/>
        <v>0</v>
      </c>
      <c r="AR26" s="227"/>
      <c r="AS26" s="227"/>
      <c r="AT26" s="229">
        <f t="shared" si="4"/>
        <v>0</v>
      </c>
      <c r="AU26" s="230"/>
      <c r="AV26" s="227">
        <f t="shared" si="51"/>
        <v>0</v>
      </c>
      <c r="AW26" s="227">
        <f t="shared" si="52"/>
        <v>0</v>
      </c>
      <c r="AX26" s="227">
        <f t="shared" si="16"/>
        <v>0</v>
      </c>
      <c r="AY26" s="227"/>
      <c r="AZ26" s="227"/>
      <c r="BA26" s="229">
        <f t="shared" si="5"/>
        <v>0</v>
      </c>
      <c r="BB26" s="230"/>
      <c r="BC26" s="227">
        <f t="shared" si="53"/>
        <v>0</v>
      </c>
      <c r="BD26" s="227">
        <f t="shared" si="54"/>
        <v>0</v>
      </c>
      <c r="BE26" s="227">
        <f t="shared" si="19"/>
        <v>0</v>
      </c>
      <c r="BF26" s="227"/>
      <c r="BG26" s="227"/>
      <c r="BH26" s="229">
        <f t="shared" si="6"/>
        <v>0</v>
      </c>
      <c r="BI26" s="230"/>
      <c r="BJ26" s="230"/>
      <c r="BK26" s="227">
        <f t="shared" si="55"/>
        <v>0</v>
      </c>
      <c r="BL26" s="227">
        <f t="shared" si="56"/>
        <v>0</v>
      </c>
      <c r="BM26" s="227">
        <f t="shared" si="22"/>
        <v>0</v>
      </c>
      <c r="BN26" s="227"/>
      <c r="BO26" s="227"/>
      <c r="BP26" s="229">
        <f t="shared" si="7"/>
        <v>0</v>
      </c>
      <c r="BQ26" s="230"/>
      <c r="BR26" s="227">
        <f t="shared" si="57"/>
        <v>0</v>
      </c>
      <c r="BS26" s="227">
        <f t="shared" si="58"/>
        <v>0</v>
      </c>
      <c r="BT26" s="227">
        <f t="shared" si="25"/>
        <v>0</v>
      </c>
      <c r="BU26" s="18"/>
      <c r="BV26" s="186"/>
      <c r="BW26" s="16">
        <f t="shared" si="8"/>
        <v>0</v>
      </c>
      <c r="BX26" s="48"/>
      <c r="BY26" s="37" t="s">
        <v>595</v>
      </c>
      <c r="BZ26" s="37"/>
    </row>
    <row r="27" spans="1:162" ht="71.25" customHeight="1" outlineLevel="1" x14ac:dyDescent="0.45">
      <c r="A27" s="5">
        <v>20</v>
      </c>
      <c r="B27" s="5">
        <v>20</v>
      </c>
      <c r="C27" s="5" t="s">
        <v>15</v>
      </c>
      <c r="D27" s="6" t="s">
        <v>549</v>
      </c>
      <c r="E27" s="10">
        <v>160.74</v>
      </c>
      <c r="F27" s="283">
        <f t="shared" si="59"/>
        <v>101266.20000000001</v>
      </c>
      <c r="G27" s="283">
        <f t="shared" si="60"/>
        <v>0</v>
      </c>
      <c r="H27" s="283">
        <f t="shared" si="61"/>
        <v>101266.20000000001</v>
      </c>
      <c r="I27" s="283">
        <f t="shared" si="62"/>
        <v>630</v>
      </c>
      <c r="J27" s="283"/>
      <c r="K27" s="10"/>
      <c r="L27" s="228"/>
      <c r="M27" s="227">
        <f t="shared" si="30"/>
        <v>101266.20000000001</v>
      </c>
      <c r="N27" s="227">
        <f t="shared" si="46"/>
        <v>0</v>
      </c>
      <c r="O27" s="227">
        <f t="shared" si="32"/>
        <v>101266.20000000001</v>
      </c>
      <c r="P27" s="227">
        <v>630</v>
      </c>
      <c r="Q27" s="227"/>
      <c r="R27" s="227">
        <f t="shared" si="33"/>
        <v>630</v>
      </c>
      <c r="S27" s="228"/>
      <c r="T27" s="227">
        <f t="shared" si="34"/>
        <v>30010.157999999999</v>
      </c>
      <c r="U27" s="227">
        <f t="shared" si="35"/>
        <v>0</v>
      </c>
      <c r="V27" s="227">
        <f t="shared" si="47"/>
        <v>30010.157999999999</v>
      </c>
      <c r="W27" s="274">
        <v>186.7</v>
      </c>
      <c r="X27" s="227"/>
      <c r="Y27" s="227"/>
      <c r="Z27" s="228"/>
      <c r="AA27" s="227">
        <f t="shared" si="48"/>
        <v>115732.8</v>
      </c>
      <c r="AB27" s="227">
        <f t="shared" si="49"/>
        <v>0</v>
      </c>
      <c r="AC27" s="227">
        <f t="shared" si="11"/>
        <v>115732.8</v>
      </c>
      <c r="AD27" s="227">
        <v>720</v>
      </c>
      <c r="AE27" s="227"/>
      <c r="AF27" s="229">
        <f t="shared" si="3"/>
        <v>720</v>
      </c>
      <c r="AG27" s="228"/>
      <c r="AH27" s="227">
        <f t="shared" si="37"/>
        <v>0</v>
      </c>
      <c r="AI27" s="227">
        <f t="shared" si="38"/>
        <v>0</v>
      </c>
      <c r="AJ27" s="227">
        <f t="shared" si="50"/>
        <v>0</v>
      </c>
      <c r="AK27" s="227"/>
      <c r="AL27" s="227"/>
      <c r="AM27" s="227"/>
      <c r="AN27" s="228"/>
      <c r="AO27" s="227">
        <f t="shared" si="40"/>
        <v>0</v>
      </c>
      <c r="AP27" s="227">
        <f t="shared" si="12"/>
        <v>0</v>
      </c>
      <c r="AQ27" s="227">
        <f t="shared" si="13"/>
        <v>0</v>
      </c>
      <c r="AR27" s="227"/>
      <c r="AS27" s="227"/>
      <c r="AT27" s="229">
        <f t="shared" si="4"/>
        <v>0</v>
      </c>
      <c r="AU27" s="230"/>
      <c r="AV27" s="227">
        <f t="shared" si="51"/>
        <v>0</v>
      </c>
      <c r="AW27" s="227">
        <f t="shared" si="52"/>
        <v>0</v>
      </c>
      <c r="AX27" s="227">
        <f t="shared" si="16"/>
        <v>0</v>
      </c>
      <c r="AY27" s="227"/>
      <c r="AZ27" s="227"/>
      <c r="BA27" s="229">
        <f t="shared" si="5"/>
        <v>0</v>
      </c>
      <c r="BB27" s="230"/>
      <c r="BC27" s="227">
        <f t="shared" si="53"/>
        <v>0</v>
      </c>
      <c r="BD27" s="227">
        <f t="shared" si="54"/>
        <v>0</v>
      </c>
      <c r="BE27" s="227">
        <f t="shared" si="19"/>
        <v>0</v>
      </c>
      <c r="BF27" s="227"/>
      <c r="BG27" s="227"/>
      <c r="BH27" s="229">
        <f t="shared" si="6"/>
        <v>0</v>
      </c>
      <c r="BI27" s="230"/>
      <c r="BJ27" s="230"/>
      <c r="BK27" s="227">
        <f t="shared" si="55"/>
        <v>0</v>
      </c>
      <c r="BL27" s="227">
        <f t="shared" si="56"/>
        <v>0</v>
      </c>
      <c r="BM27" s="227">
        <f t="shared" si="22"/>
        <v>0</v>
      </c>
      <c r="BN27" s="227"/>
      <c r="BO27" s="227"/>
      <c r="BP27" s="229">
        <f t="shared" si="7"/>
        <v>0</v>
      </c>
      <c r="BQ27" s="230"/>
      <c r="BR27" s="227">
        <f t="shared" si="57"/>
        <v>0</v>
      </c>
      <c r="BS27" s="227">
        <f t="shared" si="58"/>
        <v>0</v>
      </c>
      <c r="BT27" s="227">
        <f t="shared" si="25"/>
        <v>0</v>
      </c>
      <c r="BU27" s="18"/>
      <c r="BV27" s="186"/>
      <c r="BW27" s="16">
        <f t="shared" si="8"/>
        <v>0</v>
      </c>
      <c r="BX27" s="48"/>
      <c r="BY27" s="37" t="s">
        <v>596</v>
      </c>
      <c r="BZ27" s="37" t="s">
        <v>1052</v>
      </c>
    </row>
    <row r="28" spans="1:162" ht="40.9" customHeight="1" outlineLevel="1" x14ac:dyDescent="0.45">
      <c r="A28" s="5">
        <v>21</v>
      </c>
      <c r="B28" s="5">
        <v>21</v>
      </c>
      <c r="C28" s="5" t="s">
        <v>19</v>
      </c>
      <c r="D28" s="6" t="s">
        <v>550</v>
      </c>
      <c r="E28" s="10">
        <v>8</v>
      </c>
      <c r="F28" s="283">
        <f t="shared" si="59"/>
        <v>26400</v>
      </c>
      <c r="G28" s="283">
        <f t="shared" si="60"/>
        <v>0</v>
      </c>
      <c r="H28" s="283">
        <f t="shared" si="61"/>
        <v>26400</v>
      </c>
      <c r="I28" s="283">
        <f t="shared" si="62"/>
        <v>3300</v>
      </c>
      <c r="J28" s="283"/>
      <c r="K28" s="10"/>
      <c r="L28" s="228"/>
      <c r="M28" s="227">
        <f t="shared" si="30"/>
        <v>26400</v>
      </c>
      <c r="N28" s="227">
        <f t="shared" si="46"/>
        <v>0</v>
      </c>
      <c r="O28" s="227">
        <f t="shared" si="32"/>
        <v>26400</v>
      </c>
      <c r="P28" s="227">
        <v>3300</v>
      </c>
      <c r="Q28" s="227"/>
      <c r="R28" s="227">
        <f t="shared" si="33"/>
        <v>3300</v>
      </c>
      <c r="S28" s="228"/>
      <c r="T28" s="227">
        <f t="shared" si="34"/>
        <v>25333.279999999999</v>
      </c>
      <c r="U28" s="227">
        <f t="shared" si="35"/>
        <v>0</v>
      </c>
      <c r="V28" s="227">
        <f t="shared" si="47"/>
        <v>25333.279999999999</v>
      </c>
      <c r="W28" s="274">
        <v>3166.66</v>
      </c>
      <c r="X28" s="227"/>
      <c r="Y28" s="227"/>
      <c r="Z28" s="228"/>
      <c r="AA28" s="227">
        <f t="shared" si="48"/>
        <v>4000</v>
      </c>
      <c r="AB28" s="227">
        <f t="shared" si="49"/>
        <v>0</v>
      </c>
      <c r="AC28" s="227">
        <f t="shared" si="11"/>
        <v>4000</v>
      </c>
      <c r="AD28" s="227">
        <v>500</v>
      </c>
      <c r="AE28" s="227"/>
      <c r="AF28" s="229">
        <f t="shared" si="3"/>
        <v>500</v>
      </c>
      <c r="AG28" s="228"/>
      <c r="AH28" s="227">
        <f t="shared" si="37"/>
        <v>0</v>
      </c>
      <c r="AI28" s="227">
        <f t="shared" si="38"/>
        <v>0</v>
      </c>
      <c r="AJ28" s="227">
        <f t="shared" si="50"/>
        <v>0</v>
      </c>
      <c r="AK28" s="227"/>
      <c r="AL28" s="227"/>
      <c r="AM28" s="227"/>
      <c r="AN28" s="228"/>
      <c r="AO28" s="227">
        <f t="shared" si="40"/>
        <v>0</v>
      </c>
      <c r="AP28" s="227">
        <f t="shared" si="12"/>
        <v>0</v>
      </c>
      <c r="AQ28" s="227">
        <f t="shared" si="13"/>
        <v>0</v>
      </c>
      <c r="AR28" s="227"/>
      <c r="AS28" s="227"/>
      <c r="AT28" s="229">
        <f t="shared" si="4"/>
        <v>0</v>
      </c>
      <c r="AU28" s="230"/>
      <c r="AV28" s="227">
        <f t="shared" si="51"/>
        <v>0</v>
      </c>
      <c r="AW28" s="227">
        <f t="shared" si="52"/>
        <v>0</v>
      </c>
      <c r="AX28" s="227">
        <f t="shared" si="16"/>
        <v>0</v>
      </c>
      <c r="AY28" s="227"/>
      <c r="AZ28" s="227"/>
      <c r="BA28" s="229">
        <f t="shared" si="5"/>
        <v>0</v>
      </c>
      <c r="BB28" s="230"/>
      <c r="BC28" s="227">
        <f t="shared" si="53"/>
        <v>0</v>
      </c>
      <c r="BD28" s="227">
        <f t="shared" si="54"/>
        <v>0</v>
      </c>
      <c r="BE28" s="227">
        <f t="shared" si="19"/>
        <v>0</v>
      </c>
      <c r="BF28" s="227"/>
      <c r="BG28" s="227"/>
      <c r="BH28" s="229">
        <f t="shared" si="6"/>
        <v>0</v>
      </c>
      <c r="BI28" s="230"/>
      <c r="BJ28" s="230"/>
      <c r="BK28" s="227">
        <f t="shared" si="55"/>
        <v>0</v>
      </c>
      <c r="BL28" s="227">
        <f t="shared" si="56"/>
        <v>0</v>
      </c>
      <c r="BM28" s="227">
        <f t="shared" si="22"/>
        <v>0</v>
      </c>
      <c r="BN28" s="227"/>
      <c r="BO28" s="227"/>
      <c r="BP28" s="229">
        <f t="shared" si="7"/>
        <v>0</v>
      </c>
      <c r="BQ28" s="230"/>
      <c r="BR28" s="227">
        <f t="shared" si="57"/>
        <v>0</v>
      </c>
      <c r="BS28" s="227">
        <f t="shared" si="58"/>
        <v>0</v>
      </c>
      <c r="BT28" s="227">
        <f t="shared" si="25"/>
        <v>0</v>
      </c>
      <c r="BU28" s="18"/>
      <c r="BV28" s="186"/>
      <c r="BW28" s="16">
        <f t="shared" si="8"/>
        <v>0</v>
      </c>
      <c r="BX28" s="48"/>
      <c r="BY28" s="37" t="s">
        <v>590</v>
      </c>
      <c r="BZ28" s="37"/>
    </row>
    <row r="29" spans="1:162" ht="42" customHeight="1" outlineLevel="1" x14ac:dyDescent="0.45">
      <c r="A29" s="5">
        <v>22</v>
      </c>
      <c r="B29" s="5">
        <v>22</v>
      </c>
      <c r="C29" s="5" t="s">
        <v>25</v>
      </c>
      <c r="D29" s="6" t="s">
        <v>552</v>
      </c>
      <c r="E29" s="10">
        <v>46.73</v>
      </c>
      <c r="F29" s="283">
        <f t="shared" si="59"/>
        <v>24533.25</v>
      </c>
      <c r="G29" s="283">
        <f t="shared" si="60"/>
        <v>0</v>
      </c>
      <c r="H29" s="283">
        <f t="shared" si="61"/>
        <v>24533.25</v>
      </c>
      <c r="I29" s="283">
        <f t="shared" si="62"/>
        <v>525</v>
      </c>
      <c r="J29" s="283"/>
      <c r="K29" s="10"/>
      <c r="L29" s="228"/>
      <c r="M29" s="227">
        <f t="shared" si="30"/>
        <v>24533.25</v>
      </c>
      <c r="N29" s="227">
        <f t="shared" si="46"/>
        <v>0</v>
      </c>
      <c r="O29" s="227">
        <f t="shared" si="32"/>
        <v>24533.25</v>
      </c>
      <c r="P29" s="227">
        <v>525</v>
      </c>
      <c r="Q29" s="227"/>
      <c r="R29" s="227">
        <f t="shared" si="33"/>
        <v>525</v>
      </c>
      <c r="S29" s="228"/>
      <c r="T29" s="227">
        <f t="shared" si="34"/>
        <v>350.47499999999997</v>
      </c>
      <c r="U29" s="227">
        <f t="shared" si="35"/>
        <v>0</v>
      </c>
      <c r="V29" s="227">
        <f t="shared" si="47"/>
        <v>350.47499999999997</v>
      </c>
      <c r="W29" s="274">
        <v>7.5</v>
      </c>
      <c r="X29" s="227"/>
      <c r="Y29" s="227"/>
      <c r="Z29" s="228"/>
      <c r="AA29" s="227">
        <f t="shared" si="48"/>
        <v>4673</v>
      </c>
      <c r="AB29" s="227">
        <f t="shared" si="49"/>
        <v>0</v>
      </c>
      <c r="AC29" s="227">
        <f t="shared" si="11"/>
        <v>4673</v>
      </c>
      <c r="AD29" s="227">
        <v>100</v>
      </c>
      <c r="AE29" s="227"/>
      <c r="AF29" s="229">
        <f t="shared" si="3"/>
        <v>100</v>
      </c>
      <c r="AG29" s="228"/>
      <c r="AH29" s="227">
        <f t="shared" si="37"/>
        <v>0</v>
      </c>
      <c r="AI29" s="227">
        <f t="shared" si="38"/>
        <v>0</v>
      </c>
      <c r="AJ29" s="227">
        <f t="shared" si="50"/>
        <v>0</v>
      </c>
      <c r="AK29" s="227"/>
      <c r="AL29" s="227"/>
      <c r="AM29" s="227"/>
      <c r="AN29" s="228"/>
      <c r="AO29" s="227">
        <f t="shared" si="40"/>
        <v>0</v>
      </c>
      <c r="AP29" s="227">
        <f t="shared" si="12"/>
        <v>0</v>
      </c>
      <c r="AQ29" s="227">
        <f t="shared" si="13"/>
        <v>0</v>
      </c>
      <c r="AR29" s="227"/>
      <c r="AS29" s="227"/>
      <c r="AT29" s="229">
        <f t="shared" si="4"/>
        <v>0</v>
      </c>
      <c r="AU29" s="230"/>
      <c r="AV29" s="227">
        <f t="shared" si="51"/>
        <v>0</v>
      </c>
      <c r="AW29" s="227">
        <f t="shared" si="52"/>
        <v>0</v>
      </c>
      <c r="AX29" s="227">
        <f t="shared" si="16"/>
        <v>0</v>
      </c>
      <c r="AY29" s="227"/>
      <c r="AZ29" s="227"/>
      <c r="BA29" s="229">
        <f t="shared" si="5"/>
        <v>0</v>
      </c>
      <c r="BB29" s="230"/>
      <c r="BC29" s="227">
        <f t="shared" si="53"/>
        <v>0</v>
      </c>
      <c r="BD29" s="227">
        <f t="shared" si="54"/>
        <v>0</v>
      </c>
      <c r="BE29" s="227">
        <f t="shared" si="19"/>
        <v>0</v>
      </c>
      <c r="BF29" s="227"/>
      <c r="BG29" s="227"/>
      <c r="BH29" s="229">
        <f t="shared" si="6"/>
        <v>0</v>
      </c>
      <c r="BI29" s="230"/>
      <c r="BJ29" s="230"/>
      <c r="BK29" s="227">
        <f t="shared" si="55"/>
        <v>0</v>
      </c>
      <c r="BL29" s="227">
        <f t="shared" si="56"/>
        <v>0</v>
      </c>
      <c r="BM29" s="227">
        <f t="shared" si="22"/>
        <v>0</v>
      </c>
      <c r="BN29" s="227"/>
      <c r="BO29" s="227"/>
      <c r="BP29" s="229">
        <f t="shared" si="7"/>
        <v>0</v>
      </c>
      <c r="BQ29" s="230"/>
      <c r="BR29" s="227">
        <f t="shared" si="57"/>
        <v>0</v>
      </c>
      <c r="BS29" s="227">
        <f t="shared" si="58"/>
        <v>0</v>
      </c>
      <c r="BT29" s="227">
        <f t="shared" si="25"/>
        <v>0</v>
      </c>
      <c r="BU29" s="18"/>
      <c r="BV29" s="186"/>
      <c r="BW29" s="16">
        <f t="shared" si="8"/>
        <v>0</v>
      </c>
      <c r="BX29" s="48"/>
      <c r="BY29" s="37" t="s">
        <v>597</v>
      </c>
      <c r="BZ29" s="37"/>
    </row>
    <row r="30" spans="1:162" s="26" customFormat="1" ht="28.5" x14ac:dyDescent="0.45">
      <c r="A30" s="21"/>
      <c r="B30" s="21"/>
      <c r="C30" s="21" t="s">
        <v>26</v>
      </c>
      <c r="D30" s="27"/>
      <c r="E30" s="225">
        <f t="shared" ref="E30:H30" si="63">SUM(E31:E42)</f>
        <v>3322.39</v>
      </c>
      <c r="F30" s="289">
        <f t="shared" si="63"/>
        <v>1510404.75</v>
      </c>
      <c r="G30" s="289">
        <f t="shared" si="63"/>
        <v>0</v>
      </c>
      <c r="H30" s="289">
        <f t="shared" si="63"/>
        <v>1510404.75</v>
      </c>
      <c r="I30" s="289"/>
      <c r="J30" s="289"/>
      <c r="K30" s="225"/>
      <c r="L30" s="228"/>
      <c r="M30" s="225">
        <f>SUM(M31:M42)</f>
        <v>1510404.75</v>
      </c>
      <c r="N30" s="225">
        <f t="shared" si="46"/>
        <v>0</v>
      </c>
      <c r="O30" s="225">
        <f t="shared" si="32"/>
        <v>1510404.75</v>
      </c>
      <c r="P30" s="225"/>
      <c r="Q30" s="225"/>
      <c r="R30" s="225">
        <f t="shared" si="33"/>
        <v>0</v>
      </c>
      <c r="S30" s="226"/>
      <c r="T30" s="225">
        <f>SUM(T31:T42)</f>
        <v>1237621.2050000001</v>
      </c>
      <c r="U30" s="225">
        <f t="shared" ref="U30" si="64">S30*X30</f>
        <v>0</v>
      </c>
      <c r="V30" s="225">
        <f t="shared" si="47"/>
        <v>1237621.2050000001</v>
      </c>
      <c r="W30" s="273"/>
      <c r="X30" s="225"/>
      <c r="Y30" s="225"/>
      <c r="Z30" s="226"/>
      <c r="AA30" s="225">
        <f>SUM(AA31:AA42)</f>
        <v>1790806</v>
      </c>
      <c r="AB30" s="225">
        <f>BG30*AE30</f>
        <v>0</v>
      </c>
      <c r="AC30" s="225">
        <f t="shared" si="11"/>
        <v>1790806</v>
      </c>
      <c r="AD30" s="225"/>
      <c r="AE30" s="225"/>
      <c r="AF30" s="222">
        <f t="shared" si="3"/>
        <v>0</v>
      </c>
      <c r="AG30" s="226"/>
      <c r="AH30" s="225">
        <f>SUM(AH31:AH42)</f>
        <v>0</v>
      </c>
      <c r="AI30" s="225">
        <f t="shared" ref="AI30" si="65">AG30*AL30</f>
        <v>0</v>
      </c>
      <c r="AJ30" s="225">
        <f t="shared" si="50"/>
        <v>0</v>
      </c>
      <c r="AK30" s="225"/>
      <c r="AL30" s="225"/>
      <c r="AM30" s="225"/>
      <c r="AN30" s="226"/>
      <c r="AO30" s="225">
        <f>SUM(AO31:AO42)</f>
        <v>0</v>
      </c>
      <c r="AP30" s="225">
        <f t="shared" ref="AP30" si="66">AM30*AS30</f>
        <v>0</v>
      </c>
      <c r="AQ30" s="225">
        <f t="shared" si="13"/>
        <v>0</v>
      </c>
      <c r="AR30" s="225"/>
      <c r="AS30" s="225"/>
      <c r="AT30" s="222">
        <f t="shared" si="4"/>
        <v>0</v>
      </c>
      <c r="AU30" s="223"/>
      <c r="AV30" s="225">
        <f>SUM(AV31:AV42)</f>
        <v>0</v>
      </c>
      <c r="AW30" s="225">
        <f>AS30*AZ30</f>
        <v>0</v>
      </c>
      <c r="AX30" s="225">
        <f t="shared" si="16"/>
        <v>0</v>
      </c>
      <c r="AY30" s="225"/>
      <c r="AZ30" s="225"/>
      <c r="BA30" s="222">
        <f t="shared" si="5"/>
        <v>0</v>
      </c>
      <c r="BB30" s="223"/>
      <c r="BC30" s="225">
        <f>SUM(BC31:BC42)</f>
        <v>0</v>
      </c>
      <c r="BD30" s="225">
        <f>AZ30*BG30</f>
        <v>0</v>
      </c>
      <c r="BE30" s="225">
        <f t="shared" si="19"/>
        <v>0</v>
      </c>
      <c r="BF30" s="225"/>
      <c r="BG30" s="225"/>
      <c r="BH30" s="222">
        <f t="shared" si="6"/>
        <v>0</v>
      </c>
      <c r="BI30" s="223"/>
      <c r="BJ30" s="223"/>
      <c r="BK30" s="225">
        <f>SUM(BK31:BK42)</f>
        <v>0</v>
      </c>
      <c r="BL30" s="225">
        <f>AE30*BO30</f>
        <v>0</v>
      </c>
      <c r="BM30" s="225">
        <f t="shared" si="22"/>
        <v>0</v>
      </c>
      <c r="BN30" s="225"/>
      <c r="BO30" s="225"/>
      <c r="BP30" s="222">
        <f t="shared" si="7"/>
        <v>0</v>
      </c>
      <c r="BQ30" s="223"/>
      <c r="BR30" s="225">
        <f>SUM(BR31:BR42)</f>
        <v>0</v>
      </c>
      <c r="BS30" s="225">
        <f>BO30*BV30</f>
        <v>0</v>
      </c>
      <c r="BT30" s="225">
        <f t="shared" si="25"/>
        <v>0</v>
      </c>
      <c r="BU30" s="29"/>
      <c r="BV30" s="190"/>
      <c r="BW30" s="25">
        <f t="shared" si="8"/>
        <v>0</v>
      </c>
      <c r="BX30" s="47"/>
      <c r="BY30" s="35"/>
      <c r="BZ30" s="35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</row>
    <row r="31" spans="1:162" ht="42.75" customHeight="1" outlineLevel="1" x14ac:dyDescent="0.45">
      <c r="A31" s="5">
        <v>23</v>
      </c>
      <c r="B31" s="5">
        <v>23</v>
      </c>
      <c r="C31" s="5" t="s">
        <v>22</v>
      </c>
      <c r="D31" s="6" t="s">
        <v>549</v>
      </c>
      <c r="E31" s="10">
        <v>961.9</v>
      </c>
      <c r="F31" s="283">
        <f t="shared" ref="F31" si="67">E31*I31</f>
        <v>526640.25</v>
      </c>
      <c r="G31" s="283">
        <f t="shared" ref="G31" si="68">J31*E31</f>
        <v>0</v>
      </c>
      <c r="H31" s="283">
        <f t="shared" ref="H31" si="69">F31+G31</f>
        <v>526640.25</v>
      </c>
      <c r="I31" s="283">
        <f t="shared" ref="I31" si="70">P31</f>
        <v>547.5</v>
      </c>
      <c r="J31" s="283"/>
      <c r="K31" s="10"/>
      <c r="L31" s="228"/>
      <c r="M31" s="227">
        <f t="shared" si="30"/>
        <v>526640.25</v>
      </c>
      <c r="N31" s="227">
        <f t="shared" si="46"/>
        <v>0</v>
      </c>
      <c r="O31" s="227">
        <f t="shared" si="32"/>
        <v>526640.25</v>
      </c>
      <c r="P31" s="227">
        <v>547.5</v>
      </c>
      <c r="Q31" s="227"/>
      <c r="R31" s="227">
        <f t="shared" si="33"/>
        <v>547.5</v>
      </c>
      <c r="S31" s="228"/>
      <c r="T31" s="227">
        <f t="shared" si="34"/>
        <v>119756.55</v>
      </c>
      <c r="U31" s="227">
        <f t="shared" si="35"/>
        <v>0</v>
      </c>
      <c r="V31" s="227">
        <f t="shared" si="47"/>
        <v>119756.55</v>
      </c>
      <c r="W31" s="274">
        <v>124.5</v>
      </c>
      <c r="X31" s="227"/>
      <c r="Y31" s="227"/>
      <c r="Z31" s="228"/>
      <c r="AA31" s="227">
        <f t="shared" ref="AA31:AA42" si="71">E31*AD31</f>
        <v>692568</v>
      </c>
      <c r="AB31" s="227">
        <f t="shared" ref="AB31:AB42" si="72">AM32*AE31</f>
        <v>0</v>
      </c>
      <c r="AC31" s="227">
        <f t="shared" si="11"/>
        <v>692568</v>
      </c>
      <c r="AD31" s="227">
        <v>720</v>
      </c>
      <c r="AE31" s="227"/>
      <c r="AF31" s="229">
        <f t="shared" si="3"/>
        <v>720</v>
      </c>
      <c r="AG31" s="228"/>
      <c r="AH31" s="227">
        <f t="shared" si="37"/>
        <v>0</v>
      </c>
      <c r="AI31" s="227">
        <f t="shared" si="38"/>
        <v>0</v>
      </c>
      <c r="AJ31" s="227">
        <f t="shared" si="50"/>
        <v>0</v>
      </c>
      <c r="AK31" s="227"/>
      <c r="AL31" s="227"/>
      <c r="AM31" s="227"/>
      <c r="AN31" s="228"/>
      <c r="AO31" s="227">
        <f t="shared" si="40"/>
        <v>0</v>
      </c>
      <c r="AP31" s="227">
        <f t="shared" si="12"/>
        <v>0</v>
      </c>
      <c r="AQ31" s="227">
        <f t="shared" si="13"/>
        <v>0</v>
      </c>
      <c r="AR31" s="227"/>
      <c r="AS31" s="227"/>
      <c r="AT31" s="229">
        <f t="shared" si="4"/>
        <v>0</v>
      </c>
      <c r="AU31" s="230"/>
      <c r="AV31" s="227">
        <f t="shared" ref="AV31:AV42" si="73">R31*AY31</f>
        <v>0</v>
      </c>
      <c r="AW31" s="227">
        <f t="shared" ref="AW31:AW42" si="74">R32*AZ31</f>
        <v>0</v>
      </c>
      <c r="AX31" s="227">
        <f t="shared" si="16"/>
        <v>0</v>
      </c>
      <c r="AY31" s="227"/>
      <c r="AZ31" s="227"/>
      <c r="BA31" s="229">
        <f t="shared" si="5"/>
        <v>0</v>
      </c>
      <c r="BB31" s="230"/>
      <c r="BC31" s="227">
        <f t="shared" ref="BC31:BC42" si="75">Y31*BF31</f>
        <v>0</v>
      </c>
      <c r="BD31" s="227">
        <f t="shared" ref="BD31:BD42" si="76">Y32*BG31</f>
        <v>0</v>
      </c>
      <c r="BE31" s="227">
        <f t="shared" si="19"/>
        <v>0</v>
      </c>
      <c r="BF31" s="227"/>
      <c r="BG31" s="227"/>
      <c r="BH31" s="229">
        <f t="shared" si="6"/>
        <v>0</v>
      </c>
      <c r="BI31" s="230"/>
      <c r="BJ31" s="230"/>
      <c r="BK31" s="227">
        <f t="shared" ref="BK31:BK42" si="77">S31*BN31</f>
        <v>0</v>
      </c>
      <c r="BL31" s="227">
        <f t="shared" ref="BL31:BL42" si="78">AT32*BO31</f>
        <v>0</v>
      </c>
      <c r="BM31" s="227">
        <f t="shared" si="22"/>
        <v>0</v>
      </c>
      <c r="BN31" s="227"/>
      <c r="BO31" s="227"/>
      <c r="BP31" s="229">
        <f t="shared" si="7"/>
        <v>0</v>
      </c>
      <c r="BQ31" s="230"/>
      <c r="BR31" s="227">
        <f t="shared" ref="BR31:BR42" si="79">AG31*BU31</f>
        <v>0</v>
      </c>
      <c r="BS31" s="227">
        <f t="shared" ref="BS31:BS42" si="80">BA32*BV31</f>
        <v>0</v>
      </c>
      <c r="BT31" s="227">
        <f t="shared" si="25"/>
        <v>0</v>
      </c>
      <c r="BU31" s="18"/>
      <c r="BV31" s="186"/>
      <c r="BW31" s="16">
        <f t="shared" si="8"/>
        <v>0</v>
      </c>
      <c r="BX31" s="48"/>
      <c r="BY31" s="37" t="s">
        <v>598</v>
      </c>
      <c r="BZ31" s="37" t="s">
        <v>1052</v>
      </c>
    </row>
    <row r="32" spans="1:162" ht="28.5" customHeight="1" outlineLevel="1" x14ac:dyDescent="0.45">
      <c r="A32" s="5">
        <v>24</v>
      </c>
      <c r="B32" s="5">
        <v>24</v>
      </c>
      <c r="C32" s="5" t="s">
        <v>10</v>
      </c>
      <c r="D32" s="6" t="s">
        <v>549</v>
      </c>
      <c r="E32" s="10">
        <v>961.9</v>
      </c>
      <c r="F32" s="283">
        <f t="shared" ref="F32:F42" si="81">E32*I32</f>
        <v>396783.75</v>
      </c>
      <c r="G32" s="283">
        <f t="shared" ref="G32:G42" si="82">J32*E32</f>
        <v>0</v>
      </c>
      <c r="H32" s="283">
        <f t="shared" ref="H32:H42" si="83">F32+G32</f>
        <v>396783.75</v>
      </c>
      <c r="I32" s="283">
        <f t="shared" ref="I32:I42" si="84">P32</f>
        <v>412.5</v>
      </c>
      <c r="J32" s="283"/>
      <c r="K32" s="10"/>
      <c r="L32" s="228"/>
      <c r="M32" s="227">
        <f t="shared" si="30"/>
        <v>396783.75</v>
      </c>
      <c r="N32" s="227">
        <f t="shared" si="46"/>
        <v>0</v>
      </c>
      <c r="O32" s="227">
        <f t="shared" si="32"/>
        <v>396783.75</v>
      </c>
      <c r="P32" s="227">
        <v>412.5</v>
      </c>
      <c r="Q32" s="227"/>
      <c r="R32" s="227">
        <f t="shared" si="33"/>
        <v>412.5</v>
      </c>
      <c r="S32" s="228"/>
      <c r="T32" s="227">
        <f t="shared" si="34"/>
        <v>318581.27999999997</v>
      </c>
      <c r="U32" s="227">
        <f t="shared" si="35"/>
        <v>0</v>
      </c>
      <c r="V32" s="227">
        <f t="shared" si="47"/>
        <v>318581.27999999997</v>
      </c>
      <c r="W32" s="274">
        <v>331.2</v>
      </c>
      <c r="X32" s="227"/>
      <c r="Y32" s="227"/>
      <c r="Z32" s="228"/>
      <c r="AA32" s="227">
        <f t="shared" si="71"/>
        <v>192380</v>
      </c>
      <c r="AB32" s="227">
        <f t="shared" si="72"/>
        <v>0</v>
      </c>
      <c r="AC32" s="227">
        <f t="shared" si="11"/>
        <v>192380</v>
      </c>
      <c r="AD32" s="227">
        <v>200</v>
      </c>
      <c r="AE32" s="227"/>
      <c r="AF32" s="229">
        <f t="shared" si="3"/>
        <v>200</v>
      </c>
      <c r="AG32" s="228"/>
      <c r="AH32" s="227">
        <f t="shared" si="37"/>
        <v>0</v>
      </c>
      <c r="AI32" s="227">
        <f t="shared" si="38"/>
        <v>0</v>
      </c>
      <c r="AJ32" s="227">
        <f t="shared" si="50"/>
        <v>0</v>
      </c>
      <c r="AK32" s="227"/>
      <c r="AL32" s="227"/>
      <c r="AM32" s="227"/>
      <c r="AN32" s="228"/>
      <c r="AO32" s="227">
        <f t="shared" si="40"/>
        <v>0</v>
      </c>
      <c r="AP32" s="227">
        <f t="shared" si="12"/>
        <v>0</v>
      </c>
      <c r="AQ32" s="227">
        <f t="shared" si="13"/>
        <v>0</v>
      </c>
      <c r="AR32" s="227"/>
      <c r="AS32" s="227"/>
      <c r="AT32" s="229">
        <f t="shared" si="4"/>
        <v>0</v>
      </c>
      <c r="AU32" s="230"/>
      <c r="AV32" s="227">
        <f t="shared" si="73"/>
        <v>0</v>
      </c>
      <c r="AW32" s="227">
        <f t="shared" si="74"/>
        <v>0</v>
      </c>
      <c r="AX32" s="227">
        <f t="shared" si="16"/>
        <v>0</v>
      </c>
      <c r="AY32" s="227"/>
      <c r="AZ32" s="227"/>
      <c r="BA32" s="229">
        <f t="shared" si="5"/>
        <v>0</v>
      </c>
      <c r="BB32" s="230"/>
      <c r="BC32" s="227">
        <f t="shared" si="75"/>
        <v>0</v>
      </c>
      <c r="BD32" s="227">
        <f t="shared" si="76"/>
        <v>0</v>
      </c>
      <c r="BE32" s="227">
        <f t="shared" si="19"/>
        <v>0</v>
      </c>
      <c r="BF32" s="227"/>
      <c r="BG32" s="227"/>
      <c r="BH32" s="229">
        <f t="shared" si="6"/>
        <v>0</v>
      </c>
      <c r="BI32" s="230"/>
      <c r="BJ32" s="230"/>
      <c r="BK32" s="227">
        <f t="shared" si="77"/>
        <v>0</v>
      </c>
      <c r="BL32" s="227">
        <f t="shared" si="78"/>
        <v>0</v>
      </c>
      <c r="BM32" s="227">
        <f t="shared" si="22"/>
        <v>0</v>
      </c>
      <c r="BN32" s="227"/>
      <c r="BO32" s="227"/>
      <c r="BP32" s="229">
        <f t="shared" si="7"/>
        <v>0</v>
      </c>
      <c r="BQ32" s="230"/>
      <c r="BR32" s="227">
        <f t="shared" si="79"/>
        <v>0</v>
      </c>
      <c r="BS32" s="227">
        <f t="shared" si="80"/>
        <v>0</v>
      </c>
      <c r="BT32" s="227">
        <f t="shared" si="25"/>
        <v>0</v>
      </c>
      <c r="BU32" s="18"/>
      <c r="BV32" s="186"/>
      <c r="BW32" s="16">
        <f t="shared" si="8"/>
        <v>0</v>
      </c>
      <c r="BX32" s="48"/>
      <c r="BY32" s="37" t="s">
        <v>599</v>
      </c>
      <c r="BZ32" s="37" t="s">
        <v>1053</v>
      </c>
    </row>
    <row r="33" spans="1:162" ht="57" customHeight="1" outlineLevel="1" x14ac:dyDescent="0.45">
      <c r="A33" s="5">
        <v>25</v>
      </c>
      <c r="B33" s="5">
        <v>25</v>
      </c>
      <c r="C33" s="5" t="s">
        <v>23</v>
      </c>
      <c r="D33" s="6" t="s">
        <v>550</v>
      </c>
      <c r="E33" s="10">
        <v>480</v>
      </c>
      <c r="F33" s="283">
        <f t="shared" si="81"/>
        <v>198000</v>
      </c>
      <c r="G33" s="283">
        <f t="shared" si="82"/>
        <v>0</v>
      </c>
      <c r="H33" s="283">
        <f t="shared" si="83"/>
        <v>198000</v>
      </c>
      <c r="I33" s="283">
        <f t="shared" si="84"/>
        <v>412.5</v>
      </c>
      <c r="J33" s="283"/>
      <c r="K33" s="10"/>
      <c r="L33" s="228"/>
      <c r="M33" s="227">
        <f t="shared" si="30"/>
        <v>198000</v>
      </c>
      <c r="N33" s="227">
        <f t="shared" si="46"/>
        <v>0</v>
      </c>
      <c r="O33" s="227">
        <f t="shared" si="32"/>
        <v>198000</v>
      </c>
      <c r="P33" s="227">
        <v>412.5</v>
      </c>
      <c r="Q33" s="227"/>
      <c r="R33" s="227">
        <f t="shared" si="33"/>
        <v>412.5</v>
      </c>
      <c r="S33" s="228"/>
      <c r="T33" s="227">
        <f t="shared" si="34"/>
        <v>405120</v>
      </c>
      <c r="U33" s="227">
        <f t="shared" si="35"/>
        <v>0</v>
      </c>
      <c r="V33" s="227">
        <f t="shared" si="47"/>
        <v>405120</v>
      </c>
      <c r="W33" s="274">
        <v>844</v>
      </c>
      <c r="X33" s="227"/>
      <c r="Y33" s="227"/>
      <c r="Z33" s="228"/>
      <c r="AA33" s="227">
        <f t="shared" si="71"/>
        <v>372000</v>
      </c>
      <c r="AB33" s="227">
        <f t="shared" si="72"/>
        <v>0</v>
      </c>
      <c r="AC33" s="227">
        <f t="shared" si="11"/>
        <v>372000</v>
      </c>
      <c r="AD33" s="227">
        <v>775</v>
      </c>
      <c r="AE33" s="227"/>
      <c r="AF33" s="229">
        <f t="shared" si="3"/>
        <v>775</v>
      </c>
      <c r="AG33" s="228"/>
      <c r="AH33" s="227">
        <f t="shared" si="37"/>
        <v>0</v>
      </c>
      <c r="AI33" s="227">
        <f t="shared" si="38"/>
        <v>0</v>
      </c>
      <c r="AJ33" s="227">
        <f t="shared" si="50"/>
        <v>0</v>
      </c>
      <c r="AK33" s="227"/>
      <c r="AL33" s="227"/>
      <c r="AM33" s="227"/>
      <c r="AN33" s="228"/>
      <c r="AO33" s="227">
        <f t="shared" si="40"/>
        <v>0</v>
      </c>
      <c r="AP33" s="227">
        <f t="shared" si="12"/>
        <v>0</v>
      </c>
      <c r="AQ33" s="227">
        <f t="shared" si="13"/>
        <v>0</v>
      </c>
      <c r="AR33" s="227"/>
      <c r="AS33" s="227"/>
      <c r="AT33" s="229">
        <f t="shared" si="4"/>
        <v>0</v>
      </c>
      <c r="AU33" s="230"/>
      <c r="AV33" s="227">
        <f t="shared" si="73"/>
        <v>0</v>
      </c>
      <c r="AW33" s="227">
        <f t="shared" si="74"/>
        <v>0</v>
      </c>
      <c r="AX33" s="227">
        <f t="shared" si="16"/>
        <v>0</v>
      </c>
      <c r="AY33" s="227"/>
      <c r="AZ33" s="227"/>
      <c r="BA33" s="229">
        <f t="shared" si="5"/>
        <v>0</v>
      </c>
      <c r="BB33" s="230"/>
      <c r="BC33" s="227">
        <f t="shared" si="75"/>
        <v>0</v>
      </c>
      <c r="BD33" s="227">
        <f t="shared" si="76"/>
        <v>0</v>
      </c>
      <c r="BE33" s="227">
        <f t="shared" si="19"/>
        <v>0</v>
      </c>
      <c r="BF33" s="227"/>
      <c r="BG33" s="227"/>
      <c r="BH33" s="229">
        <f t="shared" si="6"/>
        <v>0</v>
      </c>
      <c r="BI33" s="230"/>
      <c r="BJ33" s="230"/>
      <c r="BK33" s="227">
        <f t="shared" si="77"/>
        <v>0</v>
      </c>
      <c r="BL33" s="227">
        <f t="shared" si="78"/>
        <v>0</v>
      </c>
      <c r="BM33" s="227">
        <f t="shared" si="22"/>
        <v>0</v>
      </c>
      <c r="BN33" s="227"/>
      <c r="BO33" s="227"/>
      <c r="BP33" s="229">
        <f t="shared" si="7"/>
        <v>0</v>
      </c>
      <c r="BQ33" s="230"/>
      <c r="BR33" s="227">
        <f t="shared" si="79"/>
        <v>0</v>
      </c>
      <c r="BS33" s="227">
        <f t="shared" si="80"/>
        <v>0</v>
      </c>
      <c r="BT33" s="227">
        <f t="shared" si="25"/>
        <v>0</v>
      </c>
      <c r="BU33" s="18"/>
      <c r="BV33" s="186"/>
      <c r="BW33" s="16">
        <f t="shared" si="8"/>
        <v>0</v>
      </c>
      <c r="BX33" s="48"/>
      <c r="BY33" s="37" t="s">
        <v>582</v>
      </c>
      <c r="BZ33" s="37" t="s">
        <v>1054</v>
      </c>
    </row>
    <row r="34" spans="1:162" ht="57" customHeight="1" outlineLevel="1" x14ac:dyDescent="0.45">
      <c r="A34" s="5">
        <v>26</v>
      </c>
      <c r="B34" s="5">
        <v>26</v>
      </c>
      <c r="C34" s="5" t="s">
        <v>24</v>
      </c>
      <c r="D34" s="6" t="s">
        <v>550</v>
      </c>
      <c r="E34" s="10">
        <v>184</v>
      </c>
      <c r="F34" s="283">
        <f t="shared" si="81"/>
        <v>69000</v>
      </c>
      <c r="G34" s="283">
        <f t="shared" si="82"/>
        <v>0</v>
      </c>
      <c r="H34" s="283">
        <f t="shared" si="83"/>
        <v>69000</v>
      </c>
      <c r="I34" s="283">
        <f t="shared" si="84"/>
        <v>375</v>
      </c>
      <c r="J34" s="283"/>
      <c r="K34" s="10"/>
      <c r="L34" s="228"/>
      <c r="M34" s="227">
        <f t="shared" si="30"/>
        <v>69000</v>
      </c>
      <c r="N34" s="227">
        <f t="shared" si="46"/>
        <v>0</v>
      </c>
      <c r="O34" s="227">
        <f t="shared" si="32"/>
        <v>69000</v>
      </c>
      <c r="P34" s="227">
        <v>375</v>
      </c>
      <c r="Q34" s="227"/>
      <c r="R34" s="227">
        <f t="shared" si="33"/>
        <v>375</v>
      </c>
      <c r="S34" s="228"/>
      <c r="T34" s="227">
        <f t="shared" si="34"/>
        <v>124200</v>
      </c>
      <c r="U34" s="227">
        <f t="shared" si="35"/>
        <v>0</v>
      </c>
      <c r="V34" s="227">
        <f t="shared" si="47"/>
        <v>124200</v>
      </c>
      <c r="W34" s="274">
        <v>675</v>
      </c>
      <c r="X34" s="227"/>
      <c r="Y34" s="227"/>
      <c r="Z34" s="228"/>
      <c r="AA34" s="227">
        <f t="shared" si="71"/>
        <v>142600</v>
      </c>
      <c r="AB34" s="227">
        <f t="shared" si="72"/>
        <v>0</v>
      </c>
      <c r="AC34" s="227">
        <f t="shared" si="11"/>
        <v>142600</v>
      </c>
      <c r="AD34" s="227">
        <v>775</v>
      </c>
      <c r="AE34" s="227"/>
      <c r="AF34" s="229">
        <f t="shared" si="3"/>
        <v>775</v>
      </c>
      <c r="AG34" s="228"/>
      <c r="AH34" s="227">
        <f t="shared" si="37"/>
        <v>0</v>
      </c>
      <c r="AI34" s="227">
        <f t="shared" si="38"/>
        <v>0</v>
      </c>
      <c r="AJ34" s="227">
        <f t="shared" si="50"/>
        <v>0</v>
      </c>
      <c r="AK34" s="227"/>
      <c r="AL34" s="227"/>
      <c r="AM34" s="227"/>
      <c r="AN34" s="228"/>
      <c r="AO34" s="227">
        <f t="shared" si="40"/>
        <v>0</v>
      </c>
      <c r="AP34" s="227">
        <f t="shared" si="12"/>
        <v>0</v>
      </c>
      <c r="AQ34" s="227">
        <f t="shared" si="13"/>
        <v>0</v>
      </c>
      <c r="AR34" s="227"/>
      <c r="AS34" s="227"/>
      <c r="AT34" s="229">
        <f t="shared" si="4"/>
        <v>0</v>
      </c>
      <c r="AU34" s="230"/>
      <c r="AV34" s="227">
        <f t="shared" si="73"/>
        <v>0</v>
      </c>
      <c r="AW34" s="227">
        <f t="shared" si="74"/>
        <v>0</v>
      </c>
      <c r="AX34" s="227">
        <f t="shared" si="16"/>
        <v>0</v>
      </c>
      <c r="AY34" s="227"/>
      <c r="AZ34" s="227"/>
      <c r="BA34" s="229">
        <f t="shared" si="5"/>
        <v>0</v>
      </c>
      <c r="BB34" s="230"/>
      <c r="BC34" s="227">
        <f t="shared" si="75"/>
        <v>0</v>
      </c>
      <c r="BD34" s="227">
        <f t="shared" si="76"/>
        <v>0</v>
      </c>
      <c r="BE34" s="227">
        <f t="shared" si="19"/>
        <v>0</v>
      </c>
      <c r="BF34" s="227"/>
      <c r="BG34" s="227"/>
      <c r="BH34" s="229">
        <f t="shared" si="6"/>
        <v>0</v>
      </c>
      <c r="BI34" s="230"/>
      <c r="BJ34" s="230"/>
      <c r="BK34" s="227">
        <f t="shared" si="77"/>
        <v>0</v>
      </c>
      <c r="BL34" s="227">
        <f t="shared" si="78"/>
        <v>0</v>
      </c>
      <c r="BM34" s="227">
        <f t="shared" si="22"/>
        <v>0</v>
      </c>
      <c r="BN34" s="227"/>
      <c r="BO34" s="227"/>
      <c r="BP34" s="229">
        <f t="shared" si="7"/>
        <v>0</v>
      </c>
      <c r="BQ34" s="230"/>
      <c r="BR34" s="227">
        <f t="shared" si="79"/>
        <v>0</v>
      </c>
      <c r="BS34" s="227">
        <f t="shared" si="80"/>
        <v>0</v>
      </c>
      <c r="BT34" s="227">
        <f t="shared" si="25"/>
        <v>0</v>
      </c>
      <c r="BU34" s="18"/>
      <c r="BV34" s="186"/>
      <c r="BW34" s="16">
        <f t="shared" si="8"/>
        <v>0</v>
      </c>
      <c r="BX34" s="48"/>
      <c r="BY34" s="37" t="s">
        <v>594</v>
      </c>
      <c r="BZ34" s="37" t="s">
        <v>1054</v>
      </c>
    </row>
    <row r="35" spans="1:162" ht="57" customHeight="1" outlineLevel="1" x14ac:dyDescent="0.45">
      <c r="A35" s="5">
        <v>27</v>
      </c>
      <c r="B35" s="5">
        <v>27</v>
      </c>
      <c r="C35" s="5" t="s">
        <v>12</v>
      </c>
      <c r="D35" s="6" t="s">
        <v>550</v>
      </c>
      <c r="E35" s="10">
        <v>184</v>
      </c>
      <c r="F35" s="283">
        <f t="shared" si="81"/>
        <v>55200</v>
      </c>
      <c r="G35" s="283">
        <f t="shared" si="82"/>
        <v>0</v>
      </c>
      <c r="H35" s="283">
        <f t="shared" si="83"/>
        <v>55200</v>
      </c>
      <c r="I35" s="283">
        <f t="shared" si="84"/>
        <v>300</v>
      </c>
      <c r="J35" s="283"/>
      <c r="K35" s="10"/>
      <c r="L35" s="228"/>
      <c r="M35" s="227">
        <f t="shared" si="30"/>
        <v>55200</v>
      </c>
      <c r="N35" s="227">
        <f t="shared" si="46"/>
        <v>0</v>
      </c>
      <c r="O35" s="227">
        <f t="shared" si="32"/>
        <v>55200</v>
      </c>
      <c r="P35" s="227">
        <v>300</v>
      </c>
      <c r="Q35" s="227"/>
      <c r="R35" s="227">
        <f t="shared" si="33"/>
        <v>300</v>
      </c>
      <c r="S35" s="228"/>
      <c r="T35" s="227">
        <f t="shared" si="34"/>
        <v>124200</v>
      </c>
      <c r="U35" s="227">
        <f t="shared" si="35"/>
        <v>0</v>
      </c>
      <c r="V35" s="227">
        <f t="shared" si="47"/>
        <v>124200</v>
      </c>
      <c r="W35" s="274">
        <v>675</v>
      </c>
      <c r="X35" s="227"/>
      <c r="Y35" s="227"/>
      <c r="Z35" s="228"/>
      <c r="AA35" s="227">
        <f t="shared" si="71"/>
        <v>142600</v>
      </c>
      <c r="AB35" s="227">
        <f t="shared" si="72"/>
        <v>0</v>
      </c>
      <c r="AC35" s="227">
        <f t="shared" si="11"/>
        <v>142600</v>
      </c>
      <c r="AD35" s="227">
        <v>775</v>
      </c>
      <c r="AE35" s="227"/>
      <c r="AF35" s="229">
        <f t="shared" si="3"/>
        <v>775</v>
      </c>
      <c r="AG35" s="228"/>
      <c r="AH35" s="227">
        <f t="shared" si="37"/>
        <v>0</v>
      </c>
      <c r="AI35" s="227">
        <f t="shared" si="38"/>
        <v>0</v>
      </c>
      <c r="AJ35" s="227">
        <f t="shared" si="50"/>
        <v>0</v>
      </c>
      <c r="AK35" s="227"/>
      <c r="AL35" s="227"/>
      <c r="AM35" s="227"/>
      <c r="AN35" s="228"/>
      <c r="AO35" s="227">
        <f t="shared" si="40"/>
        <v>0</v>
      </c>
      <c r="AP35" s="227">
        <f t="shared" si="12"/>
        <v>0</v>
      </c>
      <c r="AQ35" s="227">
        <f t="shared" si="13"/>
        <v>0</v>
      </c>
      <c r="AR35" s="227"/>
      <c r="AS35" s="227"/>
      <c r="AT35" s="229">
        <f t="shared" si="4"/>
        <v>0</v>
      </c>
      <c r="AU35" s="230"/>
      <c r="AV35" s="227">
        <f t="shared" si="73"/>
        <v>0</v>
      </c>
      <c r="AW35" s="227">
        <f t="shared" si="74"/>
        <v>0</v>
      </c>
      <c r="AX35" s="227">
        <f t="shared" si="16"/>
        <v>0</v>
      </c>
      <c r="AY35" s="227"/>
      <c r="AZ35" s="227"/>
      <c r="BA35" s="229">
        <f t="shared" si="5"/>
        <v>0</v>
      </c>
      <c r="BB35" s="230"/>
      <c r="BC35" s="227">
        <f t="shared" si="75"/>
        <v>0</v>
      </c>
      <c r="BD35" s="227">
        <f t="shared" si="76"/>
        <v>0</v>
      </c>
      <c r="BE35" s="227">
        <f t="shared" si="19"/>
        <v>0</v>
      </c>
      <c r="BF35" s="227"/>
      <c r="BG35" s="227"/>
      <c r="BH35" s="229">
        <f t="shared" si="6"/>
        <v>0</v>
      </c>
      <c r="BI35" s="230"/>
      <c r="BJ35" s="230"/>
      <c r="BK35" s="227">
        <f t="shared" si="77"/>
        <v>0</v>
      </c>
      <c r="BL35" s="227">
        <f t="shared" si="78"/>
        <v>0</v>
      </c>
      <c r="BM35" s="227">
        <f t="shared" si="22"/>
        <v>0</v>
      </c>
      <c r="BN35" s="227"/>
      <c r="BO35" s="227"/>
      <c r="BP35" s="229">
        <f t="shared" si="7"/>
        <v>0</v>
      </c>
      <c r="BQ35" s="230"/>
      <c r="BR35" s="227">
        <f t="shared" si="79"/>
        <v>0</v>
      </c>
      <c r="BS35" s="227">
        <f t="shared" si="80"/>
        <v>0</v>
      </c>
      <c r="BT35" s="227">
        <f t="shared" si="25"/>
        <v>0</v>
      </c>
      <c r="BU35" s="18"/>
      <c r="BV35" s="186"/>
      <c r="BW35" s="16">
        <f t="shared" si="8"/>
        <v>0</v>
      </c>
      <c r="BX35" s="48"/>
      <c r="BY35" s="37" t="s">
        <v>583</v>
      </c>
      <c r="BZ35" s="37" t="s">
        <v>1054</v>
      </c>
    </row>
    <row r="36" spans="1:162" ht="57" customHeight="1" outlineLevel="1" x14ac:dyDescent="0.45">
      <c r="A36" s="5">
        <v>28</v>
      </c>
      <c r="B36" s="5">
        <v>28</v>
      </c>
      <c r="C36" s="5" t="s">
        <v>13</v>
      </c>
      <c r="D36" s="6" t="s">
        <v>550</v>
      </c>
      <c r="E36" s="10">
        <v>184</v>
      </c>
      <c r="F36" s="283">
        <f t="shared" si="81"/>
        <v>48300</v>
      </c>
      <c r="G36" s="283">
        <f t="shared" si="82"/>
        <v>0</v>
      </c>
      <c r="H36" s="283">
        <f t="shared" si="83"/>
        <v>48300</v>
      </c>
      <c r="I36" s="283">
        <f t="shared" si="84"/>
        <v>262.5</v>
      </c>
      <c r="J36" s="283"/>
      <c r="K36" s="10"/>
      <c r="L36" s="228"/>
      <c r="M36" s="227">
        <f t="shared" si="30"/>
        <v>48300</v>
      </c>
      <c r="N36" s="227">
        <f t="shared" si="46"/>
        <v>0</v>
      </c>
      <c r="O36" s="227">
        <f t="shared" si="32"/>
        <v>48300</v>
      </c>
      <c r="P36" s="227">
        <v>262.5</v>
      </c>
      <c r="Q36" s="227"/>
      <c r="R36" s="227">
        <f t="shared" si="33"/>
        <v>262.5</v>
      </c>
      <c r="S36" s="228"/>
      <c r="T36" s="227">
        <f t="shared" si="34"/>
        <v>75808</v>
      </c>
      <c r="U36" s="227">
        <f t="shared" si="35"/>
        <v>0</v>
      </c>
      <c r="V36" s="227">
        <f t="shared" si="47"/>
        <v>75808</v>
      </c>
      <c r="W36" s="274">
        <v>412</v>
      </c>
      <c r="X36" s="227"/>
      <c r="Y36" s="227"/>
      <c r="Z36" s="228"/>
      <c r="AA36" s="227">
        <f t="shared" si="71"/>
        <v>142600</v>
      </c>
      <c r="AB36" s="227">
        <f t="shared" si="72"/>
        <v>0</v>
      </c>
      <c r="AC36" s="227">
        <f t="shared" si="11"/>
        <v>142600</v>
      </c>
      <c r="AD36" s="227">
        <v>775</v>
      </c>
      <c r="AE36" s="227"/>
      <c r="AF36" s="229">
        <f t="shared" si="3"/>
        <v>775</v>
      </c>
      <c r="AG36" s="228"/>
      <c r="AH36" s="227">
        <f t="shared" si="37"/>
        <v>0</v>
      </c>
      <c r="AI36" s="227">
        <f t="shared" si="38"/>
        <v>0</v>
      </c>
      <c r="AJ36" s="227">
        <f t="shared" si="50"/>
        <v>0</v>
      </c>
      <c r="AK36" s="227"/>
      <c r="AL36" s="227"/>
      <c r="AM36" s="227"/>
      <c r="AN36" s="228"/>
      <c r="AO36" s="227">
        <f t="shared" si="40"/>
        <v>0</v>
      </c>
      <c r="AP36" s="227">
        <f t="shared" si="12"/>
        <v>0</v>
      </c>
      <c r="AQ36" s="227">
        <f t="shared" si="13"/>
        <v>0</v>
      </c>
      <c r="AR36" s="227"/>
      <c r="AS36" s="227"/>
      <c r="AT36" s="229">
        <f t="shared" si="4"/>
        <v>0</v>
      </c>
      <c r="AU36" s="230"/>
      <c r="AV36" s="227">
        <f t="shared" si="73"/>
        <v>0</v>
      </c>
      <c r="AW36" s="227">
        <f t="shared" si="74"/>
        <v>0</v>
      </c>
      <c r="AX36" s="227">
        <f t="shared" si="16"/>
        <v>0</v>
      </c>
      <c r="AY36" s="227"/>
      <c r="AZ36" s="227"/>
      <c r="BA36" s="229">
        <f t="shared" si="5"/>
        <v>0</v>
      </c>
      <c r="BB36" s="230"/>
      <c r="BC36" s="227">
        <f t="shared" si="75"/>
        <v>0</v>
      </c>
      <c r="BD36" s="227">
        <f t="shared" si="76"/>
        <v>0</v>
      </c>
      <c r="BE36" s="227">
        <f t="shared" si="19"/>
        <v>0</v>
      </c>
      <c r="BF36" s="227"/>
      <c r="BG36" s="227"/>
      <c r="BH36" s="229">
        <f t="shared" si="6"/>
        <v>0</v>
      </c>
      <c r="BI36" s="230"/>
      <c r="BJ36" s="230"/>
      <c r="BK36" s="227">
        <f t="shared" si="77"/>
        <v>0</v>
      </c>
      <c r="BL36" s="227">
        <f t="shared" si="78"/>
        <v>0</v>
      </c>
      <c r="BM36" s="227">
        <f t="shared" si="22"/>
        <v>0</v>
      </c>
      <c r="BN36" s="227"/>
      <c r="BO36" s="227"/>
      <c r="BP36" s="229">
        <f t="shared" si="7"/>
        <v>0</v>
      </c>
      <c r="BQ36" s="230"/>
      <c r="BR36" s="227">
        <f t="shared" si="79"/>
        <v>0</v>
      </c>
      <c r="BS36" s="227">
        <f t="shared" si="80"/>
        <v>0</v>
      </c>
      <c r="BT36" s="227">
        <f t="shared" si="25"/>
        <v>0</v>
      </c>
      <c r="BU36" s="18"/>
      <c r="BV36" s="186"/>
      <c r="BW36" s="16">
        <f t="shared" si="8"/>
        <v>0</v>
      </c>
      <c r="BX36" s="48"/>
      <c r="BY36" s="37" t="s">
        <v>584</v>
      </c>
      <c r="BZ36" s="37" t="s">
        <v>1054</v>
      </c>
    </row>
    <row r="37" spans="1:162" ht="42.75" customHeight="1" outlineLevel="1" x14ac:dyDescent="0.45">
      <c r="A37" s="5">
        <v>29</v>
      </c>
      <c r="B37" s="5">
        <v>29</v>
      </c>
      <c r="C37" s="5" t="s">
        <v>14</v>
      </c>
      <c r="D37" s="6" t="s">
        <v>551</v>
      </c>
      <c r="E37" s="10">
        <v>110.1</v>
      </c>
      <c r="F37" s="283">
        <f t="shared" si="81"/>
        <v>41287.5</v>
      </c>
      <c r="G37" s="283">
        <f t="shared" si="82"/>
        <v>0</v>
      </c>
      <c r="H37" s="283">
        <f t="shared" si="83"/>
        <v>41287.5</v>
      </c>
      <c r="I37" s="283">
        <f t="shared" si="84"/>
        <v>375</v>
      </c>
      <c r="J37" s="283"/>
      <c r="K37" s="10"/>
      <c r="L37" s="228"/>
      <c r="M37" s="227">
        <f t="shared" si="30"/>
        <v>41287.5</v>
      </c>
      <c r="N37" s="227">
        <f t="shared" si="46"/>
        <v>0</v>
      </c>
      <c r="O37" s="227">
        <f t="shared" si="32"/>
        <v>41287.5</v>
      </c>
      <c r="P37" s="227">
        <v>375</v>
      </c>
      <c r="Q37" s="227"/>
      <c r="R37" s="227">
        <f t="shared" si="33"/>
        <v>375</v>
      </c>
      <c r="S37" s="228"/>
      <c r="T37" s="227">
        <f t="shared" si="34"/>
        <v>19267.5</v>
      </c>
      <c r="U37" s="227">
        <f t="shared" si="35"/>
        <v>0</v>
      </c>
      <c r="V37" s="227">
        <f t="shared" si="47"/>
        <v>19267.5</v>
      </c>
      <c r="W37" s="274">
        <v>175</v>
      </c>
      <c r="X37" s="227"/>
      <c r="Y37" s="227"/>
      <c r="Z37" s="228"/>
      <c r="AA37" s="227">
        <f t="shared" si="71"/>
        <v>27525</v>
      </c>
      <c r="AB37" s="227">
        <f t="shared" si="72"/>
        <v>0</v>
      </c>
      <c r="AC37" s="227">
        <f t="shared" si="11"/>
        <v>27525</v>
      </c>
      <c r="AD37" s="227">
        <v>250</v>
      </c>
      <c r="AE37" s="227"/>
      <c r="AF37" s="229">
        <f t="shared" si="3"/>
        <v>250</v>
      </c>
      <c r="AG37" s="228"/>
      <c r="AH37" s="227">
        <f t="shared" si="37"/>
        <v>0</v>
      </c>
      <c r="AI37" s="227">
        <f t="shared" si="38"/>
        <v>0</v>
      </c>
      <c r="AJ37" s="227">
        <f t="shared" si="50"/>
        <v>0</v>
      </c>
      <c r="AK37" s="227"/>
      <c r="AL37" s="227"/>
      <c r="AM37" s="227"/>
      <c r="AN37" s="228"/>
      <c r="AO37" s="227">
        <f t="shared" si="40"/>
        <v>0</v>
      </c>
      <c r="AP37" s="227">
        <f t="shared" si="12"/>
        <v>0</v>
      </c>
      <c r="AQ37" s="227">
        <f t="shared" si="13"/>
        <v>0</v>
      </c>
      <c r="AR37" s="227"/>
      <c r="AS37" s="227"/>
      <c r="AT37" s="229">
        <f t="shared" si="4"/>
        <v>0</v>
      </c>
      <c r="AU37" s="230"/>
      <c r="AV37" s="227">
        <f t="shared" si="73"/>
        <v>0</v>
      </c>
      <c r="AW37" s="227">
        <f t="shared" si="74"/>
        <v>0</v>
      </c>
      <c r="AX37" s="227">
        <f t="shared" si="16"/>
        <v>0</v>
      </c>
      <c r="AY37" s="227"/>
      <c r="AZ37" s="227"/>
      <c r="BA37" s="229">
        <f t="shared" si="5"/>
        <v>0</v>
      </c>
      <c r="BB37" s="230"/>
      <c r="BC37" s="227">
        <f t="shared" si="75"/>
        <v>0</v>
      </c>
      <c r="BD37" s="227">
        <f t="shared" si="76"/>
        <v>0</v>
      </c>
      <c r="BE37" s="227">
        <f t="shared" si="19"/>
        <v>0</v>
      </c>
      <c r="BF37" s="227"/>
      <c r="BG37" s="227"/>
      <c r="BH37" s="229">
        <f t="shared" si="6"/>
        <v>0</v>
      </c>
      <c r="BI37" s="230"/>
      <c r="BJ37" s="230"/>
      <c r="BK37" s="227">
        <f t="shared" si="77"/>
        <v>0</v>
      </c>
      <c r="BL37" s="227">
        <f t="shared" si="78"/>
        <v>0</v>
      </c>
      <c r="BM37" s="227">
        <f t="shared" si="22"/>
        <v>0</v>
      </c>
      <c r="BN37" s="227"/>
      <c r="BO37" s="227"/>
      <c r="BP37" s="229">
        <f t="shared" si="7"/>
        <v>0</v>
      </c>
      <c r="BQ37" s="230"/>
      <c r="BR37" s="227">
        <f t="shared" si="79"/>
        <v>0</v>
      </c>
      <c r="BS37" s="227">
        <f t="shared" si="80"/>
        <v>0</v>
      </c>
      <c r="BT37" s="227">
        <f t="shared" si="25"/>
        <v>0</v>
      </c>
      <c r="BU37" s="18"/>
      <c r="BV37" s="186"/>
      <c r="BW37" s="16">
        <f t="shared" si="8"/>
        <v>0</v>
      </c>
      <c r="BX37" s="48"/>
      <c r="BY37" s="37" t="s">
        <v>600</v>
      </c>
      <c r="BZ37" s="37"/>
    </row>
    <row r="38" spans="1:162" ht="71.25" customHeight="1" outlineLevel="1" x14ac:dyDescent="0.45">
      <c r="A38" s="5">
        <v>30</v>
      </c>
      <c r="B38" s="5">
        <v>30</v>
      </c>
      <c r="C38" s="5" t="s">
        <v>15</v>
      </c>
      <c r="D38" s="6" t="s">
        <v>549</v>
      </c>
      <c r="E38" s="10">
        <v>78.2</v>
      </c>
      <c r="F38" s="283">
        <f t="shared" si="81"/>
        <v>49266</v>
      </c>
      <c r="G38" s="283">
        <f t="shared" si="82"/>
        <v>0</v>
      </c>
      <c r="H38" s="283">
        <f t="shared" si="83"/>
        <v>49266</v>
      </c>
      <c r="I38" s="283">
        <f t="shared" si="84"/>
        <v>630</v>
      </c>
      <c r="J38" s="283"/>
      <c r="K38" s="10"/>
      <c r="L38" s="228"/>
      <c r="M38" s="227">
        <f t="shared" si="30"/>
        <v>49266</v>
      </c>
      <c r="N38" s="227">
        <f t="shared" si="46"/>
        <v>0</v>
      </c>
      <c r="O38" s="227">
        <f t="shared" si="32"/>
        <v>49266</v>
      </c>
      <c r="P38" s="227">
        <v>630</v>
      </c>
      <c r="Q38" s="227"/>
      <c r="R38" s="227">
        <f t="shared" si="33"/>
        <v>630</v>
      </c>
      <c r="S38" s="228"/>
      <c r="T38" s="227">
        <f t="shared" si="34"/>
        <v>14599.94</v>
      </c>
      <c r="U38" s="227">
        <f t="shared" si="35"/>
        <v>0</v>
      </c>
      <c r="V38" s="227">
        <f t="shared" si="47"/>
        <v>14599.94</v>
      </c>
      <c r="W38" s="274">
        <v>186.7</v>
      </c>
      <c r="X38" s="227"/>
      <c r="Y38" s="227"/>
      <c r="Z38" s="228"/>
      <c r="AA38" s="227">
        <f t="shared" si="71"/>
        <v>56304</v>
      </c>
      <c r="AB38" s="227">
        <f t="shared" si="72"/>
        <v>0</v>
      </c>
      <c r="AC38" s="227">
        <f t="shared" si="11"/>
        <v>56304</v>
      </c>
      <c r="AD38" s="227">
        <v>720</v>
      </c>
      <c r="AE38" s="227"/>
      <c r="AF38" s="229">
        <f t="shared" si="3"/>
        <v>720</v>
      </c>
      <c r="AG38" s="228"/>
      <c r="AH38" s="227">
        <f t="shared" si="37"/>
        <v>0</v>
      </c>
      <c r="AI38" s="227">
        <f t="shared" si="38"/>
        <v>0</v>
      </c>
      <c r="AJ38" s="227">
        <f t="shared" si="50"/>
        <v>0</v>
      </c>
      <c r="AK38" s="227"/>
      <c r="AL38" s="227"/>
      <c r="AM38" s="227"/>
      <c r="AN38" s="228"/>
      <c r="AO38" s="227">
        <f t="shared" si="40"/>
        <v>0</v>
      </c>
      <c r="AP38" s="227">
        <f t="shared" si="12"/>
        <v>0</v>
      </c>
      <c r="AQ38" s="227">
        <f t="shared" si="13"/>
        <v>0</v>
      </c>
      <c r="AR38" s="227"/>
      <c r="AS38" s="227"/>
      <c r="AT38" s="229">
        <f t="shared" si="4"/>
        <v>0</v>
      </c>
      <c r="AU38" s="230"/>
      <c r="AV38" s="227">
        <f t="shared" si="73"/>
        <v>0</v>
      </c>
      <c r="AW38" s="227">
        <f t="shared" si="74"/>
        <v>0</v>
      </c>
      <c r="AX38" s="227">
        <f t="shared" si="16"/>
        <v>0</v>
      </c>
      <c r="AY38" s="227"/>
      <c r="AZ38" s="227"/>
      <c r="BA38" s="229">
        <f t="shared" si="5"/>
        <v>0</v>
      </c>
      <c r="BB38" s="230"/>
      <c r="BC38" s="227">
        <f t="shared" si="75"/>
        <v>0</v>
      </c>
      <c r="BD38" s="227">
        <f t="shared" si="76"/>
        <v>0</v>
      </c>
      <c r="BE38" s="227">
        <f t="shared" si="19"/>
        <v>0</v>
      </c>
      <c r="BF38" s="227"/>
      <c r="BG38" s="227"/>
      <c r="BH38" s="229">
        <f t="shared" si="6"/>
        <v>0</v>
      </c>
      <c r="BI38" s="230"/>
      <c r="BJ38" s="230"/>
      <c r="BK38" s="227">
        <f t="shared" si="77"/>
        <v>0</v>
      </c>
      <c r="BL38" s="227">
        <f t="shared" si="78"/>
        <v>0</v>
      </c>
      <c r="BM38" s="227">
        <f t="shared" si="22"/>
        <v>0</v>
      </c>
      <c r="BN38" s="227"/>
      <c r="BO38" s="227"/>
      <c r="BP38" s="229">
        <f t="shared" si="7"/>
        <v>0</v>
      </c>
      <c r="BQ38" s="230"/>
      <c r="BR38" s="227">
        <f t="shared" si="79"/>
        <v>0</v>
      </c>
      <c r="BS38" s="227">
        <f t="shared" si="80"/>
        <v>0</v>
      </c>
      <c r="BT38" s="227">
        <f t="shared" si="25"/>
        <v>0</v>
      </c>
      <c r="BU38" s="18"/>
      <c r="BV38" s="186"/>
      <c r="BW38" s="16">
        <f t="shared" si="8"/>
        <v>0</v>
      </c>
      <c r="BX38" s="48"/>
      <c r="BY38" s="37" t="s">
        <v>601</v>
      </c>
      <c r="BZ38" s="37" t="s">
        <v>1052</v>
      </c>
    </row>
    <row r="39" spans="1:162" ht="28.5" customHeight="1" outlineLevel="1" x14ac:dyDescent="0.45">
      <c r="A39" s="5">
        <v>31</v>
      </c>
      <c r="B39" s="5">
        <v>31</v>
      </c>
      <c r="C39" s="5" t="s">
        <v>27</v>
      </c>
      <c r="D39" s="6" t="s">
        <v>552</v>
      </c>
      <c r="E39" s="10">
        <v>73.83</v>
      </c>
      <c r="F39" s="283">
        <f t="shared" si="81"/>
        <v>38760.75</v>
      </c>
      <c r="G39" s="283">
        <f t="shared" si="82"/>
        <v>0</v>
      </c>
      <c r="H39" s="283">
        <f t="shared" si="83"/>
        <v>38760.75</v>
      </c>
      <c r="I39" s="283">
        <f t="shared" si="84"/>
        <v>525</v>
      </c>
      <c r="J39" s="283"/>
      <c r="K39" s="10"/>
      <c r="L39" s="228"/>
      <c r="M39" s="227">
        <f t="shared" si="30"/>
        <v>38760.75</v>
      </c>
      <c r="N39" s="227">
        <f t="shared" si="46"/>
        <v>0</v>
      </c>
      <c r="O39" s="227">
        <f t="shared" si="32"/>
        <v>38760.75</v>
      </c>
      <c r="P39" s="227">
        <v>525</v>
      </c>
      <c r="Q39" s="227"/>
      <c r="R39" s="227">
        <f t="shared" si="33"/>
        <v>525</v>
      </c>
      <c r="S39" s="228"/>
      <c r="T39" s="227">
        <f t="shared" si="34"/>
        <v>553.72500000000002</v>
      </c>
      <c r="U39" s="227">
        <f t="shared" si="35"/>
        <v>0</v>
      </c>
      <c r="V39" s="227">
        <f t="shared" si="47"/>
        <v>553.72500000000002</v>
      </c>
      <c r="W39" s="274">
        <v>7.5</v>
      </c>
      <c r="X39" s="227"/>
      <c r="Y39" s="227"/>
      <c r="Z39" s="228"/>
      <c r="AA39" s="227">
        <f t="shared" si="71"/>
        <v>7383</v>
      </c>
      <c r="AB39" s="227">
        <f t="shared" si="72"/>
        <v>0</v>
      </c>
      <c r="AC39" s="227">
        <f t="shared" si="11"/>
        <v>7383</v>
      </c>
      <c r="AD39" s="227">
        <v>100</v>
      </c>
      <c r="AE39" s="227"/>
      <c r="AF39" s="229">
        <f t="shared" si="3"/>
        <v>100</v>
      </c>
      <c r="AG39" s="228"/>
      <c r="AH39" s="227">
        <f t="shared" si="37"/>
        <v>0</v>
      </c>
      <c r="AI39" s="227">
        <f t="shared" si="38"/>
        <v>0</v>
      </c>
      <c r="AJ39" s="227">
        <f t="shared" si="50"/>
        <v>0</v>
      </c>
      <c r="AK39" s="227"/>
      <c r="AL39" s="227"/>
      <c r="AM39" s="227"/>
      <c r="AN39" s="228"/>
      <c r="AO39" s="227">
        <f t="shared" si="40"/>
        <v>0</v>
      </c>
      <c r="AP39" s="227">
        <f t="shared" si="12"/>
        <v>0</v>
      </c>
      <c r="AQ39" s="227">
        <f t="shared" si="13"/>
        <v>0</v>
      </c>
      <c r="AR39" s="227"/>
      <c r="AS39" s="227"/>
      <c r="AT39" s="229">
        <f t="shared" si="4"/>
        <v>0</v>
      </c>
      <c r="AU39" s="230"/>
      <c r="AV39" s="227">
        <f t="shared" si="73"/>
        <v>0</v>
      </c>
      <c r="AW39" s="227">
        <f t="shared" si="74"/>
        <v>0</v>
      </c>
      <c r="AX39" s="227">
        <f t="shared" si="16"/>
        <v>0</v>
      </c>
      <c r="AY39" s="227"/>
      <c r="AZ39" s="227"/>
      <c r="BA39" s="229">
        <f t="shared" si="5"/>
        <v>0</v>
      </c>
      <c r="BB39" s="230"/>
      <c r="BC39" s="227">
        <f t="shared" si="75"/>
        <v>0</v>
      </c>
      <c r="BD39" s="227">
        <f t="shared" si="76"/>
        <v>0</v>
      </c>
      <c r="BE39" s="227">
        <f t="shared" si="19"/>
        <v>0</v>
      </c>
      <c r="BF39" s="227"/>
      <c r="BG39" s="227"/>
      <c r="BH39" s="229">
        <f t="shared" si="6"/>
        <v>0</v>
      </c>
      <c r="BI39" s="230"/>
      <c r="BJ39" s="230"/>
      <c r="BK39" s="227">
        <f t="shared" si="77"/>
        <v>0</v>
      </c>
      <c r="BL39" s="227">
        <f t="shared" si="78"/>
        <v>0</v>
      </c>
      <c r="BM39" s="227">
        <f t="shared" si="22"/>
        <v>0</v>
      </c>
      <c r="BN39" s="227"/>
      <c r="BO39" s="227"/>
      <c r="BP39" s="229">
        <f t="shared" si="7"/>
        <v>0</v>
      </c>
      <c r="BQ39" s="230"/>
      <c r="BR39" s="227">
        <f t="shared" si="79"/>
        <v>0</v>
      </c>
      <c r="BS39" s="227">
        <f t="shared" si="80"/>
        <v>0</v>
      </c>
      <c r="BT39" s="227">
        <f t="shared" si="25"/>
        <v>0</v>
      </c>
      <c r="BU39" s="18"/>
      <c r="BV39" s="186"/>
      <c r="BW39" s="16">
        <f t="shared" si="8"/>
        <v>0</v>
      </c>
      <c r="BX39" s="48"/>
      <c r="BY39" s="37" t="s">
        <v>602</v>
      </c>
      <c r="BZ39" s="37"/>
    </row>
    <row r="40" spans="1:162" ht="28.5" customHeight="1" outlineLevel="1" x14ac:dyDescent="0.45">
      <c r="A40" s="5">
        <v>32</v>
      </c>
      <c r="B40" s="5">
        <v>32</v>
      </c>
      <c r="C40" s="5" t="s">
        <v>25</v>
      </c>
      <c r="D40" s="6" t="s">
        <v>552</v>
      </c>
      <c r="E40" s="10">
        <v>93.46</v>
      </c>
      <c r="F40" s="283">
        <f t="shared" si="81"/>
        <v>49066.5</v>
      </c>
      <c r="G40" s="283">
        <f t="shared" si="82"/>
        <v>0</v>
      </c>
      <c r="H40" s="283">
        <f t="shared" si="83"/>
        <v>49066.5</v>
      </c>
      <c r="I40" s="283">
        <f t="shared" si="84"/>
        <v>525</v>
      </c>
      <c r="J40" s="283"/>
      <c r="K40" s="10"/>
      <c r="L40" s="228"/>
      <c r="M40" s="227">
        <f t="shared" si="30"/>
        <v>49066.5</v>
      </c>
      <c r="N40" s="227">
        <f t="shared" si="46"/>
        <v>0</v>
      </c>
      <c r="O40" s="227">
        <f t="shared" si="32"/>
        <v>49066.5</v>
      </c>
      <c r="P40" s="227">
        <v>525</v>
      </c>
      <c r="Q40" s="227"/>
      <c r="R40" s="227">
        <f t="shared" si="33"/>
        <v>525</v>
      </c>
      <c r="S40" s="228"/>
      <c r="T40" s="227">
        <f t="shared" si="34"/>
        <v>700.94999999999993</v>
      </c>
      <c r="U40" s="227">
        <f t="shared" si="35"/>
        <v>0</v>
      </c>
      <c r="V40" s="227">
        <f t="shared" si="47"/>
        <v>700.94999999999993</v>
      </c>
      <c r="W40" s="274">
        <v>7.5</v>
      </c>
      <c r="X40" s="227"/>
      <c r="Y40" s="227"/>
      <c r="Z40" s="228"/>
      <c r="AA40" s="227">
        <f t="shared" si="71"/>
        <v>9346</v>
      </c>
      <c r="AB40" s="227">
        <f t="shared" si="72"/>
        <v>0</v>
      </c>
      <c r="AC40" s="227">
        <f t="shared" si="11"/>
        <v>9346</v>
      </c>
      <c r="AD40" s="227">
        <v>100</v>
      </c>
      <c r="AE40" s="227"/>
      <c r="AF40" s="229">
        <f t="shared" si="3"/>
        <v>100</v>
      </c>
      <c r="AG40" s="228"/>
      <c r="AH40" s="227">
        <f t="shared" si="37"/>
        <v>0</v>
      </c>
      <c r="AI40" s="227">
        <f t="shared" si="38"/>
        <v>0</v>
      </c>
      <c r="AJ40" s="227">
        <f t="shared" si="50"/>
        <v>0</v>
      </c>
      <c r="AK40" s="227"/>
      <c r="AL40" s="227"/>
      <c r="AM40" s="227"/>
      <c r="AN40" s="228"/>
      <c r="AO40" s="227">
        <f t="shared" si="40"/>
        <v>0</v>
      </c>
      <c r="AP40" s="227">
        <f t="shared" si="12"/>
        <v>0</v>
      </c>
      <c r="AQ40" s="227">
        <f t="shared" si="13"/>
        <v>0</v>
      </c>
      <c r="AR40" s="227"/>
      <c r="AS40" s="227"/>
      <c r="AT40" s="229">
        <f t="shared" si="4"/>
        <v>0</v>
      </c>
      <c r="AU40" s="230"/>
      <c r="AV40" s="227">
        <f t="shared" si="73"/>
        <v>0</v>
      </c>
      <c r="AW40" s="227">
        <f t="shared" si="74"/>
        <v>0</v>
      </c>
      <c r="AX40" s="227">
        <f t="shared" si="16"/>
        <v>0</v>
      </c>
      <c r="AY40" s="227"/>
      <c r="AZ40" s="227"/>
      <c r="BA40" s="229">
        <f t="shared" si="5"/>
        <v>0</v>
      </c>
      <c r="BB40" s="230"/>
      <c r="BC40" s="227">
        <f t="shared" si="75"/>
        <v>0</v>
      </c>
      <c r="BD40" s="227">
        <f t="shared" si="76"/>
        <v>0</v>
      </c>
      <c r="BE40" s="227">
        <f t="shared" si="19"/>
        <v>0</v>
      </c>
      <c r="BF40" s="227"/>
      <c r="BG40" s="227"/>
      <c r="BH40" s="229">
        <f t="shared" si="6"/>
        <v>0</v>
      </c>
      <c r="BI40" s="230"/>
      <c r="BJ40" s="230"/>
      <c r="BK40" s="227">
        <f t="shared" si="77"/>
        <v>0</v>
      </c>
      <c r="BL40" s="227">
        <f t="shared" si="78"/>
        <v>0</v>
      </c>
      <c r="BM40" s="227">
        <f t="shared" si="22"/>
        <v>0</v>
      </c>
      <c r="BN40" s="227"/>
      <c r="BO40" s="227"/>
      <c r="BP40" s="229">
        <f t="shared" si="7"/>
        <v>0</v>
      </c>
      <c r="BQ40" s="230"/>
      <c r="BR40" s="227">
        <f t="shared" si="79"/>
        <v>0</v>
      </c>
      <c r="BS40" s="227">
        <f t="shared" si="80"/>
        <v>0</v>
      </c>
      <c r="BT40" s="227">
        <f t="shared" si="25"/>
        <v>0</v>
      </c>
      <c r="BU40" s="18"/>
      <c r="BV40" s="186"/>
      <c r="BW40" s="16">
        <f t="shared" si="8"/>
        <v>0</v>
      </c>
      <c r="BX40" s="48"/>
      <c r="BY40" s="37" t="s">
        <v>603</v>
      </c>
      <c r="BZ40" s="37"/>
    </row>
    <row r="41" spans="1:162" ht="42.75" customHeight="1" outlineLevel="1" x14ac:dyDescent="0.45">
      <c r="A41" s="5">
        <v>33</v>
      </c>
      <c r="B41" s="5">
        <v>33</v>
      </c>
      <c r="C41" s="5" t="s">
        <v>28</v>
      </c>
      <c r="D41" s="6" t="s">
        <v>550</v>
      </c>
      <c r="E41" s="10">
        <v>3</v>
      </c>
      <c r="F41" s="283">
        <f t="shared" si="81"/>
        <v>11700</v>
      </c>
      <c r="G41" s="283">
        <f t="shared" si="82"/>
        <v>0</v>
      </c>
      <c r="H41" s="283">
        <f t="shared" si="83"/>
        <v>11700</v>
      </c>
      <c r="I41" s="283">
        <f t="shared" si="84"/>
        <v>3900</v>
      </c>
      <c r="J41" s="283"/>
      <c r="K41" s="10"/>
      <c r="L41" s="228"/>
      <c r="M41" s="227">
        <f t="shared" si="30"/>
        <v>11700</v>
      </c>
      <c r="N41" s="227">
        <f t="shared" si="46"/>
        <v>0</v>
      </c>
      <c r="O41" s="227">
        <f t="shared" si="32"/>
        <v>11700</v>
      </c>
      <c r="P41" s="227">
        <v>3900</v>
      </c>
      <c r="Q41" s="227"/>
      <c r="R41" s="227">
        <f t="shared" si="33"/>
        <v>3900</v>
      </c>
      <c r="S41" s="228"/>
      <c r="T41" s="227">
        <f t="shared" si="34"/>
        <v>9499.98</v>
      </c>
      <c r="U41" s="227">
        <f t="shared" si="35"/>
        <v>0</v>
      </c>
      <c r="V41" s="227">
        <f t="shared" si="47"/>
        <v>9499.98</v>
      </c>
      <c r="W41" s="274">
        <v>3166.66</v>
      </c>
      <c r="X41" s="227"/>
      <c r="Y41" s="227"/>
      <c r="Z41" s="228"/>
      <c r="AA41" s="227">
        <f t="shared" si="71"/>
        <v>1500</v>
      </c>
      <c r="AB41" s="227">
        <f t="shared" si="72"/>
        <v>0</v>
      </c>
      <c r="AC41" s="227">
        <f t="shared" si="11"/>
        <v>1500</v>
      </c>
      <c r="AD41" s="227">
        <v>500</v>
      </c>
      <c r="AE41" s="227"/>
      <c r="AF41" s="229">
        <f t="shared" si="3"/>
        <v>500</v>
      </c>
      <c r="AG41" s="228"/>
      <c r="AH41" s="227">
        <f t="shared" si="37"/>
        <v>0</v>
      </c>
      <c r="AI41" s="227">
        <f t="shared" si="38"/>
        <v>0</v>
      </c>
      <c r="AJ41" s="227">
        <f t="shared" si="50"/>
        <v>0</v>
      </c>
      <c r="AK41" s="227"/>
      <c r="AL41" s="227"/>
      <c r="AM41" s="227"/>
      <c r="AN41" s="228"/>
      <c r="AO41" s="227">
        <f t="shared" si="40"/>
        <v>0</v>
      </c>
      <c r="AP41" s="227">
        <f t="shared" si="12"/>
        <v>0</v>
      </c>
      <c r="AQ41" s="227">
        <f t="shared" si="13"/>
        <v>0</v>
      </c>
      <c r="AR41" s="227"/>
      <c r="AS41" s="227"/>
      <c r="AT41" s="229">
        <f t="shared" si="4"/>
        <v>0</v>
      </c>
      <c r="AU41" s="230"/>
      <c r="AV41" s="227">
        <f t="shared" si="73"/>
        <v>0</v>
      </c>
      <c r="AW41" s="227">
        <f t="shared" si="74"/>
        <v>0</v>
      </c>
      <c r="AX41" s="227">
        <f t="shared" si="16"/>
        <v>0</v>
      </c>
      <c r="AY41" s="227"/>
      <c r="AZ41" s="227"/>
      <c r="BA41" s="229">
        <f t="shared" si="5"/>
        <v>0</v>
      </c>
      <c r="BB41" s="230"/>
      <c r="BC41" s="227">
        <f t="shared" si="75"/>
        <v>0</v>
      </c>
      <c r="BD41" s="227">
        <f t="shared" si="76"/>
        <v>0</v>
      </c>
      <c r="BE41" s="227">
        <f t="shared" si="19"/>
        <v>0</v>
      </c>
      <c r="BF41" s="227"/>
      <c r="BG41" s="227"/>
      <c r="BH41" s="229">
        <f t="shared" si="6"/>
        <v>0</v>
      </c>
      <c r="BI41" s="230"/>
      <c r="BJ41" s="230"/>
      <c r="BK41" s="227">
        <f t="shared" si="77"/>
        <v>0</v>
      </c>
      <c r="BL41" s="227">
        <f t="shared" si="78"/>
        <v>0</v>
      </c>
      <c r="BM41" s="227">
        <f t="shared" si="22"/>
        <v>0</v>
      </c>
      <c r="BN41" s="227"/>
      <c r="BO41" s="227"/>
      <c r="BP41" s="229">
        <f t="shared" si="7"/>
        <v>0</v>
      </c>
      <c r="BQ41" s="230"/>
      <c r="BR41" s="227">
        <f t="shared" si="79"/>
        <v>0</v>
      </c>
      <c r="BS41" s="227">
        <f t="shared" si="80"/>
        <v>0</v>
      </c>
      <c r="BT41" s="227">
        <f t="shared" si="25"/>
        <v>0</v>
      </c>
      <c r="BU41" s="18"/>
      <c r="BV41" s="186"/>
      <c r="BW41" s="16">
        <f t="shared" si="8"/>
        <v>0</v>
      </c>
      <c r="BX41" s="48"/>
      <c r="BY41" s="37" t="s">
        <v>604</v>
      </c>
      <c r="BZ41" s="37"/>
    </row>
    <row r="42" spans="1:162" ht="28.5" customHeight="1" outlineLevel="1" x14ac:dyDescent="0.45">
      <c r="A42" s="5">
        <v>34</v>
      </c>
      <c r="B42" s="5">
        <v>34</v>
      </c>
      <c r="C42" s="5" t="s">
        <v>19</v>
      </c>
      <c r="D42" s="6" t="s">
        <v>550</v>
      </c>
      <c r="E42" s="10">
        <v>8</v>
      </c>
      <c r="F42" s="283">
        <f t="shared" si="81"/>
        <v>26400</v>
      </c>
      <c r="G42" s="283">
        <f t="shared" si="82"/>
        <v>0</v>
      </c>
      <c r="H42" s="283">
        <f t="shared" si="83"/>
        <v>26400</v>
      </c>
      <c r="I42" s="283">
        <f t="shared" si="84"/>
        <v>3300</v>
      </c>
      <c r="J42" s="283"/>
      <c r="K42" s="10"/>
      <c r="L42" s="228"/>
      <c r="M42" s="227">
        <f t="shared" si="30"/>
        <v>26400</v>
      </c>
      <c r="N42" s="227">
        <f t="shared" si="46"/>
        <v>0</v>
      </c>
      <c r="O42" s="227">
        <f t="shared" si="32"/>
        <v>26400</v>
      </c>
      <c r="P42" s="227">
        <v>3300</v>
      </c>
      <c r="Q42" s="227"/>
      <c r="R42" s="227">
        <f t="shared" si="33"/>
        <v>3300</v>
      </c>
      <c r="S42" s="228"/>
      <c r="T42" s="227">
        <f t="shared" si="34"/>
        <v>25333.279999999999</v>
      </c>
      <c r="U42" s="227">
        <f t="shared" si="35"/>
        <v>0</v>
      </c>
      <c r="V42" s="227">
        <f t="shared" si="47"/>
        <v>25333.279999999999</v>
      </c>
      <c r="W42" s="274">
        <v>3166.66</v>
      </c>
      <c r="X42" s="227"/>
      <c r="Y42" s="227"/>
      <c r="Z42" s="228"/>
      <c r="AA42" s="227">
        <f t="shared" si="71"/>
        <v>4000</v>
      </c>
      <c r="AB42" s="227">
        <f t="shared" si="72"/>
        <v>0</v>
      </c>
      <c r="AC42" s="227">
        <f t="shared" si="11"/>
        <v>4000</v>
      </c>
      <c r="AD42" s="227">
        <v>500</v>
      </c>
      <c r="AE42" s="227"/>
      <c r="AF42" s="229">
        <f t="shared" si="3"/>
        <v>500</v>
      </c>
      <c r="AG42" s="228"/>
      <c r="AH42" s="227">
        <f t="shared" si="37"/>
        <v>0</v>
      </c>
      <c r="AI42" s="227">
        <f t="shared" si="38"/>
        <v>0</v>
      </c>
      <c r="AJ42" s="227">
        <f t="shared" si="50"/>
        <v>0</v>
      </c>
      <c r="AK42" s="227"/>
      <c r="AL42" s="227"/>
      <c r="AM42" s="227"/>
      <c r="AN42" s="228"/>
      <c r="AO42" s="227">
        <f t="shared" si="40"/>
        <v>0</v>
      </c>
      <c r="AP42" s="227">
        <f t="shared" si="12"/>
        <v>0</v>
      </c>
      <c r="AQ42" s="227">
        <f t="shared" si="13"/>
        <v>0</v>
      </c>
      <c r="AR42" s="227"/>
      <c r="AS42" s="227"/>
      <c r="AT42" s="229">
        <f t="shared" si="4"/>
        <v>0</v>
      </c>
      <c r="AU42" s="230"/>
      <c r="AV42" s="227">
        <f t="shared" si="73"/>
        <v>0</v>
      </c>
      <c r="AW42" s="227">
        <f t="shared" si="74"/>
        <v>0</v>
      </c>
      <c r="AX42" s="227">
        <f t="shared" si="16"/>
        <v>0</v>
      </c>
      <c r="AY42" s="227"/>
      <c r="AZ42" s="227"/>
      <c r="BA42" s="229">
        <f t="shared" si="5"/>
        <v>0</v>
      </c>
      <c r="BB42" s="230"/>
      <c r="BC42" s="227">
        <f t="shared" si="75"/>
        <v>0</v>
      </c>
      <c r="BD42" s="227">
        <f t="shared" si="76"/>
        <v>0</v>
      </c>
      <c r="BE42" s="227">
        <f t="shared" si="19"/>
        <v>0</v>
      </c>
      <c r="BF42" s="227"/>
      <c r="BG42" s="227"/>
      <c r="BH42" s="229">
        <f t="shared" si="6"/>
        <v>0</v>
      </c>
      <c r="BI42" s="230"/>
      <c r="BJ42" s="230"/>
      <c r="BK42" s="227">
        <f t="shared" si="77"/>
        <v>0</v>
      </c>
      <c r="BL42" s="227">
        <f t="shared" si="78"/>
        <v>0</v>
      </c>
      <c r="BM42" s="227">
        <f t="shared" si="22"/>
        <v>0</v>
      </c>
      <c r="BN42" s="227"/>
      <c r="BO42" s="227"/>
      <c r="BP42" s="229">
        <f t="shared" si="7"/>
        <v>0</v>
      </c>
      <c r="BQ42" s="230"/>
      <c r="BR42" s="227">
        <f t="shared" si="79"/>
        <v>0</v>
      </c>
      <c r="BS42" s="227">
        <f t="shared" si="80"/>
        <v>0</v>
      </c>
      <c r="BT42" s="227">
        <f t="shared" si="25"/>
        <v>0</v>
      </c>
      <c r="BU42" s="18"/>
      <c r="BV42" s="186"/>
      <c r="BW42" s="16">
        <f t="shared" si="8"/>
        <v>0</v>
      </c>
      <c r="BX42" s="48"/>
      <c r="BY42" s="37" t="s">
        <v>605</v>
      </c>
      <c r="BZ42" s="37"/>
    </row>
    <row r="43" spans="1:162" s="26" customFormat="1" ht="28.5" x14ac:dyDescent="0.45">
      <c r="A43" s="21"/>
      <c r="B43" s="21"/>
      <c r="C43" s="21" t="s">
        <v>29</v>
      </c>
      <c r="D43" s="27"/>
      <c r="E43" s="28"/>
      <c r="F43" s="289">
        <f t="shared" ref="F43:H43" si="85">SUM(F44:F55)</f>
        <v>2924267.25</v>
      </c>
      <c r="G43" s="289">
        <f t="shared" si="85"/>
        <v>0</v>
      </c>
      <c r="H43" s="289">
        <f t="shared" si="85"/>
        <v>2924267.25</v>
      </c>
      <c r="I43" s="289"/>
      <c r="J43" s="289"/>
      <c r="K43" s="225"/>
      <c r="L43" s="228"/>
      <c r="M43" s="225">
        <f>SUM(M44:M55)</f>
        <v>2924267.25</v>
      </c>
      <c r="N43" s="225">
        <f t="shared" si="46"/>
        <v>0</v>
      </c>
      <c r="O43" s="225">
        <f t="shared" si="32"/>
        <v>2924267.25</v>
      </c>
      <c r="P43" s="225"/>
      <c r="Q43" s="225"/>
      <c r="R43" s="225">
        <f t="shared" si="33"/>
        <v>0</v>
      </c>
      <c r="S43" s="226"/>
      <c r="T43" s="225">
        <f>SUM(T44:T55)</f>
        <v>1957312.905</v>
      </c>
      <c r="U43" s="225">
        <f t="shared" ref="U43" si="86">S43*X43</f>
        <v>0</v>
      </c>
      <c r="V43" s="225">
        <f t="shared" si="47"/>
        <v>1957312.905</v>
      </c>
      <c r="W43" s="273"/>
      <c r="X43" s="225"/>
      <c r="Y43" s="225"/>
      <c r="Z43" s="226"/>
      <c r="AA43" s="225">
        <f>SUM(AA44:AA55)</f>
        <v>3689279</v>
      </c>
      <c r="AB43" s="225">
        <f>BG43*AE43</f>
        <v>0</v>
      </c>
      <c r="AC43" s="225">
        <f t="shared" si="11"/>
        <v>3689279</v>
      </c>
      <c r="AD43" s="225"/>
      <c r="AE43" s="225"/>
      <c r="AF43" s="222">
        <f t="shared" si="3"/>
        <v>0</v>
      </c>
      <c r="AG43" s="226"/>
      <c r="AH43" s="225">
        <f>SUM(AH44:AH55)</f>
        <v>0</v>
      </c>
      <c r="AI43" s="225">
        <f t="shared" ref="AI43" si="87">AG43*AL43</f>
        <v>0</v>
      </c>
      <c r="AJ43" s="225">
        <f t="shared" si="50"/>
        <v>0</v>
      </c>
      <c r="AK43" s="225"/>
      <c r="AL43" s="225"/>
      <c r="AM43" s="225"/>
      <c r="AN43" s="226"/>
      <c r="AO43" s="225">
        <f>SUM(AO44:AO55)</f>
        <v>0</v>
      </c>
      <c r="AP43" s="225">
        <f t="shared" ref="AP43" si="88">AM43*AS43</f>
        <v>0</v>
      </c>
      <c r="AQ43" s="225">
        <f t="shared" si="13"/>
        <v>0</v>
      </c>
      <c r="AR43" s="225"/>
      <c r="AS43" s="225"/>
      <c r="AT43" s="222">
        <f t="shared" si="4"/>
        <v>0</v>
      </c>
      <c r="AU43" s="223"/>
      <c r="AV43" s="225">
        <f>SUM(AV44:AV55)</f>
        <v>0</v>
      </c>
      <c r="AW43" s="225">
        <f>AS43*AZ43</f>
        <v>0</v>
      </c>
      <c r="AX43" s="225">
        <f t="shared" si="16"/>
        <v>0</v>
      </c>
      <c r="AY43" s="225"/>
      <c r="AZ43" s="225"/>
      <c r="BA43" s="222">
        <f t="shared" si="5"/>
        <v>0</v>
      </c>
      <c r="BB43" s="223"/>
      <c r="BC43" s="225">
        <f>SUM(BC44:BC55)</f>
        <v>0</v>
      </c>
      <c r="BD43" s="225">
        <f>AZ43*BG43</f>
        <v>0</v>
      </c>
      <c r="BE43" s="225">
        <f t="shared" si="19"/>
        <v>0</v>
      </c>
      <c r="BF43" s="225"/>
      <c r="BG43" s="225"/>
      <c r="BH43" s="222">
        <f t="shared" si="6"/>
        <v>0</v>
      </c>
      <c r="BI43" s="223"/>
      <c r="BJ43" s="223"/>
      <c r="BK43" s="225">
        <f>SUM(BK44:BK55)</f>
        <v>0</v>
      </c>
      <c r="BL43" s="225">
        <f>AE43*BO43</f>
        <v>0</v>
      </c>
      <c r="BM43" s="225">
        <f t="shared" si="22"/>
        <v>0</v>
      </c>
      <c r="BN43" s="225"/>
      <c r="BO43" s="225"/>
      <c r="BP43" s="222">
        <f t="shared" si="7"/>
        <v>0</v>
      </c>
      <c r="BQ43" s="223"/>
      <c r="BR43" s="225">
        <f>SUM(BR44:BR55)</f>
        <v>0</v>
      </c>
      <c r="BS43" s="225">
        <f>BO43*BV43</f>
        <v>0</v>
      </c>
      <c r="BT43" s="225">
        <f t="shared" si="25"/>
        <v>0</v>
      </c>
      <c r="BU43" s="29"/>
      <c r="BV43" s="190"/>
      <c r="BW43" s="25">
        <f t="shared" si="8"/>
        <v>0</v>
      </c>
      <c r="BX43" s="47"/>
      <c r="BY43" s="35"/>
      <c r="BZ43" s="35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</row>
    <row r="44" spans="1:162" ht="42.75" customHeight="1" outlineLevel="1" x14ac:dyDescent="0.45">
      <c r="A44" s="5">
        <v>35</v>
      </c>
      <c r="B44" s="5">
        <v>35</v>
      </c>
      <c r="C44" s="5" t="s">
        <v>30</v>
      </c>
      <c r="D44" s="6" t="s">
        <v>549</v>
      </c>
      <c r="E44" s="10">
        <v>1475.4</v>
      </c>
      <c r="F44" s="283">
        <f t="shared" ref="F44" si="89">E44*I44</f>
        <v>807781.5</v>
      </c>
      <c r="G44" s="283">
        <f t="shared" ref="G44" si="90">J44*E44</f>
        <v>0</v>
      </c>
      <c r="H44" s="283">
        <f t="shared" ref="H44" si="91">F44+G44</f>
        <v>807781.5</v>
      </c>
      <c r="I44" s="283">
        <f t="shared" ref="I44" si="92">P44</f>
        <v>547.5</v>
      </c>
      <c r="J44" s="283"/>
      <c r="K44" s="10"/>
      <c r="L44" s="228"/>
      <c r="M44" s="227">
        <f t="shared" si="30"/>
        <v>807781.5</v>
      </c>
      <c r="N44" s="227">
        <f t="shared" si="46"/>
        <v>0</v>
      </c>
      <c r="O44" s="227">
        <f t="shared" si="32"/>
        <v>807781.5</v>
      </c>
      <c r="P44" s="227">
        <v>547.5</v>
      </c>
      <c r="Q44" s="227"/>
      <c r="R44" s="227">
        <f t="shared" si="33"/>
        <v>547.5</v>
      </c>
      <c r="S44" s="228"/>
      <c r="T44" s="227">
        <f t="shared" si="34"/>
        <v>183687.30000000002</v>
      </c>
      <c r="U44" s="227">
        <f t="shared" si="35"/>
        <v>0</v>
      </c>
      <c r="V44" s="227">
        <f t="shared" si="47"/>
        <v>183687.30000000002</v>
      </c>
      <c r="W44" s="274">
        <v>124.5</v>
      </c>
      <c r="X44" s="227"/>
      <c r="Y44" s="227"/>
      <c r="Z44" s="228"/>
      <c r="AA44" s="227">
        <f t="shared" ref="AA44:AA55" si="93">E44*AD44</f>
        <v>1062288</v>
      </c>
      <c r="AB44" s="227">
        <f t="shared" ref="AB44:AB55" si="94">AM45*AE44</f>
        <v>0</v>
      </c>
      <c r="AC44" s="227">
        <f t="shared" si="11"/>
        <v>1062288</v>
      </c>
      <c r="AD44" s="227">
        <v>720</v>
      </c>
      <c r="AE44" s="227"/>
      <c r="AF44" s="229">
        <f t="shared" si="3"/>
        <v>720</v>
      </c>
      <c r="AG44" s="228"/>
      <c r="AH44" s="227">
        <f t="shared" si="37"/>
        <v>0</v>
      </c>
      <c r="AI44" s="227">
        <f t="shared" si="38"/>
        <v>0</v>
      </c>
      <c r="AJ44" s="227">
        <f t="shared" si="50"/>
        <v>0</v>
      </c>
      <c r="AK44" s="227"/>
      <c r="AL44" s="227"/>
      <c r="AM44" s="227"/>
      <c r="AN44" s="228"/>
      <c r="AO44" s="227">
        <f t="shared" si="40"/>
        <v>0</v>
      </c>
      <c r="AP44" s="227">
        <f t="shared" si="12"/>
        <v>0</v>
      </c>
      <c r="AQ44" s="227">
        <f t="shared" si="13"/>
        <v>0</v>
      </c>
      <c r="AR44" s="227"/>
      <c r="AS44" s="227"/>
      <c r="AT44" s="229">
        <f t="shared" si="4"/>
        <v>0</v>
      </c>
      <c r="AU44" s="230"/>
      <c r="AV44" s="227">
        <f t="shared" ref="AV44:AV55" si="95">R44*AY44</f>
        <v>0</v>
      </c>
      <c r="AW44" s="227">
        <f t="shared" ref="AW44:AW55" si="96">R45*AZ44</f>
        <v>0</v>
      </c>
      <c r="AX44" s="227">
        <f t="shared" si="16"/>
        <v>0</v>
      </c>
      <c r="AY44" s="227"/>
      <c r="AZ44" s="227"/>
      <c r="BA44" s="229">
        <f t="shared" si="5"/>
        <v>0</v>
      </c>
      <c r="BB44" s="230"/>
      <c r="BC44" s="227">
        <f t="shared" ref="BC44:BC55" si="97">Y44*BF44</f>
        <v>0</v>
      </c>
      <c r="BD44" s="227">
        <f t="shared" ref="BD44:BD55" si="98">Y45*BG44</f>
        <v>0</v>
      </c>
      <c r="BE44" s="227">
        <f t="shared" si="19"/>
        <v>0</v>
      </c>
      <c r="BF44" s="227"/>
      <c r="BG44" s="227"/>
      <c r="BH44" s="229">
        <f t="shared" si="6"/>
        <v>0</v>
      </c>
      <c r="BI44" s="230"/>
      <c r="BJ44" s="230"/>
      <c r="BK44" s="227">
        <f t="shared" ref="BK44:BK55" si="99">S44*BN44</f>
        <v>0</v>
      </c>
      <c r="BL44" s="227">
        <f t="shared" ref="BL44:BL55" si="100">AT45*BO44</f>
        <v>0</v>
      </c>
      <c r="BM44" s="227">
        <f t="shared" si="22"/>
        <v>0</v>
      </c>
      <c r="BN44" s="227"/>
      <c r="BO44" s="227"/>
      <c r="BP44" s="229">
        <f t="shared" si="7"/>
        <v>0</v>
      </c>
      <c r="BQ44" s="230"/>
      <c r="BR44" s="227">
        <f t="shared" ref="BR44:BR55" si="101">AG44*BU44</f>
        <v>0</v>
      </c>
      <c r="BS44" s="227">
        <f t="shared" ref="BS44:BS55" si="102">BA45*BV44</f>
        <v>0</v>
      </c>
      <c r="BT44" s="227">
        <f t="shared" si="25"/>
        <v>0</v>
      </c>
      <c r="BU44" s="18"/>
      <c r="BV44" s="186"/>
      <c r="BW44" s="16">
        <f t="shared" si="8"/>
        <v>0</v>
      </c>
      <c r="BX44" s="48"/>
      <c r="BY44" s="37" t="s">
        <v>606</v>
      </c>
      <c r="BZ44" s="37"/>
    </row>
    <row r="45" spans="1:162" ht="42.4" customHeight="1" outlineLevel="1" x14ac:dyDescent="0.45">
      <c r="A45" s="5">
        <v>36</v>
      </c>
      <c r="B45" s="5">
        <v>36</v>
      </c>
      <c r="C45" s="5" t="s">
        <v>31</v>
      </c>
      <c r="D45" s="6" t="s">
        <v>549</v>
      </c>
      <c r="E45" s="10">
        <v>1475.4</v>
      </c>
      <c r="F45" s="283">
        <f t="shared" ref="F45:F55" si="103">E45*I45</f>
        <v>331965</v>
      </c>
      <c r="G45" s="283">
        <f t="shared" ref="G45:G55" si="104">J45*E45</f>
        <v>0</v>
      </c>
      <c r="H45" s="283">
        <f t="shared" ref="H45:H55" si="105">F45+G45</f>
        <v>331965</v>
      </c>
      <c r="I45" s="283">
        <f t="shared" ref="I45:I55" si="106">P45</f>
        <v>225</v>
      </c>
      <c r="J45" s="283"/>
      <c r="K45" s="10"/>
      <c r="L45" s="228"/>
      <c r="M45" s="227">
        <f t="shared" si="30"/>
        <v>331965</v>
      </c>
      <c r="N45" s="227">
        <f t="shared" si="46"/>
        <v>0</v>
      </c>
      <c r="O45" s="227">
        <f t="shared" si="32"/>
        <v>331965</v>
      </c>
      <c r="P45" s="227">
        <v>225</v>
      </c>
      <c r="Q45" s="227"/>
      <c r="R45" s="227">
        <f t="shared" si="33"/>
        <v>225</v>
      </c>
      <c r="S45" s="228"/>
      <c r="T45" s="227">
        <f t="shared" si="34"/>
        <v>175425.06000000003</v>
      </c>
      <c r="U45" s="227">
        <f t="shared" si="35"/>
        <v>0</v>
      </c>
      <c r="V45" s="227">
        <f t="shared" si="47"/>
        <v>175425.06000000003</v>
      </c>
      <c r="W45" s="274">
        <v>118.9</v>
      </c>
      <c r="X45" s="227"/>
      <c r="Y45" s="227"/>
      <c r="Z45" s="228"/>
      <c r="AA45" s="227">
        <f t="shared" si="93"/>
        <v>147540</v>
      </c>
      <c r="AB45" s="227">
        <f t="shared" si="94"/>
        <v>0</v>
      </c>
      <c r="AC45" s="227">
        <f t="shared" si="11"/>
        <v>147540</v>
      </c>
      <c r="AD45" s="227">
        <v>100</v>
      </c>
      <c r="AE45" s="227"/>
      <c r="AF45" s="229">
        <f t="shared" si="3"/>
        <v>100</v>
      </c>
      <c r="AG45" s="228"/>
      <c r="AH45" s="227">
        <f t="shared" si="37"/>
        <v>0</v>
      </c>
      <c r="AI45" s="227">
        <f t="shared" si="38"/>
        <v>0</v>
      </c>
      <c r="AJ45" s="227">
        <f t="shared" si="50"/>
        <v>0</v>
      </c>
      <c r="AK45" s="227"/>
      <c r="AL45" s="227"/>
      <c r="AM45" s="227"/>
      <c r="AN45" s="228"/>
      <c r="AO45" s="227">
        <f t="shared" si="40"/>
        <v>0</v>
      </c>
      <c r="AP45" s="227">
        <f t="shared" si="12"/>
        <v>0</v>
      </c>
      <c r="AQ45" s="227">
        <f t="shared" si="13"/>
        <v>0</v>
      </c>
      <c r="AR45" s="227"/>
      <c r="AS45" s="227"/>
      <c r="AT45" s="229">
        <f t="shared" si="4"/>
        <v>0</v>
      </c>
      <c r="AU45" s="230"/>
      <c r="AV45" s="227">
        <f t="shared" si="95"/>
        <v>0</v>
      </c>
      <c r="AW45" s="227">
        <f t="shared" si="96"/>
        <v>0</v>
      </c>
      <c r="AX45" s="227">
        <f t="shared" si="16"/>
        <v>0</v>
      </c>
      <c r="AY45" s="227"/>
      <c r="AZ45" s="227"/>
      <c r="BA45" s="229">
        <f t="shared" si="5"/>
        <v>0</v>
      </c>
      <c r="BB45" s="230"/>
      <c r="BC45" s="227">
        <f t="shared" si="97"/>
        <v>0</v>
      </c>
      <c r="BD45" s="227">
        <f t="shared" si="98"/>
        <v>0</v>
      </c>
      <c r="BE45" s="227">
        <f t="shared" si="19"/>
        <v>0</v>
      </c>
      <c r="BF45" s="227"/>
      <c r="BG45" s="227"/>
      <c r="BH45" s="229">
        <f t="shared" si="6"/>
        <v>0</v>
      </c>
      <c r="BI45" s="230"/>
      <c r="BJ45" s="230"/>
      <c r="BK45" s="227">
        <f t="shared" si="99"/>
        <v>0</v>
      </c>
      <c r="BL45" s="227">
        <f t="shared" si="100"/>
        <v>0</v>
      </c>
      <c r="BM45" s="227">
        <f t="shared" si="22"/>
        <v>0</v>
      </c>
      <c r="BN45" s="227"/>
      <c r="BO45" s="227"/>
      <c r="BP45" s="229">
        <f t="shared" si="7"/>
        <v>0</v>
      </c>
      <c r="BQ45" s="230"/>
      <c r="BR45" s="227">
        <f t="shared" si="101"/>
        <v>0</v>
      </c>
      <c r="BS45" s="227">
        <f t="shared" si="102"/>
        <v>0</v>
      </c>
      <c r="BT45" s="227">
        <f t="shared" si="25"/>
        <v>0</v>
      </c>
      <c r="BU45" s="18"/>
      <c r="BV45" s="186"/>
      <c r="BW45" s="16">
        <f t="shared" si="8"/>
        <v>0</v>
      </c>
      <c r="BX45" s="48"/>
      <c r="BY45" s="37" t="s">
        <v>607</v>
      </c>
      <c r="BZ45" s="37"/>
    </row>
    <row r="46" spans="1:162" ht="57" customHeight="1" outlineLevel="1" x14ac:dyDescent="0.45">
      <c r="A46" s="5">
        <v>37</v>
      </c>
      <c r="B46" s="5">
        <v>37</v>
      </c>
      <c r="C46" s="5" t="s">
        <v>32</v>
      </c>
      <c r="D46" s="6" t="s">
        <v>549</v>
      </c>
      <c r="E46" s="10">
        <v>1475.4</v>
      </c>
      <c r="F46" s="283">
        <f t="shared" si="103"/>
        <v>829912.5</v>
      </c>
      <c r="G46" s="283">
        <f t="shared" si="104"/>
        <v>0</v>
      </c>
      <c r="H46" s="283">
        <f t="shared" si="105"/>
        <v>829912.5</v>
      </c>
      <c r="I46" s="283">
        <f t="shared" si="106"/>
        <v>562.5</v>
      </c>
      <c r="J46" s="283"/>
      <c r="K46" s="10"/>
      <c r="L46" s="228"/>
      <c r="M46" s="227">
        <f t="shared" si="30"/>
        <v>829912.5</v>
      </c>
      <c r="N46" s="227">
        <f t="shared" si="46"/>
        <v>0</v>
      </c>
      <c r="O46" s="227">
        <f t="shared" si="32"/>
        <v>829912.5</v>
      </c>
      <c r="P46" s="227">
        <v>562.5</v>
      </c>
      <c r="Q46" s="227"/>
      <c r="R46" s="227">
        <f t="shared" si="33"/>
        <v>562.5</v>
      </c>
      <c r="S46" s="228"/>
      <c r="T46" s="227">
        <f t="shared" si="34"/>
        <v>275457.18</v>
      </c>
      <c r="U46" s="227">
        <f t="shared" si="35"/>
        <v>0</v>
      </c>
      <c r="V46" s="227">
        <f t="shared" si="47"/>
        <v>275457.18</v>
      </c>
      <c r="W46" s="274">
        <v>186.7</v>
      </c>
      <c r="X46" s="227"/>
      <c r="Y46" s="227"/>
      <c r="Z46" s="228"/>
      <c r="AA46" s="227">
        <f t="shared" si="93"/>
        <v>1062288</v>
      </c>
      <c r="AB46" s="227">
        <f t="shared" si="94"/>
        <v>0</v>
      </c>
      <c r="AC46" s="227">
        <f t="shared" si="11"/>
        <v>1062288</v>
      </c>
      <c r="AD46" s="227">
        <v>720</v>
      </c>
      <c r="AE46" s="227"/>
      <c r="AF46" s="229">
        <f t="shared" si="3"/>
        <v>720</v>
      </c>
      <c r="AG46" s="228"/>
      <c r="AH46" s="227">
        <f t="shared" si="37"/>
        <v>0</v>
      </c>
      <c r="AI46" s="227">
        <f t="shared" si="38"/>
        <v>0</v>
      </c>
      <c r="AJ46" s="227">
        <f t="shared" si="50"/>
        <v>0</v>
      </c>
      <c r="AK46" s="227"/>
      <c r="AL46" s="227"/>
      <c r="AM46" s="227"/>
      <c r="AN46" s="228"/>
      <c r="AO46" s="227">
        <f t="shared" si="40"/>
        <v>0</v>
      </c>
      <c r="AP46" s="227">
        <f t="shared" si="12"/>
        <v>0</v>
      </c>
      <c r="AQ46" s="227">
        <f t="shared" si="13"/>
        <v>0</v>
      </c>
      <c r="AR46" s="227"/>
      <c r="AS46" s="227"/>
      <c r="AT46" s="229">
        <f t="shared" si="4"/>
        <v>0</v>
      </c>
      <c r="AU46" s="230"/>
      <c r="AV46" s="227">
        <f t="shared" si="95"/>
        <v>0</v>
      </c>
      <c r="AW46" s="227">
        <f t="shared" si="96"/>
        <v>0</v>
      </c>
      <c r="AX46" s="227">
        <f t="shared" si="16"/>
        <v>0</v>
      </c>
      <c r="AY46" s="227"/>
      <c r="AZ46" s="227"/>
      <c r="BA46" s="229">
        <f t="shared" si="5"/>
        <v>0</v>
      </c>
      <c r="BB46" s="230"/>
      <c r="BC46" s="227">
        <f t="shared" si="97"/>
        <v>0</v>
      </c>
      <c r="BD46" s="227">
        <f t="shared" si="98"/>
        <v>0</v>
      </c>
      <c r="BE46" s="227">
        <f t="shared" si="19"/>
        <v>0</v>
      </c>
      <c r="BF46" s="227"/>
      <c r="BG46" s="227"/>
      <c r="BH46" s="229">
        <f t="shared" si="6"/>
        <v>0</v>
      </c>
      <c r="BI46" s="230"/>
      <c r="BJ46" s="230"/>
      <c r="BK46" s="227">
        <f t="shared" si="99"/>
        <v>0</v>
      </c>
      <c r="BL46" s="227">
        <f t="shared" si="100"/>
        <v>0</v>
      </c>
      <c r="BM46" s="227">
        <f t="shared" si="22"/>
        <v>0</v>
      </c>
      <c r="BN46" s="227"/>
      <c r="BO46" s="227"/>
      <c r="BP46" s="229">
        <f t="shared" si="7"/>
        <v>0</v>
      </c>
      <c r="BQ46" s="230"/>
      <c r="BR46" s="227">
        <f t="shared" si="101"/>
        <v>0</v>
      </c>
      <c r="BS46" s="227">
        <f t="shared" si="102"/>
        <v>0</v>
      </c>
      <c r="BT46" s="227">
        <f t="shared" si="25"/>
        <v>0</v>
      </c>
      <c r="BU46" s="18"/>
      <c r="BV46" s="186"/>
      <c r="BW46" s="16">
        <f t="shared" si="8"/>
        <v>0</v>
      </c>
      <c r="BX46" s="48"/>
      <c r="BY46" s="37" t="s">
        <v>608</v>
      </c>
      <c r="BZ46" s="37"/>
    </row>
    <row r="47" spans="1:162" ht="42.75" customHeight="1" outlineLevel="1" x14ac:dyDescent="0.45">
      <c r="A47" s="5">
        <v>38</v>
      </c>
      <c r="B47" s="5">
        <v>38</v>
      </c>
      <c r="C47" s="5" t="s">
        <v>33</v>
      </c>
      <c r="D47" s="6" t="s">
        <v>549</v>
      </c>
      <c r="E47" s="10">
        <v>1475.4</v>
      </c>
      <c r="F47" s="283">
        <f t="shared" si="103"/>
        <v>331965</v>
      </c>
      <c r="G47" s="283">
        <f t="shared" si="104"/>
        <v>0</v>
      </c>
      <c r="H47" s="283">
        <f t="shared" si="105"/>
        <v>331965</v>
      </c>
      <c r="I47" s="283">
        <f t="shared" si="106"/>
        <v>225</v>
      </c>
      <c r="J47" s="283"/>
      <c r="K47" s="10"/>
      <c r="L47" s="228"/>
      <c r="M47" s="227">
        <f t="shared" si="30"/>
        <v>331965</v>
      </c>
      <c r="N47" s="227">
        <f t="shared" si="46"/>
        <v>0</v>
      </c>
      <c r="O47" s="227">
        <f t="shared" si="32"/>
        <v>331965</v>
      </c>
      <c r="P47" s="227">
        <v>225</v>
      </c>
      <c r="Q47" s="227"/>
      <c r="R47" s="227">
        <f t="shared" si="33"/>
        <v>225</v>
      </c>
      <c r="S47" s="228"/>
      <c r="T47" s="227">
        <f t="shared" si="34"/>
        <v>214670.7</v>
      </c>
      <c r="U47" s="227">
        <f t="shared" si="35"/>
        <v>0</v>
      </c>
      <c r="V47" s="227">
        <f t="shared" si="47"/>
        <v>214670.7</v>
      </c>
      <c r="W47" s="274">
        <v>145.5</v>
      </c>
      <c r="X47" s="227"/>
      <c r="Y47" s="227"/>
      <c r="Z47" s="228"/>
      <c r="AA47" s="227">
        <f t="shared" si="93"/>
        <v>295080</v>
      </c>
      <c r="AB47" s="227">
        <f t="shared" si="94"/>
        <v>0</v>
      </c>
      <c r="AC47" s="227">
        <f t="shared" si="11"/>
        <v>295080</v>
      </c>
      <c r="AD47" s="227">
        <v>200</v>
      </c>
      <c r="AE47" s="227"/>
      <c r="AF47" s="229">
        <f t="shared" si="3"/>
        <v>200</v>
      </c>
      <c r="AG47" s="228"/>
      <c r="AH47" s="227">
        <f t="shared" si="37"/>
        <v>0</v>
      </c>
      <c r="AI47" s="227">
        <f t="shared" si="38"/>
        <v>0</v>
      </c>
      <c r="AJ47" s="227">
        <f t="shared" si="50"/>
        <v>0</v>
      </c>
      <c r="AK47" s="227"/>
      <c r="AL47" s="227"/>
      <c r="AM47" s="227"/>
      <c r="AN47" s="228"/>
      <c r="AO47" s="227">
        <f t="shared" si="40"/>
        <v>0</v>
      </c>
      <c r="AP47" s="227">
        <f t="shared" si="12"/>
        <v>0</v>
      </c>
      <c r="AQ47" s="227">
        <f t="shared" si="13"/>
        <v>0</v>
      </c>
      <c r="AR47" s="227"/>
      <c r="AS47" s="227"/>
      <c r="AT47" s="229">
        <f t="shared" si="4"/>
        <v>0</v>
      </c>
      <c r="AU47" s="230"/>
      <c r="AV47" s="227">
        <f t="shared" si="95"/>
        <v>0</v>
      </c>
      <c r="AW47" s="227">
        <f t="shared" si="96"/>
        <v>0</v>
      </c>
      <c r="AX47" s="227">
        <f t="shared" si="16"/>
        <v>0</v>
      </c>
      <c r="AY47" s="227"/>
      <c r="AZ47" s="227"/>
      <c r="BA47" s="229">
        <f t="shared" si="5"/>
        <v>0</v>
      </c>
      <c r="BB47" s="230"/>
      <c r="BC47" s="227">
        <f t="shared" si="97"/>
        <v>0</v>
      </c>
      <c r="BD47" s="227">
        <f t="shared" si="98"/>
        <v>0</v>
      </c>
      <c r="BE47" s="227">
        <f t="shared" si="19"/>
        <v>0</v>
      </c>
      <c r="BF47" s="227"/>
      <c r="BG47" s="227"/>
      <c r="BH47" s="229">
        <f t="shared" si="6"/>
        <v>0</v>
      </c>
      <c r="BI47" s="230"/>
      <c r="BJ47" s="230"/>
      <c r="BK47" s="227">
        <f t="shared" si="99"/>
        <v>0</v>
      </c>
      <c r="BL47" s="227">
        <f t="shared" si="100"/>
        <v>0</v>
      </c>
      <c r="BM47" s="227">
        <f t="shared" si="22"/>
        <v>0</v>
      </c>
      <c r="BN47" s="227"/>
      <c r="BO47" s="227"/>
      <c r="BP47" s="229">
        <f t="shared" si="7"/>
        <v>0</v>
      </c>
      <c r="BQ47" s="230"/>
      <c r="BR47" s="227">
        <f t="shared" si="101"/>
        <v>0</v>
      </c>
      <c r="BS47" s="227">
        <f t="shared" si="102"/>
        <v>0</v>
      </c>
      <c r="BT47" s="227">
        <f t="shared" si="25"/>
        <v>0</v>
      </c>
      <c r="BU47" s="18"/>
      <c r="BV47" s="186"/>
      <c r="BW47" s="16">
        <f t="shared" si="8"/>
        <v>0</v>
      </c>
      <c r="BX47" s="48"/>
      <c r="BY47" s="37" t="s">
        <v>609</v>
      </c>
      <c r="BZ47" s="37"/>
    </row>
    <row r="48" spans="1:162" ht="42.75" customHeight="1" outlineLevel="1" x14ac:dyDescent="0.45">
      <c r="A48" s="5">
        <v>39</v>
      </c>
      <c r="B48" s="5">
        <v>39</v>
      </c>
      <c r="C48" s="5" t="s">
        <v>34</v>
      </c>
      <c r="D48" s="6" t="s">
        <v>550</v>
      </c>
      <c r="E48" s="10">
        <v>1032</v>
      </c>
      <c r="F48" s="283">
        <f t="shared" si="103"/>
        <v>425700</v>
      </c>
      <c r="G48" s="283">
        <f t="shared" si="104"/>
        <v>0</v>
      </c>
      <c r="H48" s="283">
        <f t="shared" si="105"/>
        <v>425700</v>
      </c>
      <c r="I48" s="283">
        <f t="shared" si="106"/>
        <v>412.5</v>
      </c>
      <c r="J48" s="283"/>
      <c r="K48" s="10"/>
      <c r="L48" s="228"/>
      <c r="M48" s="227">
        <f t="shared" si="30"/>
        <v>425700</v>
      </c>
      <c r="N48" s="227">
        <f t="shared" si="46"/>
        <v>0</v>
      </c>
      <c r="O48" s="227">
        <f t="shared" si="32"/>
        <v>425700</v>
      </c>
      <c r="P48" s="227">
        <v>412.5</v>
      </c>
      <c r="Q48" s="227"/>
      <c r="R48" s="227">
        <f t="shared" si="33"/>
        <v>412.5</v>
      </c>
      <c r="S48" s="228"/>
      <c r="T48" s="227">
        <f t="shared" si="34"/>
        <v>871008</v>
      </c>
      <c r="U48" s="227">
        <f t="shared" si="35"/>
        <v>0</v>
      </c>
      <c r="V48" s="227">
        <f t="shared" si="47"/>
        <v>871008</v>
      </c>
      <c r="W48" s="274">
        <v>844</v>
      </c>
      <c r="X48" s="227"/>
      <c r="Y48" s="227"/>
      <c r="Z48" s="228"/>
      <c r="AA48" s="227">
        <f t="shared" si="93"/>
        <v>799800</v>
      </c>
      <c r="AB48" s="227">
        <f t="shared" si="94"/>
        <v>0</v>
      </c>
      <c r="AC48" s="227">
        <f t="shared" si="11"/>
        <v>799800</v>
      </c>
      <c r="AD48" s="227">
        <v>775</v>
      </c>
      <c r="AE48" s="227"/>
      <c r="AF48" s="229">
        <f t="shared" si="3"/>
        <v>775</v>
      </c>
      <c r="AG48" s="228"/>
      <c r="AH48" s="227">
        <f t="shared" si="37"/>
        <v>0</v>
      </c>
      <c r="AI48" s="227">
        <f t="shared" si="38"/>
        <v>0</v>
      </c>
      <c r="AJ48" s="227">
        <f t="shared" si="50"/>
        <v>0</v>
      </c>
      <c r="AK48" s="227"/>
      <c r="AL48" s="227"/>
      <c r="AM48" s="227"/>
      <c r="AN48" s="228"/>
      <c r="AO48" s="227">
        <f t="shared" si="40"/>
        <v>0</v>
      </c>
      <c r="AP48" s="227">
        <f t="shared" si="12"/>
        <v>0</v>
      </c>
      <c r="AQ48" s="227">
        <f t="shared" si="13"/>
        <v>0</v>
      </c>
      <c r="AR48" s="227"/>
      <c r="AS48" s="227"/>
      <c r="AT48" s="229">
        <f t="shared" si="4"/>
        <v>0</v>
      </c>
      <c r="AU48" s="230"/>
      <c r="AV48" s="227">
        <f t="shared" si="95"/>
        <v>0</v>
      </c>
      <c r="AW48" s="227">
        <f t="shared" si="96"/>
        <v>0</v>
      </c>
      <c r="AX48" s="227">
        <f t="shared" si="16"/>
        <v>0</v>
      </c>
      <c r="AY48" s="227"/>
      <c r="AZ48" s="227"/>
      <c r="BA48" s="229">
        <f t="shared" si="5"/>
        <v>0</v>
      </c>
      <c r="BB48" s="230"/>
      <c r="BC48" s="227">
        <f t="shared" si="97"/>
        <v>0</v>
      </c>
      <c r="BD48" s="227">
        <f t="shared" si="98"/>
        <v>0</v>
      </c>
      <c r="BE48" s="227">
        <f t="shared" si="19"/>
        <v>0</v>
      </c>
      <c r="BF48" s="227"/>
      <c r="BG48" s="227"/>
      <c r="BH48" s="229">
        <f t="shared" si="6"/>
        <v>0</v>
      </c>
      <c r="BI48" s="230"/>
      <c r="BJ48" s="230"/>
      <c r="BK48" s="227">
        <f t="shared" si="99"/>
        <v>0</v>
      </c>
      <c r="BL48" s="227">
        <f t="shared" si="100"/>
        <v>0</v>
      </c>
      <c r="BM48" s="227">
        <f t="shared" si="22"/>
        <v>0</v>
      </c>
      <c r="BN48" s="227"/>
      <c r="BO48" s="227"/>
      <c r="BP48" s="229">
        <f t="shared" si="7"/>
        <v>0</v>
      </c>
      <c r="BQ48" s="230"/>
      <c r="BR48" s="227">
        <f t="shared" si="101"/>
        <v>0</v>
      </c>
      <c r="BS48" s="227">
        <f t="shared" si="102"/>
        <v>0</v>
      </c>
      <c r="BT48" s="227">
        <f t="shared" si="25"/>
        <v>0</v>
      </c>
      <c r="BU48" s="18"/>
      <c r="BV48" s="186"/>
      <c r="BW48" s="16">
        <f t="shared" si="8"/>
        <v>0</v>
      </c>
      <c r="BX48" s="48"/>
      <c r="BY48" s="37" t="s">
        <v>582</v>
      </c>
      <c r="BZ48" s="37"/>
    </row>
    <row r="49" spans="1:162" ht="42.75" customHeight="1" outlineLevel="1" x14ac:dyDescent="0.45">
      <c r="A49" s="5">
        <v>40</v>
      </c>
      <c r="B49" s="5">
        <v>40</v>
      </c>
      <c r="C49" s="5" t="s">
        <v>35</v>
      </c>
      <c r="D49" s="6" t="s">
        <v>550</v>
      </c>
      <c r="E49" s="10">
        <v>184</v>
      </c>
      <c r="F49" s="283">
        <f t="shared" si="103"/>
        <v>55200</v>
      </c>
      <c r="G49" s="283">
        <f t="shared" si="104"/>
        <v>0</v>
      </c>
      <c r="H49" s="283">
        <f t="shared" si="105"/>
        <v>55200</v>
      </c>
      <c r="I49" s="283">
        <f t="shared" si="106"/>
        <v>300</v>
      </c>
      <c r="J49" s="283"/>
      <c r="K49" s="10"/>
      <c r="L49" s="228"/>
      <c r="M49" s="227">
        <f t="shared" si="30"/>
        <v>55200</v>
      </c>
      <c r="N49" s="227">
        <f t="shared" si="46"/>
        <v>0</v>
      </c>
      <c r="O49" s="227">
        <f t="shared" si="32"/>
        <v>55200</v>
      </c>
      <c r="P49" s="227">
        <v>300</v>
      </c>
      <c r="Q49" s="227"/>
      <c r="R49" s="227">
        <f t="shared" si="33"/>
        <v>300</v>
      </c>
      <c r="S49" s="228"/>
      <c r="T49" s="227">
        <f t="shared" si="34"/>
        <v>124200</v>
      </c>
      <c r="U49" s="227">
        <f t="shared" si="35"/>
        <v>0</v>
      </c>
      <c r="V49" s="227">
        <f t="shared" si="47"/>
        <v>124200</v>
      </c>
      <c r="W49" s="274">
        <v>675</v>
      </c>
      <c r="X49" s="227"/>
      <c r="Y49" s="227"/>
      <c r="Z49" s="228"/>
      <c r="AA49" s="227">
        <f t="shared" si="93"/>
        <v>142600</v>
      </c>
      <c r="AB49" s="227">
        <f t="shared" si="94"/>
        <v>0</v>
      </c>
      <c r="AC49" s="227">
        <f t="shared" si="11"/>
        <v>142600</v>
      </c>
      <c r="AD49" s="227">
        <v>775</v>
      </c>
      <c r="AE49" s="227"/>
      <c r="AF49" s="229">
        <f t="shared" si="3"/>
        <v>775</v>
      </c>
      <c r="AG49" s="228"/>
      <c r="AH49" s="227">
        <f t="shared" si="37"/>
        <v>0</v>
      </c>
      <c r="AI49" s="227">
        <f t="shared" si="38"/>
        <v>0</v>
      </c>
      <c r="AJ49" s="227">
        <f t="shared" si="50"/>
        <v>0</v>
      </c>
      <c r="AK49" s="227"/>
      <c r="AL49" s="227"/>
      <c r="AM49" s="227"/>
      <c r="AN49" s="228"/>
      <c r="AO49" s="227">
        <f t="shared" si="40"/>
        <v>0</v>
      </c>
      <c r="AP49" s="227">
        <f t="shared" si="12"/>
        <v>0</v>
      </c>
      <c r="AQ49" s="227">
        <f t="shared" si="13"/>
        <v>0</v>
      </c>
      <c r="AR49" s="227"/>
      <c r="AS49" s="227"/>
      <c r="AT49" s="229">
        <f t="shared" si="4"/>
        <v>0</v>
      </c>
      <c r="AU49" s="230"/>
      <c r="AV49" s="227">
        <f t="shared" si="95"/>
        <v>0</v>
      </c>
      <c r="AW49" s="227">
        <f t="shared" si="96"/>
        <v>0</v>
      </c>
      <c r="AX49" s="227">
        <f t="shared" si="16"/>
        <v>0</v>
      </c>
      <c r="AY49" s="227"/>
      <c r="AZ49" s="227"/>
      <c r="BA49" s="229">
        <f t="shared" si="5"/>
        <v>0</v>
      </c>
      <c r="BB49" s="230"/>
      <c r="BC49" s="227">
        <f t="shared" si="97"/>
        <v>0</v>
      </c>
      <c r="BD49" s="227">
        <f t="shared" si="98"/>
        <v>0</v>
      </c>
      <c r="BE49" s="227">
        <f t="shared" si="19"/>
        <v>0</v>
      </c>
      <c r="BF49" s="227"/>
      <c r="BG49" s="227"/>
      <c r="BH49" s="229">
        <f t="shared" si="6"/>
        <v>0</v>
      </c>
      <c r="BI49" s="230"/>
      <c r="BJ49" s="230"/>
      <c r="BK49" s="227">
        <f t="shared" si="99"/>
        <v>0</v>
      </c>
      <c r="BL49" s="227">
        <f t="shared" si="100"/>
        <v>0</v>
      </c>
      <c r="BM49" s="227">
        <f t="shared" si="22"/>
        <v>0</v>
      </c>
      <c r="BN49" s="227"/>
      <c r="BO49" s="227"/>
      <c r="BP49" s="229">
        <f t="shared" si="7"/>
        <v>0</v>
      </c>
      <c r="BQ49" s="230"/>
      <c r="BR49" s="227">
        <f t="shared" si="101"/>
        <v>0</v>
      </c>
      <c r="BS49" s="227">
        <f t="shared" si="102"/>
        <v>0</v>
      </c>
      <c r="BT49" s="227">
        <f t="shared" si="25"/>
        <v>0</v>
      </c>
      <c r="BU49" s="18"/>
      <c r="BV49" s="186"/>
      <c r="BW49" s="16">
        <f t="shared" si="8"/>
        <v>0</v>
      </c>
      <c r="BX49" s="48"/>
      <c r="BY49" s="37" t="s">
        <v>610</v>
      </c>
      <c r="BZ49" s="37"/>
    </row>
    <row r="50" spans="1:162" ht="42.75" customHeight="1" outlineLevel="1" x14ac:dyDescent="0.45">
      <c r="A50" s="5">
        <v>41</v>
      </c>
      <c r="B50" s="5">
        <v>41</v>
      </c>
      <c r="C50" s="5" t="s">
        <v>36</v>
      </c>
      <c r="D50" s="6" t="s">
        <v>550</v>
      </c>
      <c r="E50" s="10">
        <v>184</v>
      </c>
      <c r="F50" s="283">
        <f t="shared" si="103"/>
        <v>55200</v>
      </c>
      <c r="G50" s="283">
        <f t="shared" si="104"/>
        <v>0</v>
      </c>
      <c r="H50" s="283">
        <f t="shared" si="105"/>
        <v>55200</v>
      </c>
      <c r="I50" s="283">
        <f t="shared" si="106"/>
        <v>300</v>
      </c>
      <c r="J50" s="283"/>
      <c r="K50" s="10"/>
      <c r="L50" s="228"/>
      <c r="M50" s="227">
        <f t="shared" si="30"/>
        <v>55200</v>
      </c>
      <c r="N50" s="227">
        <f t="shared" si="46"/>
        <v>0</v>
      </c>
      <c r="O50" s="227">
        <f t="shared" si="32"/>
        <v>55200</v>
      </c>
      <c r="P50" s="227">
        <v>300</v>
      </c>
      <c r="Q50" s="227"/>
      <c r="R50" s="227">
        <f t="shared" si="33"/>
        <v>300</v>
      </c>
      <c r="S50" s="228"/>
      <c r="T50" s="227">
        <f t="shared" si="34"/>
        <v>75808</v>
      </c>
      <c r="U50" s="227">
        <f t="shared" si="35"/>
        <v>0</v>
      </c>
      <c r="V50" s="227">
        <f t="shared" si="47"/>
        <v>75808</v>
      </c>
      <c r="W50" s="274">
        <v>412</v>
      </c>
      <c r="X50" s="227"/>
      <c r="Y50" s="227"/>
      <c r="Z50" s="228"/>
      <c r="AA50" s="227">
        <f t="shared" si="93"/>
        <v>142600</v>
      </c>
      <c r="AB50" s="227">
        <f t="shared" si="94"/>
        <v>0</v>
      </c>
      <c r="AC50" s="227">
        <f t="shared" si="11"/>
        <v>142600</v>
      </c>
      <c r="AD50" s="227">
        <v>775</v>
      </c>
      <c r="AE50" s="227"/>
      <c r="AF50" s="229">
        <f t="shared" si="3"/>
        <v>775</v>
      </c>
      <c r="AG50" s="228"/>
      <c r="AH50" s="227">
        <f t="shared" si="37"/>
        <v>0</v>
      </c>
      <c r="AI50" s="227">
        <f t="shared" si="38"/>
        <v>0</v>
      </c>
      <c r="AJ50" s="227">
        <f t="shared" si="50"/>
        <v>0</v>
      </c>
      <c r="AK50" s="227"/>
      <c r="AL50" s="227"/>
      <c r="AM50" s="227"/>
      <c r="AN50" s="228"/>
      <c r="AO50" s="227">
        <f t="shared" si="40"/>
        <v>0</v>
      </c>
      <c r="AP50" s="227">
        <f t="shared" si="12"/>
        <v>0</v>
      </c>
      <c r="AQ50" s="227">
        <f t="shared" si="13"/>
        <v>0</v>
      </c>
      <c r="AR50" s="227"/>
      <c r="AS50" s="227"/>
      <c r="AT50" s="229">
        <f t="shared" si="4"/>
        <v>0</v>
      </c>
      <c r="AU50" s="230"/>
      <c r="AV50" s="227">
        <f t="shared" si="95"/>
        <v>0</v>
      </c>
      <c r="AW50" s="227">
        <f t="shared" si="96"/>
        <v>0</v>
      </c>
      <c r="AX50" s="227">
        <f t="shared" si="16"/>
        <v>0</v>
      </c>
      <c r="AY50" s="227"/>
      <c r="AZ50" s="227"/>
      <c r="BA50" s="229">
        <f t="shared" si="5"/>
        <v>0</v>
      </c>
      <c r="BB50" s="230"/>
      <c r="BC50" s="227">
        <f t="shared" si="97"/>
        <v>0</v>
      </c>
      <c r="BD50" s="227">
        <f t="shared" si="98"/>
        <v>0</v>
      </c>
      <c r="BE50" s="227">
        <f t="shared" si="19"/>
        <v>0</v>
      </c>
      <c r="BF50" s="227"/>
      <c r="BG50" s="227"/>
      <c r="BH50" s="229">
        <f t="shared" si="6"/>
        <v>0</v>
      </c>
      <c r="BI50" s="230"/>
      <c r="BJ50" s="230"/>
      <c r="BK50" s="227">
        <f t="shared" si="99"/>
        <v>0</v>
      </c>
      <c r="BL50" s="227">
        <f t="shared" si="100"/>
        <v>0</v>
      </c>
      <c r="BM50" s="227">
        <f t="shared" si="22"/>
        <v>0</v>
      </c>
      <c r="BN50" s="227"/>
      <c r="BO50" s="227"/>
      <c r="BP50" s="229">
        <f t="shared" si="7"/>
        <v>0</v>
      </c>
      <c r="BQ50" s="230"/>
      <c r="BR50" s="227">
        <f t="shared" si="101"/>
        <v>0</v>
      </c>
      <c r="BS50" s="227">
        <f t="shared" si="102"/>
        <v>0</v>
      </c>
      <c r="BT50" s="227">
        <f t="shared" si="25"/>
        <v>0</v>
      </c>
      <c r="BU50" s="18"/>
      <c r="BV50" s="186"/>
      <c r="BW50" s="16">
        <f t="shared" si="8"/>
        <v>0</v>
      </c>
      <c r="BX50" s="48"/>
      <c r="BY50" s="37" t="s">
        <v>583</v>
      </c>
      <c r="BZ50" s="37"/>
    </row>
    <row r="51" spans="1:162" ht="28.5" customHeight="1" outlineLevel="1" x14ac:dyDescent="0.45">
      <c r="A51" s="5">
        <v>42</v>
      </c>
      <c r="B51" s="5">
        <v>42</v>
      </c>
      <c r="C51" s="5" t="s">
        <v>37</v>
      </c>
      <c r="D51" s="6" t="s">
        <v>551</v>
      </c>
      <c r="E51" s="10">
        <v>23.8</v>
      </c>
      <c r="F51" s="283">
        <f t="shared" si="103"/>
        <v>12495</v>
      </c>
      <c r="G51" s="283">
        <f t="shared" si="104"/>
        <v>0</v>
      </c>
      <c r="H51" s="283">
        <f t="shared" si="105"/>
        <v>12495</v>
      </c>
      <c r="I51" s="283">
        <f t="shared" si="106"/>
        <v>525</v>
      </c>
      <c r="J51" s="283"/>
      <c r="K51" s="10"/>
      <c r="L51" s="228"/>
      <c r="M51" s="227">
        <f t="shared" si="30"/>
        <v>12495</v>
      </c>
      <c r="N51" s="227">
        <f t="shared" si="46"/>
        <v>0</v>
      </c>
      <c r="O51" s="227">
        <f t="shared" si="32"/>
        <v>12495</v>
      </c>
      <c r="P51" s="227">
        <v>525</v>
      </c>
      <c r="Q51" s="227"/>
      <c r="R51" s="227">
        <f t="shared" si="33"/>
        <v>525</v>
      </c>
      <c r="S51" s="228"/>
      <c r="T51" s="227">
        <f t="shared" si="34"/>
        <v>4165</v>
      </c>
      <c r="U51" s="227">
        <f t="shared" si="35"/>
        <v>0</v>
      </c>
      <c r="V51" s="227">
        <f t="shared" si="47"/>
        <v>4165</v>
      </c>
      <c r="W51" s="274">
        <v>175</v>
      </c>
      <c r="X51" s="227"/>
      <c r="Y51" s="227"/>
      <c r="Z51" s="228"/>
      <c r="AA51" s="227">
        <f t="shared" si="93"/>
        <v>5950</v>
      </c>
      <c r="AB51" s="227">
        <f t="shared" si="94"/>
        <v>0</v>
      </c>
      <c r="AC51" s="227">
        <f t="shared" si="11"/>
        <v>5950</v>
      </c>
      <c r="AD51" s="227">
        <v>250</v>
      </c>
      <c r="AE51" s="227"/>
      <c r="AF51" s="229">
        <f t="shared" si="3"/>
        <v>250</v>
      </c>
      <c r="AG51" s="228"/>
      <c r="AH51" s="227">
        <f t="shared" si="37"/>
        <v>0</v>
      </c>
      <c r="AI51" s="227">
        <f t="shared" si="38"/>
        <v>0</v>
      </c>
      <c r="AJ51" s="227">
        <f t="shared" si="50"/>
        <v>0</v>
      </c>
      <c r="AK51" s="227"/>
      <c r="AL51" s="227"/>
      <c r="AM51" s="227"/>
      <c r="AN51" s="228"/>
      <c r="AO51" s="227">
        <f t="shared" si="40"/>
        <v>0</v>
      </c>
      <c r="AP51" s="227">
        <f t="shared" si="12"/>
        <v>0</v>
      </c>
      <c r="AQ51" s="227">
        <f t="shared" si="13"/>
        <v>0</v>
      </c>
      <c r="AR51" s="227"/>
      <c r="AS51" s="227"/>
      <c r="AT51" s="229">
        <f t="shared" si="4"/>
        <v>0</v>
      </c>
      <c r="AU51" s="230"/>
      <c r="AV51" s="227">
        <f t="shared" si="95"/>
        <v>0</v>
      </c>
      <c r="AW51" s="227">
        <f t="shared" si="96"/>
        <v>0</v>
      </c>
      <c r="AX51" s="227">
        <f t="shared" si="16"/>
        <v>0</v>
      </c>
      <c r="AY51" s="227"/>
      <c r="AZ51" s="227"/>
      <c r="BA51" s="229">
        <f t="shared" si="5"/>
        <v>0</v>
      </c>
      <c r="BB51" s="230"/>
      <c r="BC51" s="227">
        <f t="shared" si="97"/>
        <v>0</v>
      </c>
      <c r="BD51" s="227">
        <f t="shared" si="98"/>
        <v>0</v>
      </c>
      <c r="BE51" s="227">
        <f t="shared" si="19"/>
        <v>0</v>
      </c>
      <c r="BF51" s="227"/>
      <c r="BG51" s="227"/>
      <c r="BH51" s="229">
        <f t="shared" si="6"/>
        <v>0</v>
      </c>
      <c r="BI51" s="230"/>
      <c r="BJ51" s="230"/>
      <c r="BK51" s="227">
        <f t="shared" si="99"/>
        <v>0</v>
      </c>
      <c r="BL51" s="227">
        <f t="shared" si="100"/>
        <v>0</v>
      </c>
      <c r="BM51" s="227">
        <f t="shared" si="22"/>
        <v>0</v>
      </c>
      <c r="BN51" s="227"/>
      <c r="BO51" s="227"/>
      <c r="BP51" s="229">
        <f t="shared" si="7"/>
        <v>0</v>
      </c>
      <c r="BQ51" s="230"/>
      <c r="BR51" s="227">
        <f t="shared" si="101"/>
        <v>0</v>
      </c>
      <c r="BS51" s="227">
        <f t="shared" si="102"/>
        <v>0</v>
      </c>
      <c r="BT51" s="227">
        <f t="shared" si="25"/>
        <v>0</v>
      </c>
      <c r="BU51" s="18"/>
      <c r="BV51" s="186"/>
      <c r="BW51" s="16">
        <f t="shared" si="8"/>
        <v>0</v>
      </c>
      <c r="BX51" s="48"/>
      <c r="BY51" s="37" t="s">
        <v>611</v>
      </c>
      <c r="BZ51" s="37"/>
    </row>
    <row r="52" spans="1:162" ht="57" customHeight="1" outlineLevel="1" x14ac:dyDescent="0.45">
      <c r="A52" s="5">
        <v>43</v>
      </c>
      <c r="B52" s="5">
        <v>43</v>
      </c>
      <c r="C52" s="5" t="s">
        <v>38</v>
      </c>
      <c r="D52" s="6" t="s">
        <v>549</v>
      </c>
      <c r="E52" s="10">
        <v>30.5</v>
      </c>
      <c r="F52" s="283">
        <f t="shared" si="103"/>
        <v>19215</v>
      </c>
      <c r="G52" s="283">
        <f t="shared" si="104"/>
        <v>0</v>
      </c>
      <c r="H52" s="283">
        <f t="shared" si="105"/>
        <v>19215</v>
      </c>
      <c r="I52" s="283">
        <f t="shared" si="106"/>
        <v>630</v>
      </c>
      <c r="J52" s="283"/>
      <c r="K52" s="10"/>
      <c r="L52" s="228"/>
      <c r="M52" s="227">
        <f t="shared" si="30"/>
        <v>19215</v>
      </c>
      <c r="N52" s="227">
        <f t="shared" si="46"/>
        <v>0</v>
      </c>
      <c r="O52" s="227">
        <f t="shared" si="32"/>
        <v>19215</v>
      </c>
      <c r="P52" s="227">
        <v>630</v>
      </c>
      <c r="Q52" s="227"/>
      <c r="R52" s="227">
        <f t="shared" si="33"/>
        <v>630</v>
      </c>
      <c r="S52" s="228"/>
      <c r="T52" s="227">
        <f t="shared" si="34"/>
        <v>4041.25</v>
      </c>
      <c r="U52" s="227">
        <f t="shared" si="35"/>
        <v>0</v>
      </c>
      <c r="V52" s="227">
        <f t="shared" si="47"/>
        <v>4041.25</v>
      </c>
      <c r="W52" s="274">
        <v>132.5</v>
      </c>
      <c r="X52" s="227"/>
      <c r="Y52" s="227"/>
      <c r="Z52" s="228"/>
      <c r="AA52" s="227">
        <f t="shared" si="93"/>
        <v>21960</v>
      </c>
      <c r="AB52" s="227">
        <f t="shared" si="94"/>
        <v>0</v>
      </c>
      <c r="AC52" s="227">
        <f t="shared" si="11"/>
        <v>21960</v>
      </c>
      <c r="AD52" s="227">
        <v>720</v>
      </c>
      <c r="AE52" s="227"/>
      <c r="AF52" s="229">
        <f t="shared" si="3"/>
        <v>720</v>
      </c>
      <c r="AG52" s="228"/>
      <c r="AH52" s="227">
        <f t="shared" si="37"/>
        <v>0</v>
      </c>
      <c r="AI52" s="227">
        <f t="shared" si="38"/>
        <v>0</v>
      </c>
      <c r="AJ52" s="227">
        <f t="shared" si="50"/>
        <v>0</v>
      </c>
      <c r="AK52" s="227"/>
      <c r="AL52" s="227"/>
      <c r="AM52" s="227"/>
      <c r="AN52" s="228"/>
      <c r="AO52" s="227">
        <f t="shared" si="40"/>
        <v>0</v>
      </c>
      <c r="AP52" s="227">
        <f t="shared" si="12"/>
        <v>0</v>
      </c>
      <c r="AQ52" s="227">
        <f t="shared" si="13"/>
        <v>0</v>
      </c>
      <c r="AR52" s="227"/>
      <c r="AS52" s="227"/>
      <c r="AT52" s="229">
        <f t="shared" si="4"/>
        <v>0</v>
      </c>
      <c r="AU52" s="230"/>
      <c r="AV52" s="227">
        <f t="shared" si="95"/>
        <v>0</v>
      </c>
      <c r="AW52" s="227">
        <f t="shared" si="96"/>
        <v>0</v>
      </c>
      <c r="AX52" s="227">
        <f t="shared" si="16"/>
        <v>0</v>
      </c>
      <c r="AY52" s="227"/>
      <c r="AZ52" s="227"/>
      <c r="BA52" s="229">
        <f t="shared" si="5"/>
        <v>0</v>
      </c>
      <c r="BB52" s="230"/>
      <c r="BC52" s="227">
        <f t="shared" si="97"/>
        <v>0</v>
      </c>
      <c r="BD52" s="227">
        <f t="shared" si="98"/>
        <v>0</v>
      </c>
      <c r="BE52" s="227">
        <f t="shared" si="19"/>
        <v>0</v>
      </c>
      <c r="BF52" s="227"/>
      <c r="BG52" s="227"/>
      <c r="BH52" s="229">
        <f t="shared" si="6"/>
        <v>0</v>
      </c>
      <c r="BI52" s="230"/>
      <c r="BJ52" s="230"/>
      <c r="BK52" s="227">
        <f t="shared" si="99"/>
        <v>0</v>
      </c>
      <c r="BL52" s="227">
        <f t="shared" si="100"/>
        <v>0</v>
      </c>
      <c r="BM52" s="227">
        <f t="shared" si="22"/>
        <v>0</v>
      </c>
      <c r="BN52" s="227"/>
      <c r="BO52" s="227"/>
      <c r="BP52" s="229">
        <f t="shared" si="7"/>
        <v>0</v>
      </c>
      <c r="BQ52" s="230"/>
      <c r="BR52" s="227">
        <f t="shared" si="101"/>
        <v>0</v>
      </c>
      <c r="BS52" s="227">
        <f t="shared" si="102"/>
        <v>0</v>
      </c>
      <c r="BT52" s="227">
        <f t="shared" si="25"/>
        <v>0</v>
      </c>
      <c r="BU52" s="18"/>
      <c r="BV52" s="186"/>
      <c r="BW52" s="16">
        <f t="shared" si="8"/>
        <v>0</v>
      </c>
      <c r="BX52" s="48"/>
      <c r="BY52" s="37" t="s">
        <v>612</v>
      </c>
      <c r="BZ52" s="37"/>
    </row>
    <row r="53" spans="1:162" ht="28.5" customHeight="1" outlineLevel="1" x14ac:dyDescent="0.45">
      <c r="A53" s="5">
        <v>44</v>
      </c>
      <c r="B53" s="5">
        <v>44</v>
      </c>
      <c r="C53" s="5" t="s">
        <v>39</v>
      </c>
      <c r="D53" s="6" t="s">
        <v>550</v>
      </c>
      <c r="E53" s="10">
        <v>1</v>
      </c>
      <c r="F53" s="283">
        <f t="shared" si="103"/>
        <v>3900</v>
      </c>
      <c r="G53" s="283">
        <f t="shared" si="104"/>
        <v>0</v>
      </c>
      <c r="H53" s="283">
        <f t="shared" si="105"/>
        <v>3900</v>
      </c>
      <c r="I53" s="283">
        <f t="shared" si="106"/>
        <v>3900</v>
      </c>
      <c r="J53" s="283"/>
      <c r="K53" s="10"/>
      <c r="L53" s="228"/>
      <c r="M53" s="227">
        <f t="shared" si="30"/>
        <v>3900</v>
      </c>
      <c r="N53" s="227">
        <f t="shared" si="46"/>
        <v>0</v>
      </c>
      <c r="O53" s="227">
        <f t="shared" si="32"/>
        <v>3900</v>
      </c>
      <c r="P53" s="227">
        <v>3900</v>
      </c>
      <c r="Q53" s="227"/>
      <c r="R53" s="227">
        <f t="shared" si="33"/>
        <v>3900</v>
      </c>
      <c r="S53" s="228"/>
      <c r="T53" s="227">
        <f t="shared" si="34"/>
        <v>3166.66</v>
      </c>
      <c r="U53" s="227">
        <f t="shared" si="35"/>
        <v>0</v>
      </c>
      <c r="V53" s="227">
        <f t="shared" si="47"/>
        <v>3166.66</v>
      </c>
      <c r="W53" s="274">
        <v>3166.66</v>
      </c>
      <c r="X53" s="227"/>
      <c r="Y53" s="227"/>
      <c r="Z53" s="228"/>
      <c r="AA53" s="227">
        <f t="shared" si="93"/>
        <v>500</v>
      </c>
      <c r="AB53" s="227">
        <f t="shared" si="94"/>
        <v>0</v>
      </c>
      <c r="AC53" s="227">
        <f t="shared" si="11"/>
        <v>500</v>
      </c>
      <c r="AD53" s="227">
        <v>500</v>
      </c>
      <c r="AE53" s="227"/>
      <c r="AF53" s="229">
        <f t="shared" si="3"/>
        <v>500</v>
      </c>
      <c r="AG53" s="228"/>
      <c r="AH53" s="227">
        <f t="shared" si="37"/>
        <v>0</v>
      </c>
      <c r="AI53" s="227">
        <f t="shared" si="38"/>
        <v>0</v>
      </c>
      <c r="AJ53" s="227">
        <f t="shared" si="50"/>
        <v>0</v>
      </c>
      <c r="AK53" s="227"/>
      <c r="AL53" s="227"/>
      <c r="AM53" s="227"/>
      <c r="AN53" s="228"/>
      <c r="AO53" s="227">
        <f t="shared" si="40"/>
        <v>0</v>
      </c>
      <c r="AP53" s="227">
        <f t="shared" si="12"/>
        <v>0</v>
      </c>
      <c r="AQ53" s="227">
        <f t="shared" si="13"/>
        <v>0</v>
      </c>
      <c r="AR53" s="227"/>
      <c r="AS53" s="227"/>
      <c r="AT53" s="229">
        <f t="shared" si="4"/>
        <v>0</v>
      </c>
      <c r="AU53" s="230"/>
      <c r="AV53" s="227">
        <f t="shared" si="95"/>
        <v>0</v>
      </c>
      <c r="AW53" s="227">
        <f t="shared" si="96"/>
        <v>0</v>
      </c>
      <c r="AX53" s="227">
        <f t="shared" si="16"/>
        <v>0</v>
      </c>
      <c r="AY53" s="227"/>
      <c r="AZ53" s="227"/>
      <c r="BA53" s="229">
        <f t="shared" si="5"/>
        <v>0</v>
      </c>
      <c r="BB53" s="230"/>
      <c r="BC53" s="227">
        <f t="shared" si="97"/>
        <v>0</v>
      </c>
      <c r="BD53" s="227">
        <f t="shared" si="98"/>
        <v>0</v>
      </c>
      <c r="BE53" s="227">
        <f t="shared" si="19"/>
        <v>0</v>
      </c>
      <c r="BF53" s="227"/>
      <c r="BG53" s="227"/>
      <c r="BH53" s="229">
        <f t="shared" si="6"/>
        <v>0</v>
      </c>
      <c r="BI53" s="230"/>
      <c r="BJ53" s="230"/>
      <c r="BK53" s="227">
        <f t="shared" si="99"/>
        <v>0</v>
      </c>
      <c r="BL53" s="227">
        <f t="shared" si="100"/>
        <v>0</v>
      </c>
      <c r="BM53" s="227">
        <f t="shared" si="22"/>
        <v>0</v>
      </c>
      <c r="BN53" s="227"/>
      <c r="BO53" s="227"/>
      <c r="BP53" s="229">
        <f t="shared" si="7"/>
        <v>0</v>
      </c>
      <c r="BQ53" s="230"/>
      <c r="BR53" s="227">
        <f t="shared" si="101"/>
        <v>0</v>
      </c>
      <c r="BS53" s="227">
        <f t="shared" si="102"/>
        <v>0</v>
      </c>
      <c r="BT53" s="227">
        <f t="shared" si="25"/>
        <v>0</v>
      </c>
      <c r="BU53" s="18"/>
      <c r="BV53" s="186"/>
      <c r="BW53" s="16">
        <f t="shared" si="8"/>
        <v>0</v>
      </c>
      <c r="BX53" s="48"/>
      <c r="BY53" s="37" t="s">
        <v>613</v>
      </c>
      <c r="BZ53" s="37"/>
    </row>
    <row r="54" spans="1:162" ht="14.25" customHeight="1" outlineLevel="1" x14ac:dyDescent="0.45">
      <c r="A54" s="5">
        <v>45</v>
      </c>
      <c r="B54" s="5">
        <v>45</v>
      </c>
      <c r="C54" s="5" t="s">
        <v>40</v>
      </c>
      <c r="D54" s="6" t="s">
        <v>550</v>
      </c>
      <c r="E54" s="10">
        <v>8</v>
      </c>
      <c r="F54" s="283">
        <f t="shared" si="103"/>
        <v>26400</v>
      </c>
      <c r="G54" s="283">
        <f t="shared" si="104"/>
        <v>0</v>
      </c>
      <c r="H54" s="283">
        <f t="shared" si="105"/>
        <v>26400</v>
      </c>
      <c r="I54" s="283">
        <f t="shared" si="106"/>
        <v>3300</v>
      </c>
      <c r="J54" s="283"/>
      <c r="K54" s="10"/>
      <c r="L54" s="228"/>
      <c r="M54" s="227">
        <f t="shared" si="30"/>
        <v>26400</v>
      </c>
      <c r="N54" s="227">
        <f t="shared" si="46"/>
        <v>0</v>
      </c>
      <c r="O54" s="227">
        <f t="shared" si="32"/>
        <v>26400</v>
      </c>
      <c r="P54" s="227">
        <v>3300</v>
      </c>
      <c r="Q54" s="227"/>
      <c r="R54" s="227">
        <f t="shared" si="33"/>
        <v>3300</v>
      </c>
      <c r="S54" s="228"/>
      <c r="T54" s="227">
        <f t="shared" si="34"/>
        <v>25333.279999999999</v>
      </c>
      <c r="U54" s="227">
        <f t="shared" si="35"/>
        <v>0</v>
      </c>
      <c r="V54" s="227">
        <f t="shared" si="47"/>
        <v>25333.279999999999</v>
      </c>
      <c r="W54" s="274">
        <v>3166.66</v>
      </c>
      <c r="X54" s="227"/>
      <c r="Y54" s="227"/>
      <c r="Z54" s="228"/>
      <c r="AA54" s="227">
        <f t="shared" si="93"/>
        <v>4000</v>
      </c>
      <c r="AB54" s="227">
        <f t="shared" si="94"/>
        <v>0</v>
      </c>
      <c r="AC54" s="227">
        <f t="shared" si="11"/>
        <v>4000</v>
      </c>
      <c r="AD54" s="227">
        <v>500</v>
      </c>
      <c r="AE54" s="227"/>
      <c r="AF54" s="229">
        <f t="shared" si="3"/>
        <v>500</v>
      </c>
      <c r="AG54" s="228"/>
      <c r="AH54" s="227">
        <f t="shared" si="37"/>
        <v>0</v>
      </c>
      <c r="AI54" s="227">
        <f t="shared" si="38"/>
        <v>0</v>
      </c>
      <c r="AJ54" s="227">
        <f t="shared" si="50"/>
        <v>0</v>
      </c>
      <c r="AK54" s="227"/>
      <c r="AL54" s="227"/>
      <c r="AM54" s="227"/>
      <c r="AN54" s="228"/>
      <c r="AO54" s="227">
        <f t="shared" si="40"/>
        <v>0</v>
      </c>
      <c r="AP54" s="227">
        <f t="shared" si="12"/>
        <v>0</v>
      </c>
      <c r="AQ54" s="227">
        <f t="shared" si="13"/>
        <v>0</v>
      </c>
      <c r="AR54" s="227"/>
      <c r="AS54" s="227"/>
      <c r="AT54" s="229">
        <f t="shared" si="4"/>
        <v>0</v>
      </c>
      <c r="AU54" s="230"/>
      <c r="AV54" s="227">
        <f t="shared" si="95"/>
        <v>0</v>
      </c>
      <c r="AW54" s="227">
        <f t="shared" si="96"/>
        <v>0</v>
      </c>
      <c r="AX54" s="227">
        <f t="shared" si="16"/>
        <v>0</v>
      </c>
      <c r="AY54" s="227"/>
      <c r="AZ54" s="227"/>
      <c r="BA54" s="229">
        <f t="shared" si="5"/>
        <v>0</v>
      </c>
      <c r="BB54" s="230"/>
      <c r="BC54" s="227">
        <f t="shared" si="97"/>
        <v>0</v>
      </c>
      <c r="BD54" s="227">
        <f t="shared" si="98"/>
        <v>0</v>
      </c>
      <c r="BE54" s="227">
        <f t="shared" si="19"/>
        <v>0</v>
      </c>
      <c r="BF54" s="227"/>
      <c r="BG54" s="227"/>
      <c r="BH54" s="229">
        <f t="shared" si="6"/>
        <v>0</v>
      </c>
      <c r="BI54" s="230"/>
      <c r="BJ54" s="230"/>
      <c r="BK54" s="227">
        <f t="shared" si="99"/>
        <v>0</v>
      </c>
      <c r="BL54" s="227">
        <f t="shared" si="100"/>
        <v>0</v>
      </c>
      <c r="BM54" s="227">
        <f t="shared" si="22"/>
        <v>0</v>
      </c>
      <c r="BN54" s="227"/>
      <c r="BO54" s="227"/>
      <c r="BP54" s="229">
        <f t="shared" si="7"/>
        <v>0</v>
      </c>
      <c r="BQ54" s="230"/>
      <c r="BR54" s="227">
        <f t="shared" si="101"/>
        <v>0</v>
      </c>
      <c r="BS54" s="227">
        <f t="shared" si="102"/>
        <v>0</v>
      </c>
      <c r="BT54" s="227">
        <f t="shared" si="25"/>
        <v>0</v>
      </c>
      <c r="BU54" s="18"/>
      <c r="BV54" s="186"/>
      <c r="BW54" s="16">
        <f t="shared" si="8"/>
        <v>0</v>
      </c>
      <c r="BX54" s="48"/>
      <c r="BY54" s="37" t="s">
        <v>614</v>
      </c>
      <c r="BZ54" s="37"/>
    </row>
    <row r="55" spans="1:162" ht="28.5" customHeight="1" outlineLevel="1" x14ac:dyDescent="0.45">
      <c r="A55" s="5">
        <v>46</v>
      </c>
      <c r="B55" s="5">
        <v>46</v>
      </c>
      <c r="C55" s="5" t="s">
        <v>41</v>
      </c>
      <c r="D55" s="6" t="s">
        <v>552</v>
      </c>
      <c r="E55" s="10">
        <v>46.73</v>
      </c>
      <c r="F55" s="283">
        <f t="shared" si="103"/>
        <v>24533.25</v>
      </c>
      <c r="G55" s="283">
        <f t="shared" si="104"/>
        <v>0</v>
      </c>
      <c r="H55" s="283">
        <f t="shared" si="105"/>
        <v>24533.25</v>
      </c>
      <c r="I55" s="283">
        <f t="shared" si="106"/>
        <v>525</v>
      </c>
      <c r="J55" s="283"/>
      <c r="K55" s="10"/>
      <c r="L55" s="228"/>
      <c r="M55" s="227">
        <f t="shared" si="30"/>
        <v>24533.25</v>
      </c>
      <c r="N55" s="227">
        <f t="shared" si="46"/>
        <v>0</v>
      </c>
      <c r="O55" s="227">
        <f t="shared" si="32"/>
        <v>24533.25</v>
      </c>
      <c r="P55" s="227">
        <v>525</v>
      </c>
      <c r="Q55" s="227"/>
      <c r="R55" s="227">
        <f t="shared" si="33"/>
        <v>525</v>
      </c>
      <c r="S55" s="228"/>
      <c r="T55" s="227">
        <f t="shared" si="34"/>
        <v>350.47499999999997</v>
      </c>
      <c r="U55" s="227">
        <f t="shared" si="35"/>
        <v>0</v>
      </c>
      <c r="V55" s="227">
        <f t="shared" si="47"/>
        <v>350.47499999999997</v>
      </c>
      <c r="W55" s="274">
        <v>7.5</v>
      </c>
      <c r="X55" s="227"/>
      <c r="Y55" s="227"/>
      <c r="Z55" s="228"/>
      <c r="AA55" s="227">
        <f t="shared" si="93"/>
        <v>4673</v>
      </c>
      <c r="AB55" s="227">
        <f t="shared" si="94"/>
        <v>0</v>
      </c>
      <c r="AC55" s="227">
        <f t="shared" si="11"/>
        <v>4673</v>
      </c>
      <c r="AD55" s="227">
        <v>100</v>
      </c>
      <c r="AE55" s="227"/>
      <c r="AF55" s="229">
        <f t="shared" si="3"/>
        <v>100</v>
      </c>
      <c r="AG55" s="228"/>
      <c r="AH55" s="227">
        <f t="shared" si="37"/>
        <v>0</v>
      </c>
      <c r="AI55" s="227">
        <f t="shared" si="38"/>
        <v>0</v>
      </c>
      <c r="AJ55" s="227">
        <f t="shared" si="50"/>
        <v>0</v>
      </c>
      <c r="AK55" s="227"/>
      <c r="AL55" s="227"/>
      <c r="AM55" s="227"/>
      <c r="AN55" s="228"/>
      <c r="AO55" s="227">
        <f t="shared" si="40"/>
        <v>0</v>
      </c>
      <c r="AP55" s="227">
        <f t="shared" si="12"/>
        <v>0</v>
      </c>
      <c r="AQ55" s="227">
        <f t="shared" si="13"/>
        <v>0</v>
      </c>
      <c r="AR55" s="227"/>
      <c r="AS55" s="227"/>
      <c r="AT55" s="229">
        <f t="shared" si="4"/>
        <v>0</v>
      </c>
      <c r="AU55" s="230"/>
      <c r="AV55" s="227">
        <f t="shared" si="95"/>
        <v>0</v>
      </c>
      <c r="AW55" s="227">
        <f t="shared" si="96"/>
        <v>0</v>
      </c>
      <c r="AX55" s="227">
        <f t="shared" si="16"/>
        <v>0</v>
      </c>
      <c r="AY55" s="227"/>
      <c r="AZ55" s="227"/>
      <c r="BA55" s="229">
        <f t="shared" si="5"/>
        <v>0</v>
      </c>
      <c r="BB55" s="230"/>
      <c r="BC55" s="227">
        <f t="shared" si="97"/>
        <v>0</v>
      </c>
      <c r="BD55" s="227">
        <f t="shared" si="98"/>
        <v>0</v>
      </c>
      <c r="BE55" s="227">
        <f t="shared" si="19"/>
        <v>0</v>
      </c>
      <c r="BF55" s="227"/>
      <c r="BG55" s="227"/>
      <c r="BH55" s="229">
        <f t="shared" si="6"/>
        <v>0</v>
      </c>
      <c r="BI55" s="230"/>
      <c r="BJ55" s="230"/>
      <c r="BK55" s="227">
        <f t="shared" si="99"/>
        <v>0</v>
      </c>
      <c r="BL55" s="227">
        <f t="shared" si="100"/>
        <v>0</v>
      </c>
      <c r="BM55" s="227">
        <f t="shared" si="22"/>
        <v>0</v>
      </c>
      <c r="BN55" s="227"/>
      <c r="BO55" s="227"/>
      <c r="BP55" s="229">
        <f t="shared" si="7"/>
        <v>0</v>
      </c>
      <c r="BQ55" s="230"/>
      <c r="BR55" s="227">
        <f t="shared" si="101"/>
        <v>0</v>
      </c>
      <c r="BS55" s="227">
        <f t="shared" si="102"/>
        <v>0</v>
      </c>
      <c r="BT55" s="227">
        <f t="shared" si="25"/>
        <v>0</v>
      </c>
      <c r="BU55" s="18"/>
      <c r="BV55" s="186"/>
      <c r="BW55" s="16">
        <f t="shared" si="8"/>
        <v>0</v>
      </c>
      <c r="BX55" s="48"/>
      <c r="BY55" s="37" t="s">
        <v>603</v>
      </c>
      <c r="BZ55" s="37"/>
    </row>
    <row r="56" spans="1:162" s="26" customFormat="1" ht="28.5" x14ac:dyDescent="0.45">
      <c r="A56" s="21"/>
      <c r="B56" s="21"/>
      <c r="C56" s="21" t="s">
        <v>42</v>
      </c>
      <c r="D56" s="27"/>
      <c r="E56" s="28"/>
      <c r="F56" s="289">
        <f t="shared" ref="F56:H56" si="107">SUM(F57:F64)</f>
        <v>1719840</v>
      </c>
      <c r="G56" s="289">
        <f t="shared" si="107"/>
        <v>0</v>
      </c>
      <c r="H56" s="289">
        <f t="shared" si="107"/>
        <v>1719840</v>
      </c>
      <c r="I56" s="289"/>
      <c r="J56" s="289"/>
      <c r="K56" s="225"/>
      <c r="L56" s="228"/>
      <c r="M56" s="225">
        <f>SUM(M57:M64)</f>
        <v>1719840</v>
      </c>
      <c r="N56" s="225">
        <f t="shared" si="46"/>
        <v>0</v>
      </c>
      <c r="O56" s="225">
        <f t="shared" si="32"/>
        <v>1719840</v>
      </c>
      <c r="P56" s="225"/>
      <c r="Q56" s="225"/>
      <c r="R56" s="225">
        <f t="shared" si="33"/>
        <v>0</v>
      </c>
      <c r="S56" s="226"/>
      <c r="T56" s="225">
        <f>SUM(T57:T64)</f>
        <v>1363163.2549999999</v>
      </c>
      <c r="U56" s="225">
        <f t="shared" ref="U56" si="108">S56*X56</f>
        <v>0</v>
      </c>
      <c r="V56" s="225">
        <f t="shared" si="47"/>
        <v>1363163.2549999999</v>
      </c>
      <c r="W56" s="273"/>
      <c r="X56" s="225"/>
      <c r="Y56" s="225"/>
      <c r="Z56" s="226"/>
      <c r="AA56" s="225">
        <f>SUM(AA57:AA64)</f>
        <v>2505532.5</v>
      </c>
      <c r="AB56" s="225">
        <f>BG56*AE56</f>
        <v>0</v>
      </c>
      <c r="AC56" s="225">
        <f t="shared" si="11"/>
        <v>2505532.5</v>
      </c>
      <c r="AD56" s="225"/>
      <c r="AE56" s="225"/>
      <c r="AF56" s="222">
        <f t="shared" si="3"/>
        <v>0</v>
      </c>
      <c r="AG56" s="226"/>
      <c r="AH56" s="225">
        <f>SUM(AH57:AH64)</f>
        <v>0</v>
      </c>
      <c r="AI56" s="225">
        <f t="shared" ref="AI56" si="109">AG56*AL56</f>
        <v>0</v>
      </c>
      <c r="AJ56" s="225">
        <f t="shared" si="50"/>
        <v>0</v>
      </c>
      <c r="AK56" s="225"/>
      <c r="AL56" s="225"/>
      <c r="AM56" s="225"/>
      <c r="AN56" s="226"/>
      <c r="AO56" s="225">
        <f>SUM(AO57:AO64)</f>
        <v>0</v>
      </c>
      <c r="AP56" s="225">
        <f t="shared" ref="AP56" si="110">AM56*AS56</f>
        <v>0</v>
      </c>
      <c r="AQ56" s="225">
        <f t="shared" si="13"/>
        <v>0</v>
      </c>
      <c r="AR56" s="225"/>
      <c r="AS56" s="225"/>
      <c r="AT56" s="222">
        <f t="shared" si="4"/>
        <v>0</v>
      </c>
      <c r="AU56" s="223"/>
      <c r="AV56" s="225">
        <f>SUM(AV57:AV64)</f>
        <v>0</v>
      </c>
      <c r="AW56" s="225">
        <f>AS56*AZ56</f>
        <v>0</v>
      </c>
      <c r="AX56" s="225">
        <f t="shared" si="16"/>
        <v>0</v>
      </c>
      <c r="AY56" s="225"/>
      <c r="AZ56" s="225"/>
      <c r="BA56" s="222">
        <f t="shared" si="5"/>
        <v>0</v>
      </c>
      <c r="BB56" s="223"/>
      <c r="BC56" s="225">
        <f>SUM(BC57:BC64)</f>
        <v>0</v>
      </c>
      <c r="BD56" s="225">
        <f>AZ56*BG56</f>
        <v>0</v>
      </c>
      <c r="BE56" s="225">
        <f t="shared" si="19"/>
        <v>0</v>
      </c>
      <c r="BF56" s="225"/>
      <c r="BG56" s="225"/>
      <c r="BH56" s="222">
        <f t="shared" si="6"/>
        <v>0</v>
      </c>
      <c r="BI56" s="223"/>
      <c r="BJ56" s="223"/>
      <c r="BK56" s="225">
        <f>SUM(BK57:BK64)</f>
        <v>0</v>
      </c>
      <c r="BL56" s="225">
        <f>AE56*BO56</f>
        <v>0</v>
      </c>
      <c r="BM56" s="225">
        <f t="shared" si="22"/>
        <v>0</v>
      </c>
      <c r="BN56" s="225"/>
      <c r="BO56" s="225"/>
      <c r="BP56" s="222">
        <f t="shared" si="7"/>
        <v>0</v>
      </c>
      <c r="BQ56" s="223"/>
      <c r="BR56" s="225">
        <f>SUM(BR57:BR64)</f>
        <v>0</v>
      </c>
      <c r="BS56" s="225">
        <f>BO56*BV56</f>
        <v>0</v>
      </c>
      <c r="BT56" s="225">
        <f t="shared" si="25"/>
        <v>0</v>
      </c>
      <c r="BU56" s="29"/>
      <c r="BV56" s="190"/>
      <c r="BW56" s="25">
        <f t="shared" si="8"/>
        <v>0</v>
      </c>
      <c r="BX56" s="47"/>
      <c r="BY56" s="35"/>
      <c r="BZ56" s="35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</row>
    <row r="57" spans="1:162" ht="42.75" customHeight="1" outlineLevel="1" x14ac:dyDescent="0.45">
      <c r="A57" s="5">
        <v>47</v>
      </c>
      <c r="B57" s="5">
        <v>47</v>
      </c>
      <c r="C57" s="5" t="s">
        <v>30</v>
      </c>
      <c r="D57" s="6" t="s">
        <v>549</v>
      </c>
      <c r="E57" s="10">
        <v>956.8</v>
      </c>
      <c r="F57" s="283">
        <f t="shared" ref="F57" si="111">E57*I57</f>
        <v>380328</v>
      </c>
      <c r="G57" s="283">
        <f t="shared" ref="G57" si="112">J57*E57</f>
        <v>0</v>
      </c>
      <c r="H57" s="283">
        <f t="shared" ref="H57" si="113">F57+G57</f>
        <v>380328</v>
      </c>
      <c r="I57" s="283">
        <f t="shared" ref="I57" si="114">P57</f>
        <v>397.5</v>
      </c>
      <c r="J57" s="283"/>
      <c r="K57" s="10"/>
      <c r="L57" s="228"/>
      <c r="M57" s="227">
        <f t="shared" si="30"/>
        <v>380328</v>
      </c>
      <c r="N57" s="227">
        <f t="shared" si="46"/>
        <v>0</v>
      </c>
      <c r="O57" s="227">
        <f t="shared" si="32"/>
        <v>380328</v>
      </c>
      <c r="P57" s="227">
        <v>397.5</v>
      </c>
      <c r="Q57" s="227"/>
      <c r="R57" s="227">
        <f t="shared" si="33"/>
        <v>397.5</v>
      </c>
      <c r="S57" s="228"/>
      <c r="T57" s="227">
        <f t="shared" si="34"/>
        <v>119121.59999999999</v>
      </c>
      <c r="U57" s="227">
        <f t="shared" si="35"/>
        <v>0</v>
      </c>
      <c r="V57" s="227">
        <f t="shared" si="47"/>
        <v>119121.59999999999</v>
      </c>
      <c r="W57" s="274">
        <v>124.5</v>
      </c>
      <c r="X57" s="227"/>
      <c r="Y57" s="227"/>
      <c r="Z57" s="228"/>
      <c r="AA57" s="227">
        <f t="shared" ref="AA57:AA64" si="115">E57*AD57</f>
        <v>688896</v>
      </c>
      <c r="AB57" s="227">
        <f t="shared" ref="AB57:AB64" si="116">AM58*AE57</f>
        <v>0</v>
      </c>
      <c r="AC57" s="227">
        <f t="shared" si="11"/>
        <v>688896</v>
      </c>
      <c r="AD57" s="227">
        <v>720</v>
      </c>
      <c r="AE57" s="227"/>
      <c r="AF57" s="229">
        <f t="shared" si="3"/>
        <v>720</v>
      </c>
      <c r="AG57" s="228"/>
      <c r="AH57" s="227">
        <f t="shared" si="37"/>
        <v>0</v>
      </c>
      <c r="AI57" s="227">
        <f t="shared" si="38"/>
        <v>0</v>
      </c>
      <c r="AJ57" s="227">
        <f t="shared" si="50"/>
        <v>0</v>
      </c>
      <c r="AK57" s="227"/>
      <c r="AL57" s="227"/>
      <c r="AM57" s="227"/>
      <c r="AN57" s="228"/>
      <c r="AO57" s="227">
        <f t="shared" si="40"/>
        <v>0</v>
      </c>
      <c r="AP57" s="227">
        <f t="shared" si="12"/>
        <v>0</v>
      </c>
      <c r="AQ57" s="227">
        <f t="shared" si="13"/>
        <v>0</v>
      </c>
      <c r="AR57" s="227"/>
      <c r="AS57" s="227"/>
      <c r="AT57" s="229">
        <f t="shared" si="4"/>
        <v>0</v>
      </c>
      <c r="AU57" s="230"/>
      <c r="AV57" s="227">
        <f t="shared" ref="AV57:AV64" si="117">R57*AY57</f>
        <v>0</v>
      </c>
      <c r="AW57" s="227">
        <f t="shared" ref="AW57:AW64" si="118">R58*AZ57</f>
        <v>0</v>
      </c>
      <c r="AX57" s="227">
        <f t="shared" si="16"/>
        <v>0</v>
      </c>
      <c r="AY57" s="227"/>
      <c r="AZ57" s="227"/>
      <c r="BA57" s="229">
        <f t="shared" si="5"/>
        <v>0</v>
      </c>
      <c r="BB57" s="230"/>
      <c r="BC57" s="227">
        <f t="shared" ref="BC57:BC64" si="119">Y57*BF57</f>
        <v>0</v>
      </c>
      <c r="BD57" s="227">
        <f t="shared" ref="BD57:BD64" si="120">Y58*BG57</f>
        <v>0</v>
      </c>
      <c r="BE57" s="227">
        <f t="shared" si="19"/>
        <v>0</v>
      </c>
      <c r="BF57" s="227"/>
      <c r="BG57" s="227"/>
      <c r="BH57" s="229">
        <f t="shared" si="6"/>
        <v>0</v>
      </c>
      <c r="BI57" s="230"/>
      <c r="BJ57" s="230"/>
      <c r="BK57" s="227">
        <f t="shared" ref="BK57:BK64" si="121">S57*BN57</f>
        <v>0</v>
      </c>
      <c r="BL57" s="227">
        <f t="shared" ref="BL57:BL64" si="122">AT58*BO57</f>
        <v>0</v>
      </c>
      <c r="BM57" s="227">
        <f t="shared" si="22"/>
        <v>0</v>
      </c>
      <c r="BN57" s="227"/>
      <c r="BO57" s="227"/>
      <c r="BP57" s="229">
        <f t="shared" si="7"/>
        <v>0</v>
      </c>
      <c r="BQ57" s="230"/>
      <c r="BR57" s="227">
        <f t="shared" ref="BR57:BR64" si="123">AG57*BU57</f>
        <v>0</v>
      </c>
      <c r="BS57" s="227">
        <f t="shared" ref="BS57:BS64" si="124">BA58*BV57</f>
        <v>0</v>
      </c>
      <c r="BT57" s="227">
        <f t="shared" si="25"/>
        <v>0</v>
      </c>
      <c r="BU57" s="18"/>
      <c r="BV57" s="186"/>
      <c r="BW57" s="16">
        <f t="shared" si="8"/>
        <v>0</v>
      </c>
      <c r="BX57" s="48"/>
      <c r="BY57" s="37" t="s">
        <v>615</v>
      </c>
      <c r="BZ57" s="37"/>
    </row>
    <row r="58" spans="1:162" ht="28.5" customHeight="1" outlineLevel="1" x14ac:dyDescent="0.45">
      <c r="A58" s="5">
        <v>48</v>
      </c>
      <c r="B58" s="5">
        <v>48</v>
      </c>
      <c r="C58" s="5" t="s">
        <v>31</v>
      </c>
      <c r="D58" s="6" t="s">
        <v>549</v>
      </c>
      <c r="E58" s="10">
        <v>956.8</v>
      </c>
      <c r="F58" s="283">
        <f t="shared" ref="F58:F64" si="125">E58*I58</f>
        <v>215280</v>
      </c>
      <c r="G58" s="283">
        <f t="shared" ref="G58:G64" si="126">J58*E58</f>
        <v>0</v>
      </c>
      <c r="H58" s="283">
        <f t="shared" ref="H58:H64" si="127">F58+G58</f>
        <v>215280</v>
      </c>
      <c r="I58" s="283">
        <f t="shared" ref="I58:I64" si="128">P58</f>
        <v>225</v>
      </c>
      <c r="J58" s="283"/>
      <c r="K58" s="10"/>
      <c r="L58" s="228"/>
      <c r="M58" s="227">
        <f t="shared" si="30"/>
        <v>215280</v>
      </c>
      <c r="N58" s="227">
        <f t="shared" si="46"/>
        <v>0</v>
      </c>
      <c r="O58" s="227">
        <f t="shared" si="32"/>
        <v>215280</v>
      </c>
      <c r="P58" s="227">
        <v>225</v>
      </c>
      <c r="Q58" s="227"/>
      <c r="R58" s="227">
        <f t="shared" si="33"/>
        <v>225</v>
      </c>
      <c r="S58" s="228"/>
      <c r="T58" s="227">
        <f t="shared" si="34"/>
        <v>181409.28</v>
      </c>
      <c r="U58" s="227">
        <f t="shared" si="35"/>
        <v>0</v>
      </c>
      <c r="V58" s="227">
        <f t="shared" si="47"/>
        <v>181409.28</v>
      </c>
      <c r="W58" s="274">
        <v>189.6</v>
      </c>
      <c r="X58" s="227"/>
      <c r="Y58" s="227"/>
      <c r="Z58" s="228"/>
      <c r="AA58" s="227">
        <f t="shared" si="115"/>
        <v>191360</v>
      </c>
      <c r="AB58" s="227">
        <f t="shared" si="116"/>
        <v>0</v>
      </c>
      <c r="AC58" s="227">
        <f t="shared" si="11"/>
        <v>191360</v>
      </c>
      <c r="AD58" s="227">
        <v>200</v>
      </c>
      <c r="AE58" s="227"/>
      <c r="AF58" s="229">
        <f t="shared" si="3"/>
        <v>200</v>
      </c>
      <c r="AG58" s="228"/>
      <c r="AH58" s="227">
        <f t="shared" si="37"/>
        <v>0</v>
      </c>
      <c r="AI58" s="227">
        <f t="shared" si="38"/>
        <v>0</v>
      </c>
      <c r="AJ58" s="227">
        <f t="shared" si="50"/>
        <v>0</v>
      </c>
      <c r="AK58" s="227"/>
      <c r="AL58" s="227"/>
      <c r="AM58" s="227"/>
      <c r="AN58" s="228"/>
      <c r="AO58" s="227">
        <f t="shared" si="40"/>
        <v>0</v>
      </c>
      <c r="AP58" s="227">
        <f t="shared" si="12"/>
        <v>0</v>
      </c>
      <c r="AQ58" s="227">
        <f t="shared" si="13"/>
        <v>0</v>
      </c>
      <c r="AR58" s="227"/>
      <c r="AS58" s="227"/>
      <c r="AT58" s="229">
        <f t="shared" si="4"/>
        <v>0</v>
      </c>
      <c r="AU58" s="230"/>
      <c r="AV58" s="227">
        <f t="shared" si="117"/>
        <v>0</v>
      </c>
      <c r="AW58" s="227">
        <f t="shared" si="118"/>
        <v>0</v>
      </c>
      <c r="AX58" s="227">
        <f t="shared" si="16"/>
        <v>0</v>
      </c>
      <c r="AY58" s="227"/>
      <c r="AZ58" s="227"/>
      <c r="BA58" s="229">
        <f t="shared" si="5"/>
        <v>0</v>
      </c>
      <c r="BB58" s="230"/>
      <c r="BC58" s="227">
        <f t="shared" si="119"/>
        <v>0</v>
      </c>
      <c r="BD58" s="227">
        <f t="shared" si="120"/>
        <v>0</v>
      </c>
      <c r="BE58" s="227">
        <f t="shared" si="19"/>
        <v>0</v>
      </c>
      <c r="BF58" s="227"/>
      <c r="BG58" s="227"/>
      <c r="BH58" s="229">
        <f t="shared" si="6"/>
        <v>0</v>
      </c>
      <c r="BI58" s="230"/>
      <c r="BJ58" s="230"/>
      <c r="BK58" s="227">
        <f t="shared" si="121"/>
        <v>0</v>
      </c>
      <c r="BL58" s="227">
        <f t="shared" si="122"/>
        <v>0</v>
      </c>
      <c r="BM58" s="227">
        <f t="shared" si="22"/>
        <v>0</v>
      </c>
      <c r="BN58" s="227"/>
      <c r="BO58" s="227"/>
      <c r="BP58" s="229">
        <f t="shared" si="7"/>
        <v>0</v>
      </c>
      <c r="BQ58" s="230"/>
      <c r="BR58" s="227">
        <f t="shared" si="123"/>
        <v>0</v>
      </c>
      <c r="BS58" s="227">
        <f t="shared" si="124"/>
        <v>0</v>
      </c>
      <c r="BT58" s="227">
        <f t="shared" si="25"/>
        <v>0</v>
      </c>
      <c r="BU58" s="18"/>
      <c r="BV58" s="186"/>
      <c r="BW58" s="16">
        <f t="shared" si="8"/>
        <v>0</v>
      </c>
      <c r="BX58" s="48"/>
      <c r="BY58" s="37" t="s">
        <v>616</v>
      </c>
      <c r="BZ58" s="37"/>
    </row>
    <row r="59" spans="1:162" ht="57" customHeight="1" outlineLevel="1" x14ac:dyDescent="0.45">
      <c r="A59" s="5">
        <v>49</v>
      </c>
      <c r="B59" s="5">
        <v>49</v>
      </c>
      <c r="C59" s="5" t="s">
        <v>32</v>
      </c>
      <c r="D59" s="6" t="s">
        <v>549</v>
      </c>
      <c r="E59" s="10">
        <v>956.8</v>
      </c>
      <c r="F59" s="283">
        <f t="shared" si="125"/>
        <v>394680</v>
      </c>
      <c r="G59" s="283">
        <f t="shared" si="126"/>
        <v>0</v>
      </c>
      <c r="H59" s="283">
        <f t="shared" si="127"/>
        <v>394680</v>
      </c>
      <c r="I59" s="283">
        <f t="shared" si="128"/>
        <v>412.5</v>
      </c>
      <c r="J59" s="283"/>
      <c r="K59" s="10"/>
      <c r="L59" s="228"/>
      <c r="M59" s="227">
        <f t="shared" si="30"/>
        <v>394680</v>
      </c>
      <c r="N59" s="227">
        <f t="shared" si="46"/>
        <v>0</v>
      </c>
      <c r="O59" s="227">
        <f t="shared" si="32"/>
        <v>394680</v>
      </c>
      <c r="P59" s="227">
        <v>412.5</v>
      </c>
      <c r="Q59" s="227"/>
      <c r="R59" s="227">
        <f t="shared" si="33"/>
        <v>412.5</v>
      </c>
      <c r="S59" s="228"/>
      <c r="T59" s="227">
        <f t="shared" si="34"/>
        <v>178634.55999999997</v>
      </c>
      <c r="U59" s="227">
        <f t="shared" si="35"/>
        <v>0</v>
      </c>
      <c r="V59" s="227">
        <f t="shared" si="47"/>
        <v>178634.55999999997</v>
      </c>
      <c r="W59" s="274">
        <v>186.7</v>
      </c>
      <c r="X59" s="227"/>
      <c r="Y59" s="227"/>
      <c r="Z59" s="228"/>
      <c r="AA59" s="227">
        <f t="shared" si="115"/>
        <v>688896</v>
      </c>
      <c r="AB59" s="227">
        <f t="shared" si="116"/>
        <v>0</v>
      </c>
      <c r="AC59" s="227">
        <f t="shared" si="11"/>
        <v>688896</v>
      </c>
      <c r="AD59" s="227">
        <v>720</v>
      </c>
      <c r="AE59" s="227"/>
      <c r="AF59" s="229">
        <f t="shared" si="3"/>
        <v>720</v>
      </c>
      <c r="AG59" s="228"/>
      <c r="AH59" s="227">
        <f t="shared" si="37"/>
        <v>0</v>
      </c>
      <c r="AI59" s="227">
        <f t="shared" si="38"/>
        <v>0</v>
      </c>
      <c r="AJ59" s="227">
        <f t="shared" si="50"/>
        <v>0</v>
      </c>
      <c r="AK59" s="227"/>
      <c r="AL59" s="227"/>
      <c r="AM59" s="227"/>
      <c r="AN59" s="228"/>
      <c r="AO59" s="227">
        <f t="shared" si="40"/>
        <v>0</v>
      </c>
      <c r="AP59" s="227">
        <f t="shared" si="12"/>
        <v>0</v>
      </c>
      <c r="AQ59" s="227">
        <f t="shared" si="13"/>
        <v>0</v>
      </c>
      <c r="AR59" s="227"/>
      <c r="AS59" s="227"/>
      <c r="AT59" s="229">
        <f t="shared" si="4"/>
        <v>0</v>
      </c>
      <c r="AU59" s="230"/>
      <c r="AV59" s="227">
        <f t="shared" si="117"/>
        <v>0</v>
      </c>
      <c r="AW59" s="227">
        <f t="shared" si="118"/>
        <v>0</v>
      </c>
      <c r="AX59" s="227">
        <f t="shared" si="16"/>
        <v>0</v>
      </c>
      <c r="AY59" s="227"/>
      <c r="AZ59" s="227"/>
      <c r="BA59" s="229">
        <f t="shared" si="5"/>
        <v>0</v>
      </c>
      <c r="BB59" s="230"/>
      <c r="BC59" s="227">
        <f t="shared" si="119"/>
        <v>0</v>
      </c>
      <c r="BD59" s="227">
        <f t="shared" si="120"/>
        <v>0</v>
      </c>
      <c r="BE59" s="227">
        <f t="shared" si="19"/>
        <v>0</v>
      </c>
      <c r="BF59" s="227"/>
      <c r="BG59" s="227"/>
      <c r="BH59" s="229">
        <f t="shared" si="6"/>
        <v>0</v>
      </c>
      <c r="BI59" s="230"/>
      <c r="BJ59" s="230"/>
      <c r="BK59" s="227">
        <f t="shared" si="121"/>
        <v>0</v>
      </c>
      <c r="BL59" s="227">
        <f t="shared" si="122"/>
        <v>0</v>
      </c>
      <c r="BM59" s="227">
        <f t="shared" si="22"/>
        <v>0</v>
      </c>
      <c r="BN59" s="227"/>
      <c r="BO59" s="227"/>
      <c r="BP59" s="229">
        <f t="shared" si="7"/>
        <v>0</v>
      </c>
      <c r="BQ59" s="230"/>
      <c r="BR59" s="227">
        <f t="shared" si="123"/>
        <v>0</v>
      </c>
      <c r="BS59" s="227">
        <f t="shared" si="124"/>
        <v>0</v>
      </c>
      <c r="BT59" s="227">
        <f t="shared" si="25"/>
        <v>0</v>
      </c>
      <c r="BU59" s="18"/>
      <c r="BV59" s="186"/>
      <c r="BW59" s="16">
        <f t="shared" si="8"/>
        <v>0</v>
      </c>
      <c r="BX59" s="48"/>
      <c r="BY59" s="37" t="s">
        <v>617</v>
      </c>
      <c r="BZ59" s="37"/>
    </row>
    <row r="60" spans="1:162" ht="42.75" customHeight="1" outlineLevel="1" x14ac:dyDescent="0.45">
      <c r="A60" s="5">
        <v>50</v>
      </c>
      <c r="B60" s="5">
        <v>50</v>
      </c>
      <c r="C60" s="5" t="s">
        <v>33</v>
      </c>
      <c r="D60" s="6" t="s">
        <v>549</v>
      </c>
      <c r="E60" s="10">
        <v>956.8</v>
      </c>
      <c r="F60" s="283">
        <f t="shared" si="125"/>
        <v>265512</v>
      </c>
      <c r="G60" s="283">
        <f t="shared" si="126"/>
        <v>0</v>
      </c>
      <c r="H60" s="283">
        <f t="shared" si="127"/>
        <v>265512</v>
      </c>
      <c r="I60" s="283">
        <f t="shared" si="128"/>
        <v>277.5</v>
      </c>
      <c r="J60" s="283"/>
      <c r="K60" s="10"/>
      <c r="L60" s="228"/>
      <c r="M60" s="227">
        <f t="shared" si="30"/>
        <v>265512</v>
      </c>
      <c r="N60" s="227">
        <f t="shared" si="46"/>
        <v>0</v>
      </c>
      <c r="O60" s="227">
        <f t="shared" si="32"/>
        <v>265512</v>
      </c>
      <c r="P60" s="227">
        <v>277.5</v>
      </c>
      <c r="Q60" s="227"/>
      <c r="R60" s="227">
        <f t="shared" si="33"/>
        <v>277.5</v>
      </c>
      <c r="S60" s="228"/>
      <c r="T60" s="227">
        <f t="shared" si="34"/>
        <v>139214.39999999999</v>
      </c>
      <c r="U60" s="227">
        <f t="shared" si="35"/>
        <v>0</v>
      </c>
      <c r="V60" s="227">
        <f t="shared" si="47"/>
        <v>139214.39999999999</v>
      </c>
      <c r="W60" s="274">
        <v>145.5</v>
      </c>
      <c r="X60" s="227"/>
      <c r="Y60" s="227"/>
      <c r="Z60" s="228"/>
      <c r="AA60" s="227">
        <f t="shared" si="115"/>
        <v>210496</v>
      </c>
      <c r="AB60" s="227">
        <f t="shared" si="116"/>
        <v>0</v>
      </c>
      <c r="AC60" s="227">
        <f t="shared" si="11"/>
        <v>210496</v>
      </c>
      <c r="AD60" s="227">
        <v>220</v>
      </c>
      <c r="AE60" s="227"/>
      <c r="AF60" s="229">
        <f t="shared" si="3"/>
        <v>220</v>
      </c>
      <c r="AG60" s="228"/>
      <c r="AH60" s="227">
        <f t="shared" si="37"/>
        <v>0</v>
      </c>
      <c r="AI60" s="227">
        <f t="shared" si="38"/>
        <v>0</v>
      </c>
      <c r="AJ60" s="227">
        <f t="shared" si="50"/>
        <v>0</v>
      </c>
      <c r="AK60" s="227"/>
      <c r="AL60" s="227"/>
      <c r="AM60" s="227"/>
      <c r="AN60" s="228"/>
      <c r="AO60" s="227">
        <f t="shared" si="40"/>
        <v>0</v>
      </c>
      <c r="AP60" s="227">
        <f t="shared" si="12"/>
        <v>0</v>
      </c>
      <c r="AQ60" s="227">
        <f t="shared" si="13"/>
        <v>0</v>
      </c>
      <c r="AR60" s="227"/>
      <c r="AS60" s="227"/>
      <c r="AT60" s="229">
        <f t="shared" si="4"/>
        <v>0</v>
      </c>
      <c r="AU60" s="230"/>
      <c r="AV60" s="227">
        <f t="shared" si="117"/>
        <v>0</v>
      </c>
      <c r="AW60" s="227">
        <f t="shared" si="118"/>
        <v>0</v>
      </c>
      <c r="AX60" s="227">
        <f t="shared" si="16"/>
        <v>0</v>
      </c>
      <c r="AY60" s="227"/>
      <c r="AZ60" s="227"/>
      <c r="BA60" s="229">
        <f t="shared" si="5"/>
        <v>0</v>
      </c>
      <c r="BB60" s="230"/>
      <c r="BC60" s="227">
        <f t="shared" si="119"/>
        <v>0</v>
      </c>
      <c r="BD60" s="227">
        <f t="shared" si="120"/>
        <v>0</v>
      </c>
      <c r="BE60" s="227">
        <f t="shared" si="19"/>
        <v>0</v>
      </c>
      <c r="BF60" s="227"/>
      <c r="BG60" s="227"/>
      <c r="BH60" s="229">
        <f t="shared" si="6"/>
        <v>0</v>
      </c>
      <c r="BI60" s="230"/>
      <c r="BJ60" s="230"/>
      <c r="BK60" s="227">
        <f t="shared" si="121"/>
        <v>0</v>
      </c>
      <c r="BL60" s="227">
        <f t="shared" si="122"/>
        <v>0</v>
      </c>
      <c r="BM60" s="227">
        <f t="shared" si="22"/>
        <v>0</v>
      </c>
      <c r="BN60" s="227"/>
      <c r="BO60" s="227"/>
      <c r="BP60" s="229">
        <f t="shared" si="7"/>
        <v>0</v>
      </c>
      <c r="BQ60" s="230"/>
      <c r="BR60" s="227">
        <f t="shared" si="123"/>
        <v>0</v>
      </c>
      <c r="BS60" s="227">
        <f t="shared" si="124"/>
        <v>0</v>
      </c>
      <c r="BT60" s="227">
        <f t="shared" si="25"/>
        <v>0</v>
      </c>
      <c r="BU60" s="18"/>
      <c r="BV60" s="186"/>
      <c r="BW60" s="16">
        <f t="shared" si="8"/>
        <v>0</v>
      </c>
      <c r="BX60" s="48"/>
      <c r="BY60" s="37" t="s">
        <v>618</v>
      </c>
      <c r="BZ60" s="37"/>
    </row>
    <row r="61" spans="1:162" ht="42.75" customHeight="1" outlineLevel="1" x14ac:dyDescent="0.45">
      <c r="A61" s="5">
        <v>51</v>
      </c>
      <c r="B61" s="5">
        <v>51</v>
      </c>
      <c r="C61" s="5" t="s">
        <v>34</v>
      </c>
      <c r="D61" s="6" t="s">
        <v>550</v>
      </c>
      <c r="E61" s="10">
        <v>848</v>
      </c>
      <c r="F61" s="283">
        <f t="shared" si="125"/>
        <v>349800</v>
      </c>
      <c r="G61" s="283">
        <f t="shared" si="126"/>
        <v>0</v>
      </c>
      <c r="H61" s="283">
        <f t="shared" si="127"/>
        <v>349800</v>
      </c>
      <c r="I61" s="283">
        <f t="shared" si="128"/>
        <v>412.5</v>
      </c>
      <c r="J61" s="283"/>
      <c r="K61" s="10"/>
      <c r="L61" s="228"/>
      <c r="M61" s="227">
        <f t="shared" si="30"/>
        <v>349800</v>
      </c>
      <c r="N61" s="227">
        <f t="shared" si="46"/>
        <v>0</v>
      </c>
      <c r="O61" s="227">
        <f t="shared" si="32"/>
        <v>349800</v>
      </c>
      <c r="P61" s="227">
        <v>412.5</v>
      </c>
      <c r="Q61" s="227"/>
      <c r="R61" s="227">
        <f t="shared" si="33"/>
        <v>412.5</v>
      </c>
      <c r="S61" s="228"/>
      <c r="T61" s="227">
        <f t="shared" si="34"/>
        <v>715712</v>
      </c>
      <c r="U61" s="227">
        <f t="shared" si="35"/>
        <v>0</v>
      </c>
      <c r="V61" s="227">
        <f t="shared" si="47"/>
        <v>715712</v>
      </c>
      <c r="W61" s="274">
        <v>844</v>
      </c>
      <c r="X61" s="227"/>
      <c r="Y61" s="227"/>
      <c r="Z61" s="228"/>
      <c r="AA61" s="227">
        <f t="shared" si="115"/>
        <v>657200</v>
      </c>
      <c r="AB61" s="227">
        <f t="shared" si="116"/>
        <v>0</v>
      </c>
      <c r="AC61" s="227">
        <f t="shared" si="11"/>
        <v>657200</v>
      </c>
      <c r="AD61" s="227">
        <v>775</v>
      </c>
      <c r="AE61" s="227"/>
      <c r="AF61" s="229">
        <f t="shared" si="3"/>
        <v>775</v>
      </c>
      <c r="AG61" s="228"/>
      <c r="AH61" s="227">
        <f t="shared" si="37"/>
        <v>0</v>
      </c>
      <c r="AI61" s="227">
        <f t="shared" si="38"/>
        <v>0</v>
      </c>
      <c r="AJ61" s="227">
        <f t="shared" si="50"/>
        <v>0</v>
      </c>
      <c r="AK61" s="227"/>
      <c r="AL61" s="227"/>
      <c r="AM61" s="227"/>
      <c r="AN61" s="228"/>
      <c r="AO61" s="227">
        <f t="shared" si="40"/>
        <v>0</v>
      </c>
      <c r="AP61" s="227">
        <f t="shared" si="12"/>
        <v>0</v>
      </c>
      <c r="AQ61" s="227">
        <f t="shared" si="13"/>
        <v>0</v>
      </c>
      <c r="AR61" s="227"/>
      <c r="AS61" s="227"/>
      <c r="AT61" s="229">
        <f t="shared" si="4"/>
        <v>0</v>
      </c>
      <c r="AU61" s="230"/>
      <c r="AV61" s="227">
        <f t="shared" si="117"/>
        <v>0</v>
      </c>
      <c r="AW61" s="227">
        <f t="shared" si="118"/>
        <v>0</v>
      </c>
      <c r="AX61" s="227">
        <f t="shared" si="16"/>
        <v>0</v>
      </c>
      <c r="AY61" s="227"/>
      <c r="AZ61" s="227"/>
      <c r="BA61" s="229">
        <f t="shared" si="5"/>
        <v>0</v>
      </c>
      <c r="BB61" s="230"/>
      <c r="BC61" s="227">
        <f t="shared" si="119"/>
        <v>0</v>
      </c>
      <c r="BD61" s="227">
        <f t="shared" si="120"/>
        <v>0</v>
      </c>
      <c r="BE61" s="227">
        <f t="shared" si="19"/>
        <v>0</v>
      </c>
      <c r="BF61" s="227"/>
      <c r="BG61" s="227"/>
      <c r="BH61" s="229">
        <f t="shared" si="6"/>
        <v>0</v>
      </c>
      <c r="BI61" s="230"/>
      <c r="BJ61" s="230"/>
      <c r="BK61" s="227">
        <f t="shared" si="121"/>
        <v>0</v>
      </c>
      <c r="BL61" s="227">
        <f t="shared" si="122"/>
        <v>0</v>
      </c>
      <c r="BM61" s="227">
        <f t="shared" si="22"/>
        <v>0</v>
      </c>
      <c r="BN61" s="227"/>
      <c r="BO61" s="227"/>
      <c r="BP61" s="229">
        <f t="shared" si="7"/>
        <v>0</v>
      </c>
      <c r="BQ61" s="230"/>
      <c r="BR61" s="227">
        <f t="shared" si="123"/>
        <v>0</v>
      </c>
      <c r="BS61" s="227">
        <f t="shared" si="124"/>
        <v>0</v>
      </c>
      <c r="BT61" s="227">
        <f t="shared" si="25"/>
        <v>0</v>
      </c>
      <c r="BU61" s="18"/>
      <c r="BV61" s="186"/>
      <c r="BW61" s="16">
        <f t="shared" si="8"/>
        <v>0</v>
      </c>
      <c r="BX61" s="48"/>
      <c r="BY61" s="37" t="s">
        <v>582</v>
      </c>
      <c r="BZ61" s="37"/>
    </row>
    <row r="62" spans="1:162" ht="28.5" customHeight="1" outlineLevel="1" x14ac:dyDescent="0.45">
      <c r="A62" s="5">
        <v>52</v>
      </c>
      <c r="B62" s="5">
        <v>52</v>
      </c>
      <c r="C62" s="5" t="s">
        <v>37</v>
      </c>
      <c r="D62" s="6" t="s">
        <v>551</v>
      </c>
      <c r="E62" s="10">
        <v>110.03</v>
      </c>
      <c r="F62" s="283">
        <f t="shared" si="125"/>
        <v>57765.75</v>
      </c>
      <c r="G62" s="283">
        <f t="shared" si="126"/>
        <v>0</v>
      </c>
      <c r="H62" s="283">
        <f t="shared" si="127"/>
        <v>57765.75</v>
      </c>
      <c r="I62" s="283">
        <f t="shared" si="128"/>
        <v>525</v>
      </c>
      <c r="J62" s="283"/>
      <c r="K62" s="10"/>
      <c r="L62" s="228"/>
      <c r="M62" s="227">
        <f t="shared" si="30"/>
        <v>57765.75</v>
      </c>
      <c r="N62" s="227">
        <f t="shared" si="46"/>
        <v>0</v>
      </c>
      <c r="O62" s="227">
        <f t="shared" si="32"/>
        <v>57765.75</v>
      </c>
      <c r="P62" s="227">
        <v>525</v>
      </c>
      <c r="Q62" s="227"/>
      <c r="R62" s="227">
        <f t="shared" si="33"/>
        <v>525</v>
      </c>
      <c r="S62" s="228"/>
      <c r="T62" s="227">
        <f t="shared" si="34"/>
        <v>19255.25</v>
      </c>
      <c r="U62" s="227">
        <f t="shared" si="35"/>
        <v>0</v>
      </c>
      <c r="V62" s="227">
        <f t="shared" si="47"/>
        <v>19255.25</v>
      </c>
      <c r="W62" s="274">
        <v>175</v>
      </c>
      <c r="X62" s="227"/>
      <c r="Y62" s="227"/>
      <c r="Z62" s="228"/>
      <c r="AA62" s="227">
        <f t="shared" si="115"/>
        <v>27507.5</v>
      </c>
      <c r="AB62" s="227">
        <f t="shared" si="116"/>
        <v>0</v>
      </c>
      <c r="AC62" s="227">
        <f t="shared" si="11"/>
        <v>27507.5</v>
      </c>
      <c r="AD62" s="227">
        <v>250</v>
      </c>
      <c r="AE62" s="227"/>
      <c r="AF62" s="229">
        <f t="shared" si="3"/>
        <v>250</v>
      </c>
      <c r="AG62" s="228"/>
      <c r="AH62" s="227">
        <f t="shared" si="37"/>
        <v>0</v>
      </c>
      <c r="AI62" s="227">
        <f t="shared" si="38"/>
        <v>0</v>
      </c>
      <c r="AJ62" s="227">
        <f t="shared" si="50"/>
        <v>0</v>
      </c>
      <c r="AK62" s="227"/>
      <c r="AL62" s="227"/>
      <c r="AM62" s="227"/>
      <c r="AN62" s="228"/>
      <c r="AO62" s="227">
        <f t="shared" si="40"/>
        <v>0</v>
      </c>
      <c r="AP62" s="227">
        <f t="shared" si="12"/>
        <v>0</v>
      </c>
      <c r="AQ62" s="227">
        <f t="shared" si="13"/>
        <v>0</v>
      </c>
      <c r="AR62" s="227"/>
      <c r="AS62" s="227"/>
      <c r="AT62" s="229">
        <f t="shared" si="4"/>
        <v>0</v>
      </c>
      <c r="AU62" s="230"/>
      <c r="AV62" s="227">
        <f t="shared" si="117"/>
        <v>0</v>
      </c>
      <c r="AW62" s="227">
        <f t="shared" si="118"/>
        <v>0</v>
      </c>
      <c r="AX62" s="227">
        <f t="shared" si="16"/>
        <v>0</v>
      </c>
      <c r="AY62" s="227"/>
      <c r="AZ62" s="227"/>
      <c r="BA62" s="229">
        <f t="shared" si="5"/>
        <v>0</v>
      </c>
      <c r="BB62" s="230"/>
      <c r="BC62" s="227">
        <f t="shared" si="119"/>
        <v>0</v>
      </c>
      <c r="BD62" s="227">
        <f t="shared" si="120"/>
        <v>0</v>
      </c>
      <c r="BE62" s="227">
        <f t="shared" si="19"/>
        <v>0</v>
      </c>
      <c r="BF62" s="227"/>
      <c r="BG62" s="227"/>
      <c r="BH62" s="229">
        <f t="shared" si="6"/>
        <v>0</v>
      </c>
      <c r="BI62" s="230"/>
      <c r="BJ62" s="230"/>
      <c r="BK62" s="227">
        <f t="shared" si="121"/>
        <v>0</v>
      </c>
      <c r="BL62" s="227">
        <f t="shared" si="122"/>
        <v>0</v>
      </c>
      <c r="BM62" s="227">
        <f t="shared" si="22"/>
        <v>0</v>
      </c>
      <c r="BN62" s="227"/>
      <c r="BO62" s="227"/>
      <c r="BP62" s="229">
        <f t="shared" si="7"/>
        <v>0</v>
      </c>
      <c r="BQ62" s="230"/>
      <c r="BR62" s="227">
        <f t="shared" si="123"/>
        <v>0</v>
      </c>
      <c r="BS62" s="227">
        <f t="shared" si="124"/>
        <v>0</v>
      </c>
      <c r="BT62" s="227">
        <f t="shared" si="25"/>
        <v>0</v>
      </c>
      <c r="BU62" s="18"/>
      <c r="BV62" s="186"/>
      <c r="BW62" s="16">
        <f t="shared" si="8"/>
        <v>0</v>
      </c>
      <c r="BX62" s="48"/>
      <c r="BY62" s="37" t="s">
        <v>619</v>
      </c>
      <c r="BZ62" s="37"/>
    </row>
    <row r="63" spans="1:162" ht="57" customHeight="1" outlineLevel="1" x14ac:dyDescent="0.45">
      <c r="A63" s="5">
        <v>53</v>
      </c>
      <c r="B63" s="5">
        <v>53</v>
      </c>
      <c r="C63" s="5" t="s">
        <v>38</v>
      </c>
      <c r="D63" s="6" t="s">
        <v>549</v>
      </c>
      <c r="E63" s="10">
        <v>50.7</v>
      </c>
      <c r="F63" s="283">
        <f t="shared" si="125"/>
        <v>31941</v>
      </c>
      <c r="G63" s="283">
        <f t="shared" si="126"/>
        <v>0</v>
      </c>
      <c r="H63" s="283">
        <f t="shared" si="127"/>
        <v>31941</v>
      </c>
      <c r="I63" s="283">
        <f t="shared" si="128"/>
        <v>630</v>
      </c>
      <c r="J63" s="283"/>
      <c r="K63" s="10"/>
      <c r="L63" s="228"/>
      <c r="M63" s="227">
        <f t="shared" si="30"/>
        <v>31941</v>
      </c>
      <c r="N63" s="227">
        <f t="shared" si="46"/>
        <v>0</v>
      </c>
      <c r="O63" s="227">
        <f t="shared" si="32"/>
        <v>31941</v>
      </c>
      <c r="P63" s="227">
        <v>630</v>
      </c>
      <c r="Q63" s="227"/>
      <c r="R63" s="227">
        <f t="shared" si="33"/>
        <v>630</v>
      </c>
      <c r="S63" s="228"/>
      <c r="T63" s="227">
        <f t="shared" si="34"/>
        <v>9465.69</v>
      </c>
      <c r="U63" s="227">
        <f t="shared" si="35"/>
        <v>0</v>
      </c>
      <c r="V63" s="227">
        <f t="shared" si="47"/>
        <v>9465.69</v>
      </c>
      <c r="W63" s="274">
        <v>186.7</v>
      </c>
      <c r="X63" s="227"/>
      <c r="Y63" s="227"/>
      <c r="Z63" s="228"/>
      <c r="AA63" s="227">
        <f t="shared" si="115"/>
        <v>36504</v>
      </c>
      <c r="AB63" s="227">
        <f t="shared" si="116"/>
        <v>0</v>
      </c>
      <c r="AC63" s="227">
        <f t="shared" si="11"/>
        <v>36504</v>
      </c>
      <c r="AD63" s="227">
        <v>720</v>
      </c>
      <c r="AE63" s="227"/>
      <c r="AF63" s="229">
        <f t="shared" si="3"/>
        <v>720</v>
      </c>
      <c r="AG63" s="228"/>
      <c r="AH63" s="227">
        <f t="shared" si="37"/>
        <v>0</v>
      </c>
      <c r="AI63" s="227">
        <f t="shared" si="38"/>
        <v>0</v>
      </c>
      <c r="AJ63" s="227">
        <f t="shared" si="50"/>
        <v>0</v>
      </c>
      <c r="AK63" s="227"/>
      <c r="AL63" s="227"/>
      <c r="AM63" s="227"/>
      <c r="AN63" s="228"/>
      <c r="AO63" s="227">
        <f t="shared" si="40"/>
        <v>0</v>
      </c>
      <c r="AP63" s="227">
        <f t="shared" si="12"/>
        <v>0</v>
      </c>
      <c r="AQ63" s="227">
        <f t="shared" si="13"/>
        <v>0</v>
      </c>
      <c r="AR63" s="227"/>
      <c r="AS63" s="227"/>
      <c r="AT63" s="229">
        <f t="shared" si="4"/>
        <v>0</v>
      </c>
      <c r="AU63" s="230"/>
      <c r="AV63" s="227">
        <f t="shared" si="117"/>
        <v>0</v>
      </c>
      <c r="AW63" s="227">
        <f t="shared" si="118"/>
        <v>0</v>
      </c>
      <c r="AX63" s="227">
        <f t="shared" si="16"/>
        <v>0</v>
      </c>
      <c r="AY63" s="227"/>
      <c r="AZ63" s="227"/>
      <c r="BA63" s="229">
        <f t="shared" si="5"/>
        <v>0</v>
      </c>
      <c r="BB63" s="230"/>
      <c r="BC63" s="227">
        <f t="shared" si="119"/>
        <v>0</v>
      </c>
      <c r="BD63" s="227">
        <f t="shared" si="120"/>
        <v>0</v>
      </c>
      <c r="BE63" s="227">
        <f t="shared" si="19"/>
        <v>0</v>
      </c>
      <c r="BF63" s="227"/>
      <c r="BG63" s="227"/>
      <c r="BH63" s="229">
        <f t="shared" si="6"/>
        <v>0</v>
      </c>
      <c r="BI63" s="230"/>
      <c r="BJ63" s="230"/>
      <c r="BK63" s="227">
        <f t="shared" si="121"/>
        <v>0</v>
      </c>
      <c r="BL63" s="227">
        <f t="shared" si="122"/>
        <v>0</v>
      </c>
      <c r="BM63" s="227">
        <f t="shared" si="22"/>
        <v>0</v>
      </c>
      <c r="BN63" s="227"/>
      <c r="BO63" s="227"/>
      <c r="BP63" s="229">
        <f t="shared" si="7"/>
        <v>0</v>
      </c>
      <c r="BQ63" s="230"/>
      <c r="BR63" s="227">
        <f t="shared" si="123"/>
        <v>0</v>
      </c>
      <c r="BS63" s="227">
        <f t="shared" si="124"/>
        <v>0</v>
      </c>
      <c r="BT63" s="227">
        <f t="shared" si="25"/>
        <v>0</v>
      </c>
      <c r="BU63" s="18"/>
      <c r="BV63" s="186"/>
      <c r="BW63" s="16">
        <f t="shared" si="8"/>
        <v>0</v>
      </c>
      <c r="BX63" s="48"/>
      <c r="BY63" s="37" t="s">
        <v>620</v>
      </c>
      <c r="BZ63" s="37"/>
    </row>
    <row r="64" spans="1:162" ht="28.5" customHeight="1" outlineLevel="1" x14ac:dyDescent="0.45">
      <c r="A64" s="5">
        <v>54</v>
      </c>
      <c r="B64" s="5">
        <v>54</v>
      </c>
      <c r="C64" s="5" t="s">
        <v>41</v>
      </c>
      <c r="D64" s="6" t="s">
        <v>552</v>
      </c>
      <c r="E64" s="10">
        <v>46.73</v>
      </c>
      <c r="F64" s="283">
        <f t="shared" si="125"/>
        <v>24533.25</v>
      </c>
      <c r="G64" s="283">
        <f t="shared" si="126"/>
        <v>0</v>
      </c>
      <c r="H64" s="283">
        <f t="shared" si="127"/>
        <v>24533.25</v>
      </c>
      <c r="I64" s="283">
        <f t="shared" si="128"/>
        <v>525</v>
      </c>
      <c r="J64" s="283"/>
      <c r="K64" s="10"/>
      <c r="L64" s="228"/>
      <c r="M64" s="227">
        <f t="shared" si="30"/>
        <v>24533.25</v>
      </c>
      <c r="N64" s="227">
        <f t="shared" si="46"/>
        <v>0</v>
      </c>
      <c r="O64" s="227">
        <f t="shared" si="32"/>
        <v>24533.25</v>
      </c>
      <c r="P64" s="227">
        <v>525</v>
      </c>
      <c r="Q64" s="227"/>
      <c r="R64" s="227">
        <f t="shared" si="33"/>
        <v>525</v>
      </c>
      <c r="S64" s="228"/>
      <c r="T64" s="227">
        <f t="shared" si="34"/>
        <v>350.47499999999997</v>
      </c>
      <c r="U64" s="227">
        <f t="shared" si="35"/>
        <v>0</v>
      </c>
      <c r="V64" s="227">
        <f t="shared" si="47"/>
        <v>350.47499999999997</v>
      </c>
      <c r="W64" s="274">
        <v>7.5</v>
      </c>
      <c r="X64" s="227"/>
      <c r="Y64" s="227"/>
      <c r="Z64" s="228"/>
      <c r="AA64" s="227">
        <f t="shared" si="115"/>
        <v>4673</v>
      </c>
      <c r="AB64" s="227">
        <f t="shared" si="116"/>
        <v>0</v>
      </c>
      <c r="AC64" s="227">
        <f t="shared" si="11"/>
        <v>4673</v>
      </c>
      <c r="AD64" s="227">
        <v>100</v>
      </c>
      <c r="AE64" s="227"/>
      <c r="AF64" s="229">
        <f t="shared" si="3"/>
        <v>100</v>
      </c>
      <c r="AG64" s="228"/>
      <c r="AH64" s="227">
        <f t="shared" si="37"/>
        <v>0</v>
      </c>
      <c r="AI64" s="227">
        <f t="shared" si="38"/>
        <v>0</v>
      </c>
      <c r="AJ64" s="227">
        <f t="shared" si="50"/>
        <v>0</v>
      </c>
      <c r="AK64" s="227"/>
      <c r="AL64" s="227"/>
      <c r="AM64" s="227"/>
      <c r="AN64" s="228"/>
      <c r="AO64" s="227">
        <f t="shared" si="40"/>
        <v>0</v>
      </c>
      <c r="AP64" s="227">
        <f t="shared" si="12"/>
        <v>0</v>
      </c>
      <c r="AQ64" s="227">
        <f t="shared" si="13"/>
        <v>0</v>
      </c>
      <c r="AR64" s="227"/>
      <c r="AS64" s="227"/>
      <c r="AT64" s="229">
        <f t="shared" si="4"/>
        <v>0</v>
      </c>
      <c r="AU64" s="230"/>
      <c r="AV64" s="227">
        <f t="shared" si="117"/>
        <v>0</v>
      </c>
      <c r="AW64" s="227">
        <f t="shared" si="118"/>
        <v>0</v>
      </c>
      <c r="AX64" s="227">
        <f t="shared" si="16"/>
        <v>0</v>
      </c>
      <c r="AY64" s="227"/>
      <c r="AZ64" s="227"/>
      <c r="BA64" s="229">
        <f t="shared" si="5"/>
        <v>0</v>
      </c>
      <c r="BB64" s="230"/>
      <c r="BC64" s="227">
        <f t="shared" si="119"/>
        <v>0</v>
      </c>
      <c r="BD64" s="227">
        <f t="shared" si="120"/>
        <v>0</v>
      </c>
      <c r="BE64" s="227">
        <f t="shared" si="19"/>
        <v>0</v>
      </c>
      <c r="BF64" s="227"/>
      <c r="BG64" s="227"/>
      <c r="BH64" s="229">
        <f t="shared" si="6"/>
        <v>0</v>
      </c>
      <c r="BI64" s="230"/>
      <c r="BJ64" s="230"/>
      <c r="BK64" s="227">
        <f t="shared" si="121"/>
        <v>0</v>
      </c>
      <c r="BL64" s="227">
        <f t="shared" si="122"/>
        <v>0</v>
      </c>
      <c r="BM64" s="227">
        <f t="shared" si="22"/>
        <v>0</v>
      </c>
      <c r="BN64" s="227"/>
      <c r="BO64" s="227"/>
      <c r="BP64" s="229">
        <f t="shared" si="7"/>
        <v>0</v>
      </c>
      <c r="BQ64" s="230"/>
      <c r="BR64" s="227">
        <f t="shared" si="123"/>
        <v>0</v>
      </c>
      <c r="BS64" s="227">
        <f t="shared" si="124"/>
        <v>0</v>
      </c>
      <c r="BT64" s="227">
        <f t="shared" si="25"/>
        <v>0</v>
      </c>
      <c r="BU64" s="18"/>
      <c r="BV64" s="186"/>
      <c r="BW64" s="16">
        <f t="shared" si="8"/>
        <v>0</v>
      </c>
      <c r="BX64" s="48"/>
      <c r="BY64" s="37" t="s">
        <v>603</v>
      </c>
      <c r="BZ64" s="37"/>
    </row>
    <row r="65" spans="1:162" s="26" customFormat="1" ht="28.5" x14ac:dyDescent="0.45">
      <c r="A65" s="21"/>
      <c r="B65" s="21"/>
      <c r="C65" s="21" t="s">
        <v>43</v>
      </c>
      <c r="D65" s="27"/>
      <c r="E65" s="28"/>
      <c r="F65" s="289">
        <f t="shared" ref="F65:H65" si="129">SUM(F66:F79)</f>
        <v>2644758</v>
      </c>
      <c r="G65" s="289">
        <f t="shared" si="129"/>
        <v>0</v>
      </c>
      <c r="H65" s="289">
        <f t="shared" si="129"/>
        <v>2644758</v>
      </c>
      <c r="I65" s="289"/>
      <c r="J65" s="289"/>
      <c r="K65" s="225"/>
      <c r="L65" s="228"/>
      <c r="M65" s="225">
        <f>SUM(M66:M79)</f>
        <v>2644758</v>
      </c>
      <c r="N65" s="225">
        <f t="shared" si="46"/>
        <v>0</v>
      </c>
      <c r="O65" s="225">
        <f t="shared" si="32"/>
        <v>2644758</v>
      </c>
      <c r="P65" s="225"/>
      <c r="Q65" s="225"/>
      <c r="R65" s="225">
        <f t="shared" si="33"/>
        <v>0</v>
      </c>
      <c r="S65" s="226"/>
      <c r="T65" s="225">
        <f>SUM(T66:T79)</f>
        <v>1851135.7</v>
      </c>
      <c r="U65" s="225">
        <f t="shared" ref="U65" si="130">S65*X65</f>
        <v>0</v>
      </c>
      <c r="V65" s="225">
        <f t="shared" si="47"/>
        <v>1851135.7</v>
      </c>
      <c r="W65" s="273"/>
      <c r="X65" s="225"/>
      <c r="Y65" s="225"/>
      <c r="Z65" s="226"/>
      <c r="AA65" s="225">
        <f>SUM(AA66:AA79)</f>
        <v>0</v>
      </c>
      <c r="AB65" s="225">
        <f>BG65*AE65</f>
        <v>0</v>
      </c>
      <c r="AC65" s="225">
        <f t="shared" si="11"/>
        <v>0</v>
      </c>
      <c r="AD65" s="225"/>
      <c r="AE65" s="225"/>
      <c r="AF65" s="222">
        <f t="shared" si="3"/>
        <v>0</v>
      </c>
      <c r="AG65" s="226"/>
      <c r="AH65" s="225">
        <f>SUM(AH66:AH79)</f>
        <v>0</v>
      </c>
      <c r="AI65" s="225">
        <f t="shared" ref="AI65" si="131">AG65*AL65</f>
        <v>0</v>
      </c>
      <c r="AJ65" s="225">
        <f t="shared" si="50"/>
        <v>0</v>
      </c>
      <c r="AK65" s="225"/>
      <c r="AL65" s="225"/>
      <c r="AM65" s="225"/>
      <c r="AN65" s="226"/>
      <c r="AO65" s="225">
        <f>SUM(AO66:AO79)</f>
        <v>0</v>
      </c>
      <c r="AP65" s="225">
        <f t="shared" ref="AP65" si="132">AM65*AS65</f>
        <v>0</v>
      </c>
      <c r="AQ65" s="225">
        <f t="shared" si="13"/>
        <v>0</v>
      </c>
      <c r="AR65" s="225"/>
      <c r="AS65" s="225"/>
      <c r="AT65" s="222">
        <f t="shared" si="4"/>
        <v>0</v>
      </c>
      <c r="AU65" s="223"/>
      <c r="AV65" s="225">
        <f>SUM(AV66:AV79)</f>
        <v>0</v>
      </c>
      <c r="AW65" s="225">
        <f>AS65*AZ65</f>
        <v>0</v>
      </c>
      <c r="AX65" s="225">
        <f t="shared" si="16"/>
        <v>0</v>
      </c>
      <c r="AY65" s="225"/>
      <c r="AZ65" s="225"/>
      <c r="BA65" s="222">
        <f t="shared" si="5"/>
        <v>0</v>
      </c>
      <c r="BB65" s="223"/>
      <c r="BC65" s="225">
        <f>SUM(BC66:BC79)</f>
        <v>0</v>
      </c>
      <c r="BD65" s="225">
        <f>AZ65*BG65</f>
        <v>0</v>
      </c>
      <c r="BE65" s="225">
        <f t="shared" si="19"/>
        <v>0</v>
      </c>
      <c r="BF65" s="225"/>
      <c r="BG65" s="225"/>
      <c r="BH65" s="222">
        <f t="shared" si="6"/>
        <v>0</v>
      </c>
      <c r="BI65" s="223"/>
      <c r="BJ65" s="223"/>
      <c r="BK65" s="225">
        <f>SUM(BK66:BK79)</f>
        <v>0</v>
      </c>
      <c r="BL65" s="225">
        <f>AE65*BO65</f>
        <v>0</v>
      </c>
      <c r="BM65" s="225">
        <f t="shared" si="22"/>
        <v>0</v>
      </c>
      <c r="BN65" s="225"/>
      <c r="BO65" s="225"/>
      <c r="BP65" s="222">
        <f t="shared" si="7"/>
        <v>0</v>
      </c>
      <c r="BQ65" s="223"/>
      <c r="BR65" s="225">
        <f>SUM(BR66:BR79)</f>
        <v>0</v>
      </c>
      <c r="BS65" s="225">
        <f>BO65*BV65</f>
        <v>0</v>
      </c>
      <c r="BT65" s="225">
        <f t="shared" si="25"/>
        <v>0</v>
      </c>
      <c r="BU65" s="29"/>
      <c r="BV65" s="190"/>
      <c r="BW65" s="25">
        <f t="shared" si="8"/>
        <v>0</v>
      </c>
      <c r="BX65" s="47"/>
      <c r="BY65" s="35"/>
      <c r="BZ65" s="35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</row>
    <row r="66" spans="1:162" ht="42.75" customHeight="1" outlineLevel="1" x14ac:dyDescent="0.45">
      <c r="A66" s="5">
        <v>55</v>
      </c>
      <c r="B66" s="5">
        <v>55</v>
      </c>
      <c r="C66" s="5" t="s">
        <v>44</v>
      </c>
      <c r="D66" s="6" t="s">
        <v>549</v>
      </c>
      <c r="E66" s="10">
        <v>960.6</v>
      </c>
      <c r="F66" s="283">
        <f t="shared" ref="F66" si="133">E66*I66</f>
        <v>648405</v>
      </c>
      <c r="G66" s="283">
        <f t="shared" ref="G66" si="134">J66*E66</f>
        <v>0</v>
      </c>
      <c r="H66" s="283">
        <f t="shared" ref="H66" si="135">F66+G66</f>
        <v>648405</v>
      </c>
      <c r="I66" s="283">
        <f t="shared" ref="I66" si="136">P66</f>
        <v>675</v>
      </c>
      <c r="J66" s="283"/>
      <c r="K66" s="10"/>
      <c r="L66" s="228"/>
      <c r="M66" s="227">
        <f t="shared" si="30"/>
        <v>648405</v>
      </c>
      <c r="N66" s="227">
        <f t="shared" si="46"/>
        <v>0</v>
      </c>
      <c r="O66" s="227">
        <f t="shared" si="32"/>
        <v>648405</v>
      </c>
      <c r="P66" s="227">
        <v>675</v>
      </c>
      <c r="Q66" s="227"/>
      <c r="R66" s="227">
        <f t="shared" si="33"/>
        <v>675</v>
      </c>
      <c r="S66" s="228"/>
      <c r="T66" s="227">
        <f>W66*E66</f>
        <v>255999.9</v>
      </c>
      <c r="U66" s="227">
        <f t="shared" si="35"/>
        <v>0</v>
      </c>
      <c r="V66" s="227">
        <f t="shared" si="47"/>
        <v>255999.9</v>
      </c>
      <c r="W66" s="274">
        <v>266.5</v>
      </c>
      <c r="X66" s="227"/>
      <c r="Y66" s="227"/>
      <c r="Z66" s="228"/>
      <c r="AA66" s="227">
        <f t="shared" ref="AA66:AA79" si="137">AM66*AD66</f>
        <v>0</v>
      </c>
      <c r="AB66" s="227">
        <f t="shared" ref="AB66:AB79" si="138">AM67*AE66</f>
        <v>0</v>
      </c>
      <c r="AC66" s="227">
        <f t="shared" si="11"/>
        <v>0</v>
      </c>
      <c r="AD66" s="227"/>
      <c r="AE66" s="227"/>
      <c r="AF66" s="229">
        <f t="shared" si="3"/>
        <v>0</v>
      </c>
      <c r="AG66" s="228"/>
      <c r="AH66" s="227">
        <f t="shared" si="37"/>
        <v>0</v>
      </c>
      <c r="AI66" s="227">
        <f t="shared" si="38"/>
        <v>0</v>
      </c>
      <c r="AJ66" s="227">
        <f t="shared" si="50"/>
        <v>0</v>
      </c>
      <c r="AK66" s="227"/>
      <c r="AL66" s="227"/>
      <c r="AM66" s="227"/>
      <c r="AN66" s="228"/>
      <c r="AO66" s="227">
        <f t="shared" si="40"/>
        <v>0</v>
      </c>
      <c r="AP66" s="227">
        <f t="shared" si="12"/>
        <v>0</v>
      </c>
      <c r="AQ66" s="227">
        <f t="shared" si="13"/>
        <v>0</v>
      </c>
      <c r="AR66" s="227"/>
      <c r="AS66" s="227"/>
      <c r="AT66" s="229">
        <f t="shared" si="4"/>
        <v>0</v>
      </c>
      <c r="AU66" s="230"/>
      <c r="AV66" s="227">
        <f t="shared" ref="AV66:AV79" si="139">R66*AY66</f>
        <v>0</v>
      </c>
      <c r="AW66" s="227">
        <f t="shared" ref="AW66:AW79" si="140">R67*AZ66</f>
        <v>0</v>
      </c>
      <c r="AX66" s="227">
        <f t="shared" si="16"/>
        <v>0</v>
      </c>
      <c r="AY66" s="227"/>
      <c r="AZ66" s="227"/>
      <c r="BA66" s="229">
        <f t="shared" si="5"/>
        <v>0</v>
      </c>
      <c r="BB66" s="230"/>
      <c r="BC66" s="227">
        <f t="shared" ref="BC66:BC79" si="141">Y66*BF66</f>
        <v>0</v>
      </c>
      <c r="BD66" s="227">
        <f t="shared" ref="BD66:BD79" si="142">Y67*BG66</f>
        <v>0</v>
      </c>
      <c r="BE66" s="227">
        <f t="shared" si="19"/>
        <v>0</v>
      </c>
      <c r="BF66" s="227"/>
      <c r="BG66" s="227"/>
      <c r="BH66" s="229">
        <f t="shared" si="6"/>
        <v>0</v>
      </c>
      <c r="BI66" s="230"/>
      <c r="BJ66" s="230"/>
      <c r="BK66" s="227">
        <f t="shared" ref="BK66:BK79" si="143">AT66*BN66</f>
        <v>0</v>
      </c>
      <c r="BL66" s="227">
        <f t="shared" ref="BL66:BL79" si="144">AT67*BO66</f>
        <v>0</v>
      </c>
      <c r="BM66" s="227">
        <f t="shared" si="22"/>
        <v>0</v>
      </c>
      <c r="BN66" s="227"/>
      <c r="BO66" s="227"/>
      <c r="BP66" s="229">
        <f t="shared" si="7"/>
        <v>0</v>
      </c>
      <c r="BQ66" s="230"/>
      <c r="BR66" s="227">
        <f t="shared" ref="BR66:BR79" si="145">BA66*BU66</f>
        <v>0</v>
      </c>
      <c r="BS66" s="227">
        <f t="shared" ref="BS66:BS79" si="146">BA67*BV66</f>
        <v>0</v>
      </c>
      <c r="BT66" s="227">
        <f t="shared" si="25"/>
        <v>0</v>
      </c>
      <c r="BU66" s="18"/>
      <c r="BV66" s="186"/>
      <c r="BW66" s="16">
        <f t="shared" si="8"/>
        <v>0</v>
      </c>
      <c r="BX66" s="48"/>
      <c r="BY66" s="37" t="s">
        <v>621</v>
      </c>
      <c r="BZ66" s="37"/>
    </row>
    <row r="67" spans="1:162" ht="42.75" customHeight="1" outlineLevel="1" x14ac:dyDescent="0.45">
      <c r="A67" s="5">
        <v>56</v>
      </c>
      <c r="B67" s="5">
        <v>56</v>
      </c>
      <c r="C67" s="5" t="s">
        <v>45</v>
      </c>
      <c r="D67" s="6" t="s">
        <v>549</v>
      </c>
      <c r="E67" s="10">
        <v>960.6</v>
      </c>
      <c r="F67" s="283">
        <f t="shared" ref="F67:F79" si="147">E67*I67</f>
        <v>540337.5</v>
      </c>
      <c r="G67" s="283">
        <f t="shared" ref="G67:G79" si="148">J67*E67</f>
        <v>0</v>
      </c>
      <c r="H67" s="283">
        <f t="shared" ref="H67:H79" si="149">F67+G67</f>
        <v>540337.5</v>
      </c>
      <c r="I67" s="283">
        <f t="shared" ref="I67:I79" si="150">P67</f>
        <v>562.5</v>
      </c>
      <c r="J67" s="283"/>
      <c r="K67" s="10"/>
      <c r="L67" s="228"/>
      <c r="M67" s="227">
        <f t="shared" si="30"/>
        <v>540337.5</v>
      </c>
      <c r="N67" s="227">
        <f t="shared" si="46"/>
        <v>0</v>
      </c>
      <c r="O67" s="227">
        <f t="shared" si="32"/>
        <v>540337.5</v>
      </c>
      <c r="P67" s="227">
        <v>562.5</v>
      </c>
      <c r="Q67" s="227"/>
      <c r="R67" s="227">
        <f t="shared" si="33"/>
        <v>562.5</v>
      </c>
      <c r="S67" s="228"/>
      <c r="T67" s="227">
        <f t="shared" si="34"/>
        <v>179344.02</v>
      </c>
      <c r="U67" s="227">
        <f t="shared" si="35"/>
        <v>0</v>
      </c>
      <c r="V67" s="227">
        <f t="shared" si="47"/>
        <v>179344.02</v>
      </c>
      <c r="W67" s="274">
        <v>186.7</v>
      </c>
      <c r="X67" s="227"/>
      <c r="Y67" s="227"/>
      <c r="Z67" s="228"/>
      <c r="AA67" s="227">
        <f t="shared" si="137"/>
        <v>0</v>
      </c>
      <c r="AB67" s="227">
        <f t="shared" si="138"/>
        <v>0</v>
      </c>
      <c r="AC67" s="227">
        <f t="shared" si="11"/>
        <v>0</v>
      </c>
      <c r="AD67" s="227"/>
      <c r="AE67" s="227"/>
      <c r="AF67" s="229">
        <f t="shared" si="3"/>
        <v>0</v>
      </c>
      <c r="AG67" s="228"/>
      <c r="AH67" s="227">
        <f t="shared" si="37"/>
        <v>0</v>
      </c>
      <c r="AI67" s="227">
        <f t="shared" si="38"/>
        <v>0</v>
      </c>
      <c r="AJ67" s="227">
        <f t="shared" si="50"/>
        <v>0</v>
      </c>
      <c r="AK67" s="227"/>
      <c r="AL67" s="227"/>
      <c r="AM67" s="227"/>
      <c r="AN67" s="228"/>
      <c r="AO67" s="227">
        <f t="shared" si="40"/>
        <v>0</v>
      </c>
      <c r="AP67" s="227">
        <f t="shared" si="12"/>
        <v>0</v>
      </c>
      <c r="AQ67" s="227">
        <f t="shared" si="13"/>
        <v>0</v>
      </c>
      <c r="AR67" s="227"/>
      <c r="AS67" s="227"/>
      <c r="AT67" s="229">
        <f t="shared" si="4"/>
        <v>0</v>
      </c>
      <c r="AU67" s="230"/>
      <c r="AV67" s="227">
        <f t="shared" si="139"/>
        <v>0</v>
      </c>
      <c r="AW67" s="227">
        <f t="shared" si="140"/>
        <v>0</v>
      </c>
      <c r="AX67" s="227">
        <f t="shared" si="16"/>
        <v>0</v>
      </c>
      <c r="AY67" s="227"/>
      <c r="AZ67" s="227"/>
      <c r="BA67" s="229">
        <f t="shared" si="5"/>
        <v>0</v>
      </c>
      <c r="BB67" s="230"/>
      <c r="BC67" s="227">
        <f t="shared" si="141"/>
        <v>0</v>
      </c>
      <c r="BD67" s="227">
        <f t="shared" si="142"/>
        <v>0</v>
      </c>
      <c r="BE67" s="227">
        <f t="shared" si="19"/>
        <v>0</v>
      </c>
      <c r="BF67" s="227"/>
      <c r="BG67" s="227"/>
      <c r="BH67" s="229">
        <f t="shared" si="6"/>
        <v>0</v>
      </c>
      <c r="BI67" s="230"/>
      <c r="BJ67" s="230"/>
      <c r="BK67" s="227">
        <f t="shared" si="143"/>
        <v>0</v>
      </c>
      <c r="BL67" s="227">
        <f t="shared" si="144"/>
        <v>0</v>
      </c>
      <c r="BM67" s="227">
        <f t="shared" si="22"/>
        <v>0</v>
      </c>
      <c r="BN67" s="227"/>
      <c r="BO67" s="227"/>
      <c r="BP67" s="229">
        <f t="shared" si="7"/>
        <v>0</v>
      </c>
      <c r="BQ67" s="230"/>
      <c r="BR67" s="227">
        <f t="shared" si="145"/>
        <v>0</v>
      </c>
      <c r="BS67" s="227">
        <f t="shared" si="146"/>
        <v>0</v>
      </c>
      <c r="BT67" s="227">
        <f t="shared" si="25"/>
        <v>0</v>
      </c>
      <c r="BU67" s="18"/>
      <c r="BV67" s="186"/>
      <c r="BW67" s="16">
        <f t="shared" si="8"/>
        <v>0</v>
      </c>
      <c r="BX67" s="48"/>
      <c r="BY67" s="37" t="s">
        <v>622</v>
      </c>
      <c r="BZ67" s="37"/>
    </row>
    <row r="68" spans="1:162" ht="28.5" customHeight="1" outlineLevel="1" x14ac:dyDescent="0.45">
      <c r="A68" s="5">
        <v>57</v>
      </c>
      <c r="B68" s="5">
        <v>57</v>
      </c>
      <c r="C68" s="5" t="s">
        <v>31</v>
      </c>
      <c r="D68" s="6" t="s">
        <v>549</v>
      </c>
      <c r="E68" s="10">
        <v>960.6</v>
      </c>
      <c r="F68" s="283">
        <f t="shared" si="147"/>
        <v>316998</v>
      </c>
      <c r="G68" s="283">
        <f t="shared" si="148"/>
        <v>0</v>
      </c>
      <c r="H68" s="283">
        <f t="shared" si="149"/>
        <v>316998</v>
      </c>
      <c r="I68" s="283">
        <f t="shared" si="150"/>
        <v>330</v>
      </c>
      <c r="J68" s="283"/>
      <c r="K68" s="10"/>
      <c r="L68" s="228"/>
      <c r="M68" s="227">
        <f t="shared" si="30"/>
        <v>316998</v>
      </c>
      <c r="N68" s="227">
        <f t="shared" si="46"/>
        <v>0</v>
      </c>
      <c r="O68" s="227">
        <f t="shared" si="32"/>
        <v>316998</v>
      </c>
      <c r="P68" s="227">
        <v>330</v>
      </c>
      <c r="Q68" s="227"/>
      <c r="R68" s="227">
        <f t="shared" si="33"/>
        <v>330</v>
      </c>
      <c r="S68" s="228"/>
      <c r="T68" s="227">
        <f t="shared" si="34"/>
        <v>318438.90000000002</v>
      </c>
      <c r="U68" s="227">
        <f t="shared" si="35"/>
        <v>0</v>
      </c>
      <c r="V68" s="227">
        <f t="shared" si="47"/>
        <v>318438.90000000002</v>
      </c>
      <c r="W68" s="274">
        <v>331.5</v>
      </c>
      <c r="X68" s="227"/>
      <c r="Y68" s="227"/>
      <c r="Z68" s="228"/>
      <c r="AA68" s="227">
        <f t="shared" si="137"/>
        <v>0</v>
      </c>
      <c r="AB68" s="227">
        <f t="shared" si="138"/>
        <v>0</v>
      </c>
      <c r="AC68" s="227">
        <f t="shared" si="11"/>
        <v>0</v>
      </c>
      <c r="AD68" s="227"/>
      <c r="AE68" s="227"/>
      <c r="AF68" s="229">
        <f t="shared" si="3"/>
        <v>0</v>
      </c>
      <c r="AG68" s="228"/>
      <c r="AH68" s="227">
        <f t="shared" si="37"/>
        <v>0</v>
      </c>
      <c r="AI68" s="227">
        <f t="shared" si="38"/>
        <v>0</v>
      </c>
      <c r="AJ68" s="227">
        <f t="shared" si="50"/>
        <v>0</v>
      </c>
      <c r="AK68" s="227"/>
      <c r="AL68" s="227"/>
      <c r="AM68" s="227"/>
      <c r="AN68" s="228"/>
      <c r="AO68" s="227">
        <f t="shared" si="40"/>
        <v>0</v>
      </c>
      <c r="AP68" s="227">
        <f t="shared" si="12"/>
        <v>0</v>
      </c>
      <c r="AQ68" s="227">
        <f t="shared" si="13"/>
        <v>0</v>
      </c>
      <c r="AR68" s="227"/>
      <c r="AS68" s="227"/>
      <c r="AT68" s="229">
        <f t="shared" si="4"/>
        <v>0</v>
      </c>
      <c r="AU68" s="230"/>
      <c r="AV68" s="227">
        <f t="shared" si="139"/>
        <v>0</v>
      </c>
      <c r="AW68" s="227">
        <f t="shared" si="140"/>
        <v>0</v>
      </c>
      <c r="AX68" s="227">
        <f t="shared" si="16"/>
        <v>0</v>
      </c>
      <c r="AY68" s="227"/>
      <c r="AZ68" s="227"/>
      <c r="BA68" s="229">
        <f t="shared" si="5"/>
        <v>0</v>
      </c>
      <c r="BB68" s="230"/>
      <c r="BC68" s="227">
        <f t="shared" si="141"/>
        <v>0</v>
      </c>
      <c r="BD68" s="227">
        <f t="shared" si="142"/>
        <v>0</v>
      </c>
      <c r="BE68" s="227">
        <f t="shared" si="19"/>
        <v>0</v>
      </c>
      <c r="BF68" s="227"/>
      <c r="BG68" s="227"/>
      <c r="BH68" s="229">
        <f t="shared" si="6"/>
        <v>0</v>
      </c>
      <c r="BI68" s="230"/>
      <c r="BJ68" s="230"/>
      <c r="BK68" s="227">
        <f t="shared" si="143"/>
        <v>0</v>
      </c>
      <c r="BL68" s="227">
        <f t="shared" si="144"/>
        <v>0</v>
      </c>
      <c r="BM68" s="227">
        <f t="shared" si="22"/>
        <v>0</v>
      </c>
      <c r="BN68" s="227"/>
      <c r="BO68" s="227"/>
      <c r="BP68" s="229">
        <f t="shared" si="7"/>
        <v>0</v>
      </c>
      <c r="BQ68" s="230"/>
      <c r="BR68" s="227">
        <f t="shared" si="145"/>
        <v>0</v>
      </c>
      <c r="BS68" s="227">
        <f t="shared" si="146"/>
        <v>0</v>
      </c>
      <c r="BT68" s="227">
        <f t="shared" si="25"/>
        <v>0</v>
      </c>
      <c r="BU68" s="18"/>
      <c r="BV68" s="186"/>
      <c r="BW68" s="16">
        <f t="shared" si="8"/>
        <v>0</v>
      </c>
      <c r="BX68" s="48"/>
      <c r="BY68" s="37" t="s">
        <v>623</v>
      </c>
      <c r="BZ68" s="37"/>
    </row>
    <row r="69" spans="1:162" ht="42.75" customHeight="1" outlineLevel="1" x14ac:dyDescent="0.45">
      <c r="A69" s="5">
        <v>58</v>
      </c>
      <c r="B69" s="5">
        <v>58</v>
      </c>
      <c r="C69" s="5" t="s">
        <v>46</v>
      </c>
      <c r="D69" s="6" t="s">
        <v>550</v>
      </c>
      <c r="E69" s="10">
        <v>936</v>
      </c>
      <c r="F69" s="283">
        <f t="shared" si="147"/>
        <v>386100</v>
      </c>
      <c r="G69" s="283">
        <f t="shared" si="148"/>
        <v>0</v>
      </c>
      <c r="H69" s="283">
        <f t="shared" si="149"/>
        <v>386100</v>
      </c>
      <c r="I69" s="283">
        <f t="shared" si="150"/>
        <v>412.5</v>
      </c>
      <c r="J69" s="283"/>
      <c r="K69" s="10"/>
      <c r="L69" s="228"/>
      <c r="M69" s="227">
        <f t="shared" si="30"/>
        <v>386100</v>
      </c>
      <c r="N69" s="227">
        <f t="shared" si="46"/>
        <v>0</v>
      </c>
      <c r="O69" s="227">
        <f t="shared" si="32"/>
        <v>386100</v>
      </c>
      <c r="P69" s="227">
        <v>412.5</v>
      </c>
      <c r="Q69" s="227"/>
      <c r="R69" s="227">
        <f t="shared" si="33"/>
        <v>412.5</v>
      </c>
      <c r="S69" s="228"/>
      <c r="T69" s="227">
        <f t="shared" si="34"/>
        <v>631800</v>
      </c>
      <c r="U69" s="227">
        <f t="shared" si="35"/>
        <v>0</v>
      </c>
      <c r="V69" s="227">
        <f t="shared" si="47"/>
        <v>631800</v>
      </c>
      <c r="W69" s="274">
        <v>675</v>
      </c>
      <c r="X69" s="227"/>
      <c r="Y69" s="227"/>
      <c r="Z69" s="228"/>
      <c r="AA69" s="227">
        <f t="shared" si="137"/>
        <v>0</v>
      </c>
      <c r="AB69" s="227">
        <f t="shared" si="138"/>
        <v>0</v>
      </c>
      <c r="AC69" s="227">
        <f t="shared" si="11"/>
        <v>0</v>
      </c>
      <c r="AD69" s="227"/>
      <c r="AE69" s="227"/>
      <c r="AF69" s="229">
        <f t="shared" si="3"/>
        <v>0</v>
      </c>
      <c r="AG69" s="228"/>
      <c r="AH69" s="227">
        <f t="shared" si="37"/>
        <v>0</v>
      </c>
      <c r="AI69" s="227">
        <f t="shared" si="38"/>
        <v>0</v>
      </c>
      <c r="AJ69" s="227">
        <f t="shared" si="50"/>
        <v>0</v>
      </c>
      <c r="AK69" s="227"/>
      <c r="AL69" s="227"/>
      <c r="AM69" s="227"/>
      <c r="AN69" s="228"/>
      <c r="AO69" s="227">
        <f t="shared" si="40"/>
        <v>0</v>
      </c>
      <c r="AP69" s="227">
        <f t="shared" si="12"/>
        <v>0</v>
      </c>
      <c r="AQ69" s="227">
        <f t="shared" si="13"/>
        <v>0</v>
      </c>
      <c r="AR69" s="227"/>
      <c r="AS69" s="227"/>
      <c r="AT69" s="229">
        <f t="shared" si="4"/>
        <v>0</v>
      </c>
      <c r="AU69" s="230"/>
      <c r="AV69" s="227">
        <f t="shared" si="139"/>
        <v>0</v>
      </c>
      <c r="AW69" s="227">
        <f t="shared" si="140"/>
        <v>0</v>
      </c>
      <c r="AX69" s="227">
        <f t="shared" si="16"/>
        <v>0</v>
      </c>
      <c r="AY69" s="227"/>
      <c r="AZ69" s="227"/>
      <c r="BA69" s="229">
        <f t="shared" si="5"/>
        <v>0</v>
      </c>
      <c r="BB69" s="230"/>
      <c r="BC69" s="227">
        <f t="shared" si="141"/>
        <v>0</v>
      </c>
      <c r="BD69" s="227">
        <f t="shared" si="142"/>
        <v>0</v>
      </c>
      <c r="BE69" s="227">
        <f t="shared" si="19"/>
        <v>0</v>
      </c>
      <c r="BF69" s="227"/>
      <c r="BG69" s="227"/>
      <c r="BH69" s="229">
        <f t="shared" si="6"/>
        <v>0</v>
      </c>
      <c r="BI69" s="230"/>
      <c r="BJ69" s="230"/>
      <c r="BK69" s="227">
        <f t="shared" si="143"/>
        <v>0</v>
      </c>
      <c r="BL69" s="227">
        <f t="shared" si="144"/>
        <v>0</v>
      </c>
      <c r="BM69" s="227">
        <f t="shared" si="22"/>
        <v>0</v>
      </c>
      <c r="BN69" s="227"/>
      <c r="BO69" s="227"/>
      <c r="BP69" s="229">
        <f t="shared" si="7"/>
        <v>0</v>
      </c>
      <c r="BQ69" s="230"/>
      <c r="BR69" s="227">
        <f t="shared" si="145"/>
        <v>0</v>
      </c>
      <c r="BS69" s="227">
        <f t="shared" si="146"/>
        <v>0</v>
      </c>
      <c r="BT69" s="227">
        <f t="shared" si="25"/>
        <v>0</v>
      </c>
      <c r="BU69" s="18"/>
      <c r="BV69" s="186"/>
      <c r="BW69" s="16">
        <f t="shared" si="8"/>
        <v>0</v>
      </c>
      <c r="BX69" s="48"/>
      <c r="BY69" s="37" t="s">
        <v>594</v>
      </c>
      <c r="BZ69" s="37"/>
    </row>
    <row r="70" spans="1:162" ht="28.5" customHeight="1" outlineLevel="1" x14ac:dyDescent="0.45">
      <c r="A70" s="5">
        <v>59</v>
      </c>
      <c r="B70" s="5">
        <v>59</v>
      </c>
      <c r="C70" s="5" t="s">
        <v>39</v>
      </c>
      <c r="D70" s="6" t="s">
        <v>550</v>
      </c>
      <c r="E70" s="10">
        <v>2</v>
      </c>
      <c r="F70" s="283">
        <f t="shared" si="147"/>
        <v>7800</v>
      </c>
      <c r="G70" s="283">
        <f t="shared" si="148"/>
        <v>0</v>
      </c>
      <c r="H70" s="283">
        <f t="shared" si="149"/>
        <v>7800</v>
      </c>
      <c r="I70" s="283">
        <f t="shared" si="150"/>
        <v>3900</v>
      </c>
      <c r="J70" s="283"/>
      <c r="K70" s="10"/>
      <c r="L70" s="228"/>
      <c r="M70" s="227">
        <f t="shared" si="30"/>
        <v>7800</v>
      </c>
      <c r="N70" s="227">
        <f t="shared" si="46"/>
        <v>0</v>
      </c>
      <c r="O70" s="227">
        <f t="shared" si="32"/>
        <v>7800</v>
      </c>
      <c r="P70" s="227">
        <v>3900</v>
      </c>
      <c r="Q70" s="227"/>
      <c r="R70" s="227">
        <f t="shared" si="33"/>
        <v>3900</v>
      </c>
      <c r="S70" s="228"/>
      <c r="T70" s="227">
        <f t="shared" si="34"/>
        <v>6333.32</v>
      </c>
      <c r="U70" s="227">
        <f t="shared" si="35"/>
        <v>0</v>
      </c>
      <c r="V70" s="227">
        <f t="shared" si="47"/>
        <v>6333.32</v>
      </c>
      <c r="W70" s="274">
        <v>3166.66</v>
      </c>
      <c r="X70" s="227"/>
      <c r="Y70" s="227"/>
      <c r="Z70" s="228"/>
      <c r="AA70" s="227">
        <f t="shared" si="137"/>
        <v>0</v>
      </c>
      <c r="AB70" s="227">
        <f t="shared" si="138"/>
        <v>0</v>
      </c>
      <c r="AC70" s="227">
        <f t="shared" si="11"/>
        <v>0</v>
      </c>
      <c r="AD70" s="227"/>
      <c r="AE70" s="227"/>
      <c r="AF70" s="229">
        <f t="shared" ref="AF70:AF133" si="151">AD70+AE70</f>
        <v>0</v>
      </c>
      <c r="AG70" s="228"/>
      <c r="AH70" s="227">
        <f t="shared" si="37"/>
        <v>0</v>
      </c>
      <c r="AI70" s="227">
        <f t="shared" si="38"/>
        <v>0</v>
      </c>
      <c r="AJ70" s="227">
        <f t="shared" si="50"/>
        <v>0</v>
      </c>
      <c r="AK70" s="227"/>
      <c r="AL70" s="227"/>
      <c r="AM70" s="227"/>
      <c r="AN70" s="228"/>
      <c r="AO70" s="227">
        <f t="shared" si="40"/>
        <v>0</v>
      </c>
      <c r="AP70" s="227">
        <f t="shared" si="12"/>
        <v>0</v>
      </c>
      <c r="AQ70" s="227">
        <f t="shared" si="13"/>
        <v>0</v>
      </c>
      <c r="AR70" s="227"/>
      <c r="AS70" s="227"/>
      <c r="AT70" s="229">
        <f t="shared" ref="AT70:AT133" si="152">AR70+AS70</f>
        <v>0</v>
      </c>
      <c r="AU70" s="230"/>
      <c r="AV70" s="227">
        <f t="shared" si="139"/>
        <v>0</v>
      </c>
      <c r="AW70" s="227">
        <f t="shared" si="140"/>
        <v>0</v>
      </c>
      <c r="AX70" s="227">
        <f t="shared" si="16"/>
        <v>0</v>
      </c>
      <c r="AY70" s="227"/>
      <c r="AZ70" s="227"/>
      <c r="BA70" s="229">
        <f t="shared" ref="BA70:BA133" si="153">AY70+AZ70</f>
        <v>0</v>
      </c>
      <c r="BB70" s="230"/>
      <c r="BC70" s="227">
        <f t="shared" si="141"/>
        <v>0</v>
      </c>
      <c r="BD70" s="227">
        <f t="shared" si="142"/>
        <v>0</v>
      </c>
      <c r="BE70" s="227">
        <f t="shared" si="19"/>
        <v>0</v>
      </c>
      <c r="BF70" s="227"/>
      <c r="BG70" s="227"/>
      <c r="BH70" s="229">
        <f t="shared" ref="BH70:BH133" si="154">BF70+BG70</f>
        <v>0</v>
      </c>
      <c r="BI70" s="230"/>
      <c r="BJ70" s="230"/>
      <c r="BK70" s="227">
        <f t="shared" si="143"/>
        <v>0</v>
      </c>
      <c r="BL70" s="227">
        <f t="shared" si="144"/>
        <v>0</v>
      </c>
      <c r="BM70" s="227">
        <f t="shared" si="22"/>
        <v>0</v>
      </c>
      <c r="BN70" s="227"/>
      <c r="BO70" s="227"/>
      <c r="BP70" s="229">
        <f t="shared" ref="BP70:BP133" si="155">BN70+BO70</f>
        <v>0</v>
      </c>
      <c r="BQ70" s="230"/>
      <c r="BR70" s="227">
        <f t="shared" si="145"/>
        <v>0</v>
      </c>
      <c r="BS70" s="227">
        <f t="shared" si="146"/>
        <v>0</v>
      </c>
      <c r="BT70" s="227">
        <f t="shared" si="25"/>
        <v>0</v>
      </c>
      <c r="BU70" s="18"/>
      <c r="BV70" s="186"/>
      <c r="BW70" s="16">
        <f t="shared" ref="BW70:BW133" si="156">BU70+BV70</f>
        <v>0</v>
      </c>
      <c r="BX70" s="48"/>
      <c r="BY70" s="37" t="s">
        <v>624</v>
      </c>
      <c r="BZ70" s="37"/>
    </row>
    <row r="71" spans="1:162" ht="14.25" customHeight="1" outlineLevel="1" x14ac:dyDescent="0.45">
      <c r="A71" s="5">
        <v>60</v>
      </c>
      <c r="B71" s="5">
        <v>60</v>
      </c>
      <c r="C71" s="5" t="s">
        <v>40</v>
      </c>
      <c r="D71" s="6" t="s">
        <v>550</v>
      </c>
      <c r="E71" s="10">
        <v>3</v>
      </c>
      <c r="F71" s="283">
        <f t="shared" si="147"/>
        <v>9900</v>
      </c>
      <c r="G71" s="283">
        <f t="shared" si="148"/>
        <v>0</v>
      </c>
      <c r="H71" s="283">
        <f t="shared" si="149"/>
        <v>9900</v>
      </c>
      <c r="I71" s="283">
        <f t="shared" si="150"/>
        <v>3300</v>
      </c>
      <c r="J71" s="283"/>
      <c r="K71" s="10"/>
      <c r="L71" s="228"/>
      <c r="M71" s="227">
        <f t="shared" si="30"/>
        <v>9900</v>
      </c>
      <c r="N71" s="227">
        <f t="shared" si="46"/>
        <v>0</v>
      </c>
      <c r="O71" s="227">
        <f t="shared" si="32"/>
        <v>9900</v>
      </c>
      <c r="P71" s="227">
        <v>3300</v>
      </c>
      <c r="Q71" s="227"/>
      <c r="R71" s="227">
        <f t="shared" si="33"/>
        <v>3300</v>
      </c>
      <c r="S71" s="228"/>
      <c r="T71" s="227">
        <f t="shared" si="34"/>
        <v>9499.98</v>
      </c>
      <c r="U71" s="227">
        <f t="shared" si="35"/>
        <v>0</v>
      </c>
      <c r="V71" s="227">
        <f t="shared" si="47"/>
        <v>9499.98</v>
      </c>
      <c r="W71" s="274">
        <v>3166.66</v>
      </c>
      <c r="X71" s="227"/>
      <c r="Y71" s="227"/>
      <c r="Z71" s="228"/>
      <c r="AA71" s="227">
        <f t="shared" si="137"/>
        <v>0</v>
      </c>
      <c r="AB71" s="227">
        <f t="shared" si="138"/>
        <v>0</v>
      </c>
      <c r="AC71" s="227">
        <f t="shared" ref="AC71:AC134" si="157">AA71+AB71</f>
        <v>0</v>
      </c>
      <c r="AD71" s="227"/>
      <c r="AE71" s="227"/>
      <c r="AF71" s="229">
        <f t="shared" si="151"/>
        <v>0</v>
      </c>
      <c r="AG71" s="228"/>
      <c r="AH71" s="227">
        <f t="shared" si="37"/>
        <v>0</v>
      </c>
      <c r="AI71" s="227">
        <f t="shared" si="38"/>
        <v>0</v>
      </c>
      <c r="AJ71" s="227">
        <f t="shared" si="50"/>
        <v>0</v>
      </c>
      <c r="AK71" s="227"/>
      <c r="AL71" s="227"/>
      <c r="AM71" s="227"/>
      <c r="AN71" s="228"/>
      <c r="AO71" s="227">
        <f t="shared" si="40"/>
        <v>0</v>
      </c>
      <c r="AP71" s="227">
        <f t="shared" ref="AP71:AP134" si="158">E72*AS71</f>
        <v>0</v>
      </c>
      <c r="AQ71" s="227">
        <f t="shared" ref="AQ71:AQ134" si="159">AO71+AP71</f>
        <v>0</v>
      </c>
      <c r="AR71" s="227"/>
      <c r="AS71" s="227"/>
      <c r="AT71" s="229">
        <f t="shared" si="152"/>
        <v>0</v>
      </c>
      <c r="AU71" s="230"/>
      <c r="AV71" s="227">
        <f t="shared" si="139"/>
        <v>0</v>
      </c>
      <c r="AW71" s="227">
        <f t="shared" si="140"/>
        <v>0</v>
      </c>
      <c r="AX71" s="227">
        <f t="shared" ref="AX71:AX134" si="160">AV71+AW71</f>
        <v>0</v>
      </c>
      <c r="AY71" s="227"/>
      <c r="AZ71" s="227"/>
      <c r="BA71" s="229">
        <f t="shared" si="153"/>
        <v>0</v>
      </c>
      <c r="BB71" s="230"/>
      <c r="BC71" s="227">
        <f t="shared" si="141"/>
        <v>0</v>
      </c>
      <c r="BD71" s="227">
        <f t="shared" si="142"/>
        <v>0</v>
      </c>
      <c r="BE71" s="227">
        <f t="shared" ref="BE71:BE134" si="161">BC71+BD71</f>
        <v>0</v>
      </c>
      <c r="BF71" s="227"/>
      <c r="BG71" s="227"/>
      <c r="BH71" s="229">
        <f t="shared" si="154"/>
        <v>0</v>
      </c>
      <c r="BI71" s="230"/>
      <c r="BJ71" s="230"/>
      <c r="BK71" s="227">
        <f t="shared" si="143"/>
        <v>0</v>
      </c>
      <c r="BL71" s="227">
        <f t="shared" si="144"/>
        <v>0</v>
      </c>
      <c r="BM71" s="227">
        <f t="shared" ref="BM71:BM134" si="162">BK71+BL71</f>
        <v>0</v>
      </c>
      <c r="BN71" s="227"/>
      <c r="BO71" s="227"/>
      <c r="BP71" s="229">
        <f t="shared" si="155"/>
        <v>0</v>
      </c>
      <c r="BQ71" s="230"/>
      <c r="BR71" s="227">
        <f t="shared" si="145"/>
        <v>0</v>
      </c>
      <c r="BS71" s="227">
        <f t="shared" si="146"/>
        <v>0</v>
      </c>
      <c r="BT71" s="227">
        <f t="shared" ref="BT71:BT134" si="163">BR71+BS71</f>
        <v>0</v>
      </c>
      <c r="BU71" s="18"/>
      <c r="BV71" s="186"/>
      <c r="BW71" s="16">
        <f t="shared" si="156"/>
        <v>0</v>
      </c>
      <c r="BX71" s="48"/>
      <c r="BY71" s="37" t="s">
        <v>625</v>
      </c>
      <c r="BZ71" s="37"/>
    </row>
    <row r="72" spans="1:162" ht="14.25" customHeight="1" outlineLevel="1" x14ac:dyDescent="0.45">
      <c r="A72" s="5">
        <v>61</v>
      </c>
      <c r="B72" s="5">
        <v>61</v>
      </c>
      <c r="C72" s="5" t="s">
        <v>47</v>
      </c>
      <c r="D72" s="6" t="s">
        <v>550</v>
      </c>
      <c r="E72" s="10">
        <v>312</v>
      </c>
      <c r="F72" s="283">
        <f t="shared" si="147"/>
        <v>128700</v>
      </c>
      <c r="G72" s="283">
        <f t="shared" si="148"/>
        <v>0</v>
      </c>
      <c r="H72" s="283">
        <f t="shared" si="149"/>
        <v>128700</v>
      </c>
      <c r="I72" s="283">
        <f t="shared" si="150"/>
        <v>412.5</v>
      </c>
      <c r="J72" s="283"/>
      <c r="K72" s="10"/>
      <c r="L72" s="228"/>
      <c r="M72" s="227">
        <f t="shared" ref="M72:M135" si="164">P72*E72</f>
        <v>128700</v>
      </c>
      <c r="N72" s="227">
        <f t="shared" si="46"/>
        <v>0</v>
      </c>
      <c r="O72" s="227">
        <f t="shared" ref="O72:O135" si="165">M72+N72</f>
        <v>128700</v>
      </c>
      <c r="P72" s="227">
        <v>412.5</v>
      </c>
      <c r="Q72" s="227"/>
      <c r="R72" s="227">
        <f t="shared" ref="R72:R135" si="166">P72+Q72</f>
        <v>412.5</v>
      </c>
      <c r="S72" s="228"/>
      <c r="T72" s="227">
        <f t="shared" ref="T72:T120" si="167">W72*E72</f>
        <v>128544</v>
      </c>
      <c r="U72" s="227">
        <f t="shared" ref="U72:U121" si="168">E72*X72</f>
        <v>0</v>
      </c>
      <c r="V72" s="227">
        <f t="shared" si="47"/>
        <v>128544</v>
      </c>
      <c r="W72" s="274">
        <v>412</v>
      </c>
      <c r="X72" s="227"/>
      <c r="Y72" s="227"/>
      <c r="Z72" s="228"/>
      <c r="AA72" s="227">
        <f t="shared" si="137"/>
        <v>0</v>
      </c>
      <c r="AB72" s="227">
        <f t="shared" si="138"/>
        <v>0</v>
      </c>
      <c r="AC72" s="227">
        <f t="shared" si="157"/>
        <v>0</v>
      </c>
      <c r="AD72" s="227"/>
      <c r="AE72" s="227"/>
      <c r="AF72" s="229">
        <f t="shared" si="151"/>
        <v>0</v>
      </c>
      <c r="AG72" s="228"/>
      <c r="AH72" s="227">
        <f t="shared" ref="AH72:AH135" si="169">AK72*E72</f>
        <v>0</v>
      </c>
      <c r="AI72" s="227">
        <f t="shared" ref="AI72:AI135" si="170">E72*AL72</f>
        <v>0</v>
      </c>
      <c r="AJ72" s="227">
        <f t="shared" si="50"/>
        <v>0</v>
      </c>
      <c r="AK72" s="227"/>
      <c r="AL72" s="227"/>
      <c r="AM72" s="227"/>
      <c r="AN72" s="228"/>
      <c r="AO72" s="227">
        <f t="shared" ref="AO72:AO135" si="171">E72*AR72</f>
        <v>0</v>
      </c>
      <c r="AP72" s="227">
        <f t="shared" si="158"/>
        <v>0</v>
      </c>
      <c r="AQ72" s="227">
        <f t="shared" si="159"/>
        <v>0</v>
      </c>
      <c r="AR72" s="227"/>
      <c r="AS72" s="227"/>
      <c r="AT72" s="229">
        <f t="shared" si="152"/>
        <v>0</v>
      </c>
      <c r="AU72" s="230"/>
      <c r="AV72" s="227">
        <f t="shared" si="139"/>
        <v>0</v>
      </c>
      <c r="AW72" s="227">
        <f t="shared" si="140"/>
        <v>0</v>
      </c>
      <c r="AX72" s="227">
        <f t="shared" si="160"/>
        <v>0</v>
      </c>
      <c r="AY72" s="227"/>
      <c r="AZ72" s="227"/>
      <c r="BA72" s="229">
        <f t="shared" si="153"/>
        <v>0</v>
      </c>
      <c r="BB72" s="230"/>
      <c r="BC72" s="227">
        <f t="shared" si="141"/>
        <v>0</v>
      </c>
      <c r="BD72" s="227">
        <f t="shared" si="142"/>
        <v>0</v>
      </c>
      <c r="BE72" s="227">
        <f t="shared" si="161"/>
        <v>0</v>
      </c>
      <c r="BF72" s="227"/>
      <c r="BG72" s="227"/>
      <c r="BH72" s="229">
        <f t="shared" si="154"/>
        <v>0</v>
      </c>
      <c r="BI72" s="230"/>
      <c r="BJ72" s="230"/>
      <c r="BK72" s="227">
        <f t="shared" si="143"/>
        <v>0</v>
      </c>
      <c r="BL72" s="227">
        <f t="shared" si="144"/>
        <v>0</v>
      </c>
      <c r="BM72" s="227">
        <f t="shared" si="162"/>
        <v>0</v>
      </c>
      <c r="BN72" s="227"/>
      <c r="BO72" s="227"/>
      <c r="BP72" s="229">
        <f t="shared" si="155"/>
        <v>0</v>
      </c>
      <c r="BQ72" s="230"/>
      <c r="BR72" s="227">
        <f t="shared" si="145"/>
        <v>0</v>
      </c>
      <c r="BS72" s="227">
        <f t="shared" si="146"/>
        <v>0</v>
      </c>
      <c r="BT72" s="227">
        <f t="shared" si="163"/>
        <v>0</v>
      </c>
      <c r="BU72" s="18"/>
      <c r="BV72" s="186"/>
      <c r="BW72" s="16">
        <f t="shared" si="156"/>
        <v>0</v>
      </c>
      <c r="BX72" s="48"/>
      <c r="BY72" s="37" t="s">
        <v>626</v>
      </c>
      <c r="BZ72" s="37"/>
    </row>
    <row r="73" spans="1:162" ht="42.75" customHeight="1" outlineLevel="1" x14ac:dyDescent="0.45">
      <c r="A73" s="5">
        <v>62</v>
      </c>
      <c r="B73" s="5">
        <v>62</v>
      </c>
      <c r="C73" s="5" t="s">
        <v>48</v>
      </c>
      <c r="D73" s="6" t="s">
        <v>549</v>
      </c>
      <c r="E73" s="10">
        <v>358.2</v>
      </c>
      <c r="F73" s="283">
        <f t="shared" si="147"/>
        <v>53730</v>
      </c>
      <c r="G73" s="283">
        <f t="shared" si="148"/>
        <v>0</v>
      </c>
      <c r="H73" s="283">
        <f t="shared" si="149"/>
        <v>53730</v>
      </c>
      <c r="I73" s="283">
        <f t="shared" si="150"/>
        <v>150</v>
      </c>
      <c r="J73" s="283"/>
      <c r="K73" s="10"/>
      <c r="L73" s="228"/>
      <c r="M73" s="227">
        <f t="shared" si="164"/>
        <v>53730</v>
      </c>
      <c r="N73" s="227">
        <f t="shared" si="46"/>
        <v>0</v>
      </c>
      <c r="O73" s="227">
        <f t="shared" si="165"/>
        <v>53730</v>
      </c>
      <c r="P73" s="227">
        <v>150</v>
      </c>
      <c r="Q73" s="227"/>
      <c r="R73" s="227">
        <f t="shared" si="166"/>
        <v>150</v>
      </c>
      <c r="S73" s="228"/>
      <c r="T73" s="227">
        <f t="shared" si="167"/>
        <v>114624</v>
      </c>
      <c r="U73" s="227">
        <f t="shared" si="168"/>
        <v>0</v>
      </c>
      <c r="V73" s="227">
        <f t="shared" si="47"/>
        <v>114624</v>
      </c>
      <c r="W73" s="274">
        <v>320</v>
      </c>
      <c r="X73" s="227"/>
      <c r="Y73" s="227"/>
      <c r="Z73" s="228"/>
      <c r="AA73" s="227">
        <f t="shared" si="137"/>
        <v>0</v>
      </c>
      <c r="AB73" s="227">
        <f t="shared" si="138"/>
        <v>0</v>
      </c>
      <c r="AC73" s="227">
        <f t="shared" si="157"/>
        <v>0</v>
      </c>
      <c r="AD73" s="227"/>
      <c r="AE73" s="227"/>
      <c r="AF73" s="229">
        <f t="shared" si="151"/>
        <v>0</v>
      </c>
      <c r="AG73" s="228"/>
      <c r="AH73" s="227">
        <f t="shared" si="169"/>
        <v>0</v>
      </c>
      <c r="AI73" s="227">
        <f t="shared" si="170"/>
        <v>0</v>
      </c>
      <c r="AJ73" s="227">
        <f t="shared" si="50"/>
        <v>0</v>
      </c>
      <c r="AK73" s="227"/>
      <c r="AL73" s="227"/>
      <c r="AM73" s="227"/>
      <c r="AN73" s="228"/>
      <c r="AO73" s="227">
        <f t="shared" si="171"/>
        <v>0</v>
      </c>
      <c r="AP73" s="227">
        <f t="shared" si="158"/>
        <v>0</v>
      </c>
      <c r="AQ73" s="227">
        <f t="shared" si="159"/>
        <v>0</v>
      </c>
      <c r="AR73" s="227"/>
      <c r="AS73" s="227"/>
      <c r="AT73" s="229">
        <f t="shared" si="152"/>
        <v>0</v>
      </c>
      <c r="AU73" s="230"/>
      <c r="AV73" s="227">
        <f t="shared" si="139"/>
        <v>0</v>
      </c>
      <c r="AW73" s="227">
        <f t="shared" si="140"/>
        <v>0</v>
      </c>
      <c r="AX73" s="227">
        <f t="shared" si="160"/>
        <v>0</v>
      </c>
      <c r="AY73" s="227"/>
      <c r="AZ73" s="227"/>
      <c r="BA73" s="229">
        <f t="shared" si="153"/>
        <v>0</v>
      </c>
      <c r="BB73" s="230"/>
      <c r="BC73" s="227">
        <f t="shared" si="141"/>
        <v>0</v>
      </c>
      <c r="BD73" s="227">
        <f t="shared" si="142"/>
        <v>0</v>
      </c>
      <c r="BE73" s="227">
        <f t="shared" si="161"/>
        <v>0</v>
      </c>
      <c r="BF73" s="227"/>
      <c r="BG73" s="227"/>
      <c r="BH73" s="229">
        <f t="shared" si="154"/>
        <v>0</v>
      </c>
      <c r="BI73" s="230"/>
      <c r="BJ73" s="230"/>
      <c r="BK73" s="227">
        <f t="shared" si="143"/>
        <v>0</v>
      </c>
      <c r="BL73" s="227">
        <f t="shared" si="144"/>
        <v>0</v>
      </c>
      <c r="BM73" s="227">
        <f t="shared" si="162"/>
        <v>0</v>
      </c>
      <c r="BN73" s="227"/>
      <c r="BO73" s="227"/>
      <c r="BP73" s="229">
        <f t="shared" si="155"/>
        <v>0</v>
      </c>
      <c r="BQ73" s="230"/>
      <c r="BR73" s="227">
        <f t="shared" si="145"/>
        <v>0</v>
      </c>
      <c r="BS73" s="227">
        <f t="shared" si="146"/>
        <v>0</v>
      </c>
      <c r="BT73" s="227">
        <f t="shared" si="163"/>
        <v>0</v>
      </c>
      <c r="BU73" s="18"/>
      <c r="BV73" s="186"/>
      <c r="BW73" s="16">
        <f t="shared" si="156"/>
        <v>0</v>
      </c>
      <c r="BX73" s="48"/>
      <c r="BY73" s="37" t="s">
        <v>627</v>
      </c>
      <c r="BZ73" s="37"/>
    </row>
    <row r="74" spans="1:162" ht="85.5" customHeight="1" outlineLevel="1" x14ac:dyDescent="0.45">
      <c r="A74" s="5">
        <v>63</v>
      </c>
      <c r="B74" s="5">
        <v>63</v>
      </c>
      <c r="C74" s="5" t="s">
        <v>49</v>
      </c>
      <c r="D74" s="6" t="s">
        <v>553</v>
      </c>
      <c r="E74" s="10">
        <v>10.7</v>
      </c>
      <c r="F74" s="283">
        <f t="shared" si="147"/>
        <v>200625</v>
      </c>
      <c r="G74" s="283">
        <f t="shared" si="148"/>
        <v>0</v>
      </c>
      <c r="H74" s="283">
        <f t="shared" si="149"/>
        <v>200625</v>
      </c>
      <c r="I74" s="283">
        <f t="shared" si="150"/>
        <v>18750</v>
      </c>
      <c r="J74" s="283"/>
      <c r="K74" s="10"/>
      <c r="L74" s="228"/>
      <c r="M74" s="227">
        <f t="shared" si="164"/>
        <v>200625</v>
      </c>
      <c r="N74" s="227">
        <f t="shared" si="46"/>
        <v>0</v>
      </c>
      <c r="O74" s="227">
        <f t="shared" si="165"/>
        <v>200625</v>
      </c>
      <c r="P74" s="227">
        <v>18750</v>
      </c>
      <c r="Q74" s="227"/>
      <c r="R74" s="227">
        <f t="shared" si="166"/>
        <v>18750</v>
      </c>
      <c r="S74" s="228"/>
      <c r="T74" s="227">
        <f t="shared" si="167"/>
        <v>80250</v>
      </c>
      <c r="U74" s="227">
        <f t="shared" si="168"/>
        <v>0</v>
      </c>
      <c r="V74" s="227">
        <f t="shared" si="47"/>
        <v>80250</v>
      </c>
      <c r="W74" s="274">
        <v>7500</v>
      </c>
      <c r="X74" s="227"/>
      <c r="Y74" s="227"/>
      <c r="Z74" s="228"/>
      <c r="AA74" s="227">
        <f t="shared" si="137"/>
        <v>0</v>
      </c>
      <c r="AB74" s="227">
        <f t="shared" si="138"/>
        <v>0</v>
      </c>
      <c r="AC74" s="227">
        <f t="shared" si="157"/>
        <v>0</v>
      </c>
      <c r="AD74" s="227"/>
      <c r="AE74" s="227"/>
      <c r="AF74" s="229">
        <f t="shared" si="151"/>
        <v>0</v>
      </c>
      <c r="AG74" s="228"/>
      <c r="AH74" s="227">
        <f t="shared" si="169"/>
        <v>0</v>
      </c>
      <c r="AI74" s="227">
        <f t="shared" si="170"/>
        <v>0</v>
      </c>
      <c r="AJ74" s="227">
        <f t="shared" si="50"/>
        <v>0</v>
      </c>
      <c r="AK74" s="227"/>
      <c r="AL74" s="227"/>
      <c r="AM74" s="227"/>
      <c r="AN74" s="228"/>
      <c r="AO74" s="227">
        <f t="shared" si="171"/>
        <v>0</v>
      </c>
      <c r="AP74" s="227">
        <f t="shared" si="158"/>
        <v>0</v>
      </c>
      <c r="AQ74" s="227">
        <f t="shared" si="159"/>
        <v>0</v>
      </c>
      <c r="AR74" s="227"/>
      <c r="AS74" s="227"/>
      <c r="AT74" s="229">
        <f t="shared" si="152"/>
        <v>0</v>
      </c>
      <c r="AU74" s="230"/>
      <c r="AV74" s="227">
        <f t="shared" si="139"/>
        <v>0</v>
      </c>
      <c r="AW74" s="227">
        <f t="shared" si="140"/>
        <v>0</v>
      </c>
      <c r="AX74" s="227">
        <f t="shared" si="160"/>
        <v>0</v>
      </c>
      <c r="AY74" s="227"/>
      <c r="AZ74" s="227"/>
      <c r="BA74" s="229">
        <f t="shared" si="153"/>
        <v>0</v>
      </c>
      <c r="BB74" s="230"/>
      <c r="BC74" s="227">
        <f t="shared" si="141"/>
        <v>0</v>
      </c>
      <c r="BD74" s="227">
        <f t="shared" si="142"/>
        <v>0</v>
      </c>
      <c r="BE74" s="227">
        <f t="shared" si="161"/>
        <v>0</v>
      </c>
      <c r="BF74" s="227"/>
      <c r="BG74" s="227"/>
      <c r="BH74" s="229">
        <f t="shared" si="154"/>
        <v>0</v>
      </c>
      <c r="BI74" s="230"/>
      <c r="BJ74" s="230"/>
      <c r="BK74" s="227">
        <f t="shared" si="143"/>
        <v>0</v>
      </c>
      <c r="BL74" s="227">
        <f t="shared" si="144"/>
        <v>0</v>
      </c>
      <c r="BM74" s="227">
        <f t="shared" si="162"/>
        <v>0</v>
      </c>
      <c r="BN74" s="227"/>
      <c r="BO74" s="227"/>
      <c r="BP74" s="229">
        <f t="shared" si="155"/>
        <v>0</v>
      </c>
      <c r="BQ74" s="230"/>
      <c r="BR74" s="227">
        <f t="shared" si="145"/>
        <v>0</v>
      </c>
      <c r="BS74" s="227">
        <f t="shared" si="146"/>
        <v>0</v>
      </c>
      <c r="BT74" s="227">
        <f t="shared" si="163"/>
        <v>0</v>
      </c>
      <c r="BU74" s="18"/>
      <c r="BV74" s="186"/>
      <c r="BW74" s="16">
        <f t="shared" si="156"/>
        <v>0</v>
      </c>
      <c r="BX74" s="48"/>
      <c r="BY74" s="37" t="s">
        <v>628</v>
      </c>
      <c r="BZ74" s="37"/>
    </row>
    <row r="75" spans="1:162" ht="85.5" customHeight="1" outlineLevel="1" x14ac:dyDescent="0.45">
      <c r="A75" s="5">
        <v>64</v>
      </c>
      <c r="B75" s="5">
        <v>64</v>
      </c>
      <c r="C75" s="5" t="s">
        <v>50</v>
      </c>
      <c r="D75" s="6" t="s">
        <v>549</v>
      </c>
      <c r="E75" s="10">
        <v>35.54</v>
      </c>
      <c r="F75" s="283">
        <f t="shared" si="147"/>
        <v>34651.5</v>
      </c>
      <c r="G75" s="283">
        <f t="shared" si="148"/>
        <v>0</v>
      </c>
      <c r="H75" s="283">
        <f t="shared" si="149"/>
        <v>34651.5</v>
      </c>
      <c r="I75" s="283">
        <f t="shared" si="150"/>
        <v>975</v>
      </c>
      <c r="J75" s="283"/>
      <c r="K75" s="10"/>
      <c r="L75" s="228"/>
      <c r="M75" s="227">
        <f t="shared" si="164"/>
        <v>34651.5</v>
      </c>
      <c r="N75" s="227">
        <f t="shared" si="46"/>
        <v>0</v>
      </c>
      <c r="O75" s="227">
        <f t="shared" si="165"/>
        <v>34651.5</v>
      </c>
      <c r="P75" s="227">
        <v>975</v>
      </c>
      <c r="Q75" s="227"/>
      <c r="R75" s="227">
        <f t="shared" si="166"/>
        <v>975</v>
      </c>
      <c r="S75" s="228"/>
      <c r="T75" s="227">
        <f t="shared" si="167"/>
        <v>17059.2</v>
      </c>
      <c r="U75" s="227">
        <f t="shared" si="168"/>
        <v>0</v>
      </c>
      <c r="V75" s="227">
        <f t="shared" si="47"/>
        <v>17059.2</v>
      </c>
      <c r="W75" s="274">
        <v>480</v>
      </c>
      <c r="X75" s="227"/>
      <c r="Y75" s="227"/>
      <c r="Z75" s="228"/>
      <c r="AA75" s="227">
        <f t="shared" si="137"/>
        <v>0</v>
      </c>
      <c r="AB75" s="227">
        <f t="shared" si="138"/>
        <v>0</v>
      </c>
      <c r="AC75" s="227">
        <f t="shared" si="157"/>
        <v>0</v>
      </c>
      <c r="AD75" s="227"/>
      <c r="AE75" s="227"/>
      <c r="AF75" s="229">
        <f t="shared" si="151"/>
        <v>0</v>
      </c>
      <c r="AG75" s="228"/>
      <c r="AH75" s="227">
        <f t="shared" si="169"/>
        <v>0</v>
      </c>
      <c r="AI75" s="227">
        <f t="shared" si="170"/>
        <v>0</v>
      </c>
      <c r="AJ75" s="227">
        <f t="shared" si="50"/>
        <v>0</v>
      </c>
      <c r="AK75" s="227"/>
      <c r="AL75" s="227"/>
      <c r="AM75" s="227"/>
      <c r="AN75" s="228"/>
      <c r="AO75" s="227">
        <f t="shared" si="171"/>
        <v>0</v>
      </c>
      <c r="AP75" s="227">
        <f t="shared" si="158"/>
        <v>0</v>
      </c>
      <c r="AQ75" s="227">
        <f t="shared" si="159"/>
        <v>0</v>
      </c>
      <c r="AR75" s="227"/>
      <c r="AS75" s="227"/>
      <c r="AT75" s="229">
        <f t="shared" si="152"/>
        <v>0</v>
      </c>
      <c r="AU75" s="230"/>
      <c r="AV75" s="227">
        <f t="shared" si="139"/>
        <v>0</v>
      </c>
      <c r="AW75" s="227">
        <f t="shared" si="140"/>
        <v>0</v>
      </c>
      <c r="AX75" s="227">
        <f t="shared" si="160"/>
        <v>0</v>
      </c>
      <c r="AY75" s="227"/>
      <c r="AZ75" s="227"/>
      <c r="BA75" s="229">
        <f t="shared" si="153"/>
        <v>0</v>
      </c>
      <c r="BB75" s="230"/>
      <c r="BC75" s="227">
        <f t="shared" si="141"/>
        <v>0</v>
      </c>
      <c r="BD75" s="227">
        <f t="shared" si="142"/>
        <v>0</v>
      </c>
      <c r="BE75" s="227">
        <f t="shared" si="161"/>
        <v>0</v>
      </c>
      <c r="BF75" s="227"/>
      <c r="BG75" s="227"/>
      <c r="BH75" s="229">
        <f t="shared" si="154"/>
        <v>0</v>
      </c>
      <c r="BI75" s="230"/>
      <c r="BJ75" s="230"/>
      <c r="BK75" s="227">
        <f t="shared" si="143"/>
        <v>0</v>
      </c>
      <c r="BL75" s="227">
        <f t="shared" si="144"/>
        <v>0</v>
      </c>
      <c r="BM75" s="227">
        <f t="shared" si="162"/>
        <v>0</v>
      </c>
      <c r="BN75" s="227"/>
      <c r="BO75" s="227"/>
      <c r="BP75" s="229">
        <f t="shared" si="155"/>
        <v>0</v>
      </c>
      <c r="BQ75" s="230"/>
      <c r="BR75" s="227">
        <f t="shared" si="145"/>
        <v>0</v>
      </c>
      <c r="BS75" s="227">
        <f t="shared" si="146"/>
        <v>0</v>
      </c>
      <c r="BT75" s="227">
        <f t="shared" si="163"/>
        <v>0</v>
      </c>
      <c r="BU75" s="18"/>
      <c r="BV75" s="186"/>
      <c r="BW75" s="16">
        <f t="shared" si="156"/>
        <v>0</v>
      </c>
      <c r="BX75" s="48"/>
      <c r="BY75" s="37" t="s">
        <v>629</v>
      </c>
      <c r="BZ75" s="37"/>
    </row>
    <row r="76" spans="1:162" ht="85.5" customHeight="1" outlineLevel="1" x14ac:dyDescent="0.45">
      <c r="A76" s="5">
        <v>65</v>
      </c>
      <c r="B76" s="5">
        <v>65</v>
      </c>
      <c r="C76" s="5" t="s">
        <v>50</v>
      </c>
      <c r="D76" s="6" t="s">
        <v>549</v>
      </c>
      <c r="E76" s="10">
        <v>35.54</v>
      </c>
      <c r="F76" s="283">
        <f t="shared" si="147"/>
        <v>34651.5</v>
      </c>
      <c r="G76" s="283">
        <f t="shared" si="148"/>
        <v>0</v>
      </c>
      <c r="H76" s="283">
        <f t="shared" si="149"/>
        <v>34651.5</v>
      </c>
      <c r="I76" s="283">
        <f t="shared" si="150"/>
        <v>975</v>
      </c>
      <c r="J76" s="283"/>
      <c r="K76" s="10"/>
      <c r="L76" s="228"/>
      <c r="M76" s="227">
        <f t="shared" si="164"/>
        <v>34651.5</v>
      </c>
      <c r="N76" s="227">
        <f t="shared" si="46"/>
        <v>0</v>
      </c>
      <c r="O76" s="227">
        <f t="shared" si="165"/>
        <v>34651.5</v>
      </c>
      <c r="P76" s="227">
        <v>975</v>
      </c>
      <c r="Q76" s="227"/>
      <c r="R76" s="227">
        <f t="shared" si="166"/>
        <v>975</v>
      </c>
      <c r="S76" s="228"/>
      <c r="T76" s="227">
        <f t="shared" si="167"/>
        <v>17059.2</v>
      </c>
      <c r="U76" s="227">
        <f t="shared" si="168"/>
        <v>0</v>
      </c>
      <c r="V76" s="227">
        <f t="shared" si="47"/>
        <v>17059.2</v>
      </c>
      <c r="W76" s="274">
        <v>480</v>
      </c>
      <c r="X76" s="227"/>
      <c r="Y76" s="227"/>
      <c r="Z76" s="228"/>
      <c r="AA76" s="227">
        <f t="shared" si="137"/>
        <v>0</v>
      </c>
      <c r="AB76" s="227">
        <f t="shared" si="138"/>
        <v>0</v>
      </c>
      <c r="AC76" s="227">
        <f t="shared" si="157"/>
        <v>0</v>
      </c>
      <c r="AD76" s="227"/>
      <c r="AE76" s="227"/>
      <c r="AF76" s="229">
        <f t="shared" si="151"/>
        <v>0</v>
      </c>
      <c r="AG76" s="228"/>
      <c r="AH76" s="227">
        <f t="shared" si="169"/>
        <v>0</v>
      </c>
      <c r="AI76" s="227">
        <f t="shared" si="170"/>
        <v>0</v>
      </c>
      <c r="AJ76" s="227">
        <f t="shared" si="50"/>
        <v>0</v>
      </c>
      <c r="AK76" s="227"/>
      <c r="AL76" s="227"/>
      <c r="AM76" s="227"/>
      <c r="AN76" s="228"/>
      <c r="AO76" s="227">
        <f t="shared" si="171"/>
        <v>0</v>
      </c>
      <c r="AP76" s="227">
        <f t="shared" si="158"/>
        <v>0</v>
      </c>
      <c r="AQ76" s="227">
        <f t="shared" si="159"/>
        <v>0</v>
      </c>
      <c r="AR76" s="227"/>
      <c r="AS76" s="227"/>
      <c r="AT76" s="229">
        <f t="shared" si="152"/>
        <v>0</v>
      </c>
      <c r="AU76" s="230"/>
      <c r="AV76" s="227">
        <f t="shared" si="139"/>
        <v>0</v>
      </c>
      <c r="AW76" s="227">
        <f t="shared" si="140"/>
        <v>0</v>
      </c>
      <c r="AX76" s="227">
        <f t="shared" si="160"/>
        <v>0</v>
      </c>
      <c r="AY76" s="227"/>
      <c r="AZ76" s="227"/>
      <c r="BA76" s="229">
        <f t="shared" si="153"/>
        <v>0</v>
      </c>
      <c r="BB76" s="230"/>
      <c r="BC76" s="227">
        <f t="shared" si="141"/>
        <v>0</v>
      </c>
      <c r="BD76" s="227">
        <f t="shared" si="142"/>
        <v>0</v>
      </c>
      <c r="BE76" s="227">
        <f t="shared" si="161"/>
        <v>0</v>
      </c>
      <c r="BF76" s="227"/>
      <c r="BG76" s="227"/>
      <c r="BH76" s="229">
        <f t="shared" si="154"/>
        <v>0</v>
      </c>
      <c r="BI76" s="230"/>
      <c r="BJ76" s="230"/>
      <c r="BK76" s="227">
        <f t="shared" si="143"/>
        <v>0</v>
      </c>
      <c r="BL76" s="227">
        <f t="shared" si="144"/>
        <v>0</v>
      </c>
      <c r="BM76" s="227">
        <f t="shared" si="162"/>
        <v>0</v>
      </c>
      <c r="BN76" s="227"/>
      <c r="BO76" s="227"/>
      <c r="BP76" s="229">
        <f t="shared" si="155"/>
        <v>0</v>
      </c>
      <c r="BQ76" s="230"/>
      <c r="BR76" s="227">
        <f t="shared" si="145"/>
        <v>0</v>
      </c>
      <c r="BS76" s="227">
        <f t="shared" si="146"/>
        <v>0</v>
      </c>
      <c r="BT76" s="227">
        <f t="shared" si="163"/>
        <v>0</v>
      </c>
      <c r="BU76" s="18"/>
      <c r="BV76" s="186"/>
      <c r="BW76" s="16">
        <f t="shared" si="156"/>
        <v>0</v>
      </c>
      <c r="BX76" s="48"/>
      <c r="BY76" s="37" t="s">
        <v>630</v>
      </c>
      <c r="BZ76" s="37"/>
    </row>
    <row r="77" spans="1:162" ht="42.75" customHeight="1" outlineLevel="1" x14ac:dyDescent="0.45">
      <c r="A77" s="5">
        <v>66</v>
      </c>
      <c r="B77" s="5">
        <v>66</v>
      </c>
      <c r="C77" s="5" t="s">
        <v>51</v>
      </c>
      <c r="D77" s="6" t="s">
        <v>551</v>
      </c>
      <c r="E77" s="10">
        <v>338.5</v>
      </c>
      <c r="F77" s="283">
        <f t="shared" si="147"/>
        <v>177712.5</v>
      </c>
      <c r="G77" s="283">
        <f t="shared" si="148"/>
        <v>0</v>
      </c>
      <c r="H77" s="283">
        <f t="shared" si="149"/>
        <v>177712.5</v>
      </c>
      <c r="I77" s="283">
        <f t="shared" si="150"/>
        <v>525</v>
      </c>
      <c r="J77" s="283"/>
      <c r="K77" s="10"/>
      <c r="L77" s="228"/>
      <c r="M77" s="227">
        <f t="shared" si="164"/>
        <v>177712.5</v>
      </c>
      <c r="N77" s="227">
        <f t="shared" si="46"/>
        <v>0</v>
      </c>
      <c r="O77" s="227">
        <f t="shared" si="165"/>
        <v>177712.5</v>
      </c>
      <c r="P77" s="227">
        <v>525</v>
      </c>
      <c r="Q77" s="227"/>
      <c r="R77" s="227">
        <f t="shared" si="166"/>
        <v>525</v>
      </c>
      <c r="S77" s="228"/>
      <c r="T77" s="227">
        <f t="shared" si="167"/>
        <v>59237.5</v>
      </c>
      <c r="U77" s="227">
        <f t="shared" si="168"/>
        <v>0</v>
      </c>
      <c r="V77" s="227">
        <f t="shared" si="47"/>
        <v>59237.5</v>
      </c>
      <c r="W77" s="274">
        <v>175</v>
      </c>
      <c r="X77" s="227"/>
      <c r="Y77" s="227"/>
      <c r="Z77" s="228"/>
      <c r="AA77" s="227">
        <f t="shared" si="137"/>
        <v>0</v>
      </c>
      <c r="AB77" s="227">
        <f t="shared" si="138"/>
        <v>0</v>
      </c>
      <c r="AC77" s="227">
        <f t="shared" si="157"/>
        <v>0</v>
      </c>
      <c r="AD77" s="227"/>
      <c r="AE77" s="227"/>
      <c r="AF77" s="229">
        <f t="shared" si="151"/>
        <v>0</v>
      </c>
      <c r="AG77" s="228"/>
      <c r="AH77" s="227">
        <f t="shared" si="169"/>
        <v>0</v>
      </c>
      <c r="AI77" s="227">
        <f t="shared" si="170"/>
        <v>0</v>
      </c>
      <c r="AJ77" s="227">
        <f t="shared" si="50"/>
        <v>0</v>
      </c>
      <c r="AK77" s="227"/>
      <c r="AL77" s="227"/>
      <c r="AM77" s="227"/>
      <c r="AN77" s="228"/>
      <c r="AO77" s="227">
        <f t="shared" si="171"/>
        <v>0</v>
      </c>
      <c r="AP77" s="227">
        <f t="shared" si="158"/>
        <v>0</v>
      </c>
      <c r="AQ77" s="227">
        <f t="shared" si="159"/>
        <v>0</v>
      </c>
      <c r="AR77" s="227"/>
      <c r="AS77" s="227"/>
      <c r="AT77" s="229">
        <f t="shared" si="152"/>
        <v>0</v>
      </c>
      <c r="AU77" s="230"/>
      <c r="AV77" s="227">
        <f t="shared" si="139"/>
        <v>0</v>
      </c>
      <c r="AW77" s="227">
        <f t="shared" si="140"/>
        <v>0</v>
      </c>
      <c r="AX77" s="227">
        <f t="shared" si="160"/>
        <v>0</v>
      </c>
      <c r="AY77" s="227"/>
      <c r="AZ77" s="227"/>
      <c r="BA77" s="229">
        <f t="shared" si="153"/>
        <v>0</v>
      </c>
      <c r="BB77" s="230"/>
      <c r="BC77" s="227">
        <f t="shared" si="141"/>
        <v>0</v>
      </c>
      <c r="BD77" s="227">
        <f t="shared" si="142"/>
        <v>0</v>
      </c>
      <c r="BE77" s="227">
        <f t="shared" si="161"/>
        <v>0</v>
      </c>
      <c r="BF77" s="227"/>
      <c r="BG77" s="227"/>
      <c r="BH77" s="229">
        <f t="shared" si="154"/>
        <v>0</v>
      </c>
      <c r="BI77" s="230"/>
      <c r="BJ77" s="230"/>
      <c r="BK77" s="227">
        <f t="shared" si="143"/>
        <v>0</v>
      </c>
      <c r="BL77" s="227">
        <f t="shared" si="144"/>
        <v>0</v>
      </c>
      <c r="BM77" s="227">
        <f t="shared" si="162"/>
        <v>0</v>
      </c>
      <c r="BN77" s="227"/>
      <c r="BO77" s="227"/>
      <c r="BP77" s="229">
        <f t="shared" si="155"/>
        <v>0</v>
      </c>
      <c r="BQ77" s="230"/>
      <c r="BR77" s="227">
        <f t="shared" si="145"/>
        <v>0</v>
      </c>
      <c r="BS77" s="227">
        <f t="shared" si="146"/>
        <v>0</v>
      </c>
      <c r="BT77" s="227">
        <f t="shared" si="163"/>
        <v>0</v>
      </c>
      <c r="BU77" s="18"/>
      <c r="BV77" s="186"/>
      <c r="BW77" s="16">
        <f t="shared" si="156"/>
        <v>0</v>
      </c>
      <c r="BX77" s="48"/>
      <c r="BY77" s="37" t="s">
        <v>631</v>
      </c>
      <c r="BZ77" s="37"/>
    </row>
    <row r="78" spans="1:162" ht="42.75" customHeight="1" outlineLevel="1" x14ac:dyDescent="0.45">
      <c r="A78" s="5">
        <v>67</v>
      </c>
      <c r="B78" s="5">
        <v>67</v>
      </c>
      <c r="C78" s="5" t="s">
        <v>52</v>
      </c>
      <c r="D78" s="6" t="s">
        <v>549</v>
      </c>
      <c r="E78" s="10">
        <v>144.80000000000001</v>
      </c>
      <c r="F78" s="283">
        <f t="shared" si="147"/>
        <v>91224</v>
      </c>
      <c r="G78" s="283">
        <f t="shared" si="148"/>
        <v>0</v>
      </c>
      <c r="H78" s="283">
        <f t="shared" si="149"/>
        <v>91224</v>
      </c>
      <c r="I78" s="283">
        <f t="shared" si="150"/>
        <v>630</v>
      </c>
      <c r="J78" s="283"/>
      <c r="K78" s="10"/>
      <c r="L78" s="228"/>
      <c r="M78" s="227">
        <f t="shared" si="164"/>
        <v>91224</v>
      </c>
      <c r="N78" s="227">
        <f t="shared" si="46"/>
        <v>0</v>
      </c>
      <c r="O78" s="227">
        <f t="shared" si="165"/>
        <v>91224</v>
      </c>
      <c r="P78" s="227">
        <v>630</v>
      </c>
      <c r="Q78" s="227"/>
      <c r="R78" s="227">
        <f t="shared" si="166"/>
        <v>630</v>
      </c>
      <c r="S78" s="228"/>
      <c r="T78" s="227">
        <f t="shared" si="167"/>
        <v>27005.200000000001</v>
      </c>
      <c r="U78" s="227">
        <f t="shared" si="168"/>
        <v>0</v>
      </c>
      <c r="V78" s="227">
        <f t="shared" si="47"/>
        <v>27005.200000000001</v>
      </c>
      <c r="W78" s="274">
        <v>186.5</v>
      </c>
      <c r="X78" s="227"/>
      <c r="Y78" s="227"/>
      <c r="Z78" s="228"/>
      <c r="AA78" s="227">
        <f t="shared" si="137"/>
        <v>0</v>
      </c>
      <c r="AB78" s="227">
        <f t="shared" si="138"/>
        <v>0</v>
      </c>
      <c r="AC78" s="227">
        <f t="shared" si="157"/>
        <v>0</v>
      </c>
      <c r="AD78" s="227"/>
      <c r="AE78" s="227"/>
      <c r="AF78" s="229">
        <f t="shared" si="151"/>
        <v>0</v>
      </c>
      <c r="AG78" s="228"/>
      <c r="AH78" s="227">
        <f t="shared" si="169"/>
        <v>0</v>
      </c>
      <c r="AI78" s="227">
        <f t="shared" si="170"/>
        <v>0</v>
      </c>
      <c r="AJ78" s="227">
        <f t="shared" si="50"/>
        <v>0</v>
      </c>
      <c r="AK78" s="227"/>
      <c r="AL78" s="227"/>
      <c r="AM78" s="227"/>
      <c r="AN78" s="228"/>
      <c r="AO78" s="227">
        <f t="shared" si="171"/>
        <v>0</v>
      </c>
      <c r="AP78" s="227">
        <f t="shared" si="158"/>
        <v>0</v>
      </c>
      <c r="AQ78" s="227">
        <f t="shared" si="159"/>
        <v>0</v>
      </c>
      <c r="AR78" s="227"/>
      <c r="AS78" s="227"/>
      <c r="AT78" s="229">
        <f t="shared" si="152"/>
        <v>0</v>
      </c>
      <c r="AU78" s="230"/>
      <c r="AV78" s="227">
        <f t="shared" si="139"/>
        <v>0</v>
      </c>
      <c r="AW78" s="227">
        <f t="shared" si="140"/>
        <v>0</v>
      </c>
      <c r="AX78" s="227">
        <f t="shared" si="160"/>
        <v>0</v>
      </c>
      <c r="AY78" s="227"/>
      <c r="AZ78" s="227"/>
      <c r="BA78" s="229">
        <f t="shared" si="153"/>
        <v>0</v>
      </c>
      <c r="BB78" s="230"/>
      <c r="BC78" s="227">
        <f t="shared" si="141"/>
        <v>0</v>
      </c>
      <c r="BD78" s="227">
        <f t="shared" si="142"/>
        <v>0</v>
      </c>
      <c r="BE78" s="227">
        <f t="shared" si="161"/>
        <v>0</v>
      </c>
      <c r="BF78" s="227"/>
      <c r="BG78" s="227"/>
      <c r="BH78" s="229">
        <f t="shared" si="154"/>
        <v>0</v>
      </c>
      <c r="BI78" s="230"/>
      <c r="BJ78" s="230"/>
      <c r="BK78" s="227">
        <f t="shared" si="143"/>
        <v>0</v>
      </c>
      <c r="BL78" s="227">
        <f t="shared" si="144"/>
        <v>0</v>
      </c>
      <c r="BM78" s="227">
        <f t="shared" si="162"/>
        <v>0</v>
      </c>
      <c r="BN78" s="227"/>
      <c r="BO78" s="227"/>
      <c r="BP78" s="229">
        <f t="shared" si="155"/>
        <v>0</v>
      </c>
      <c r="BQ78" s="230"/>
      <c r="BR78" s="227">
        <f t="shared" si="145"/>
        <v>0</v>
      </c>
      <c r="BS78" s="227">
        <f t="shared" si="146"/>
        <v>0</v>
      </c>
      <c r="BT78" s="227">
        <f t="shared" si="163"/>
        <v>0</v>
      </c>
      <c r="BU78" s="18"/>
      <c r="BV78" s="186"/>
      <c r="BW78" s="16">
        <f t="shared" si="156"/>
        <v>0</v>
      </c>
      <c r="BX78" s="48"/>
      <c r="BY78" s="37" t="s">
        <v>632</v>
      </c>
      <c r="BZ78" s="37"/>
    </row>
    <row r="79" spans="1:162" ht="42.75" customHeight="1" outlineLevel="1" x14ac:dyDescent="0.45">
      <c r="A79" s="5">
        <v>68</v>
      </c>
      <c r="B79" s="5">
        <v>68</v>
      </c>
      <c r="C79" s="5" t="s">
        <v>53</v>
      </c>
      <c r="D79" s="6" t="s">
        <v>549</v>
      </c>
      <c r="E79" s="10">
        <v>53.04</v>
      </c>
      <c r="F79" s="283">
        <f t="shared" si="147"/>
        <v>13923</v>
      </c>
      <c r="G79" s="283">
        <f t="shared" si="148"/>
        <v>0</v>
      </c>
      <c r="H79" s="283">
        <f t="shared" si="149"/>
        <v>13923</v>
      </c>
      <c r="I79" s="283">
        <f t="shared" si="150"/>
        <v>262.5</v>
      </c>
      <c r="J79" s="283"/>
      <c r="K79" s="10"/>
      <c r="L79" s="228"/>
      <c r="M79" s="227">
        <f t="shared" si="164"/>
        <v>13923</v>
      </c>
      <c r="N79" s="227">
        <f t="shared" si="46"/>
        <v>0</v>
      </c>
      <c r="O79" s="227">
        <f t="shared" si="165"/>
        <v>13923</v>
      </c>
      <c r="P79" s="227">
        <v>262.5</v>
      </c>
      <c r="Q79" s="227"/>
      <c r="R79" s="227">
        <f t="shared" si="166"/>
        <v>262.5</v>
      </c>
      <c r="S79" s="228"/>
      <c r="T79" s="227">
        <f t="shared" si="167"/>
        <v>5940.48</v>
      </c>
      <c r="U79" s="227">
        <f t="shared" si="168"/>
        <v>0</v>
      </c>
      <c r="V79" s="227">
        <f t="shared" si="47"/>
        <v>5940.48</v>
      </c>
      <c r="W79" s="274">
        <v>112</v>
      </c>
      <c r="X79" s="227"/>
      <c r="Y79" s="227"/>
      <c r="Z79" s="228"/>
      <c r="AA79" s="227">
        <f t="shared" si="137"/>
        <v>0</v>
      </c>
      <c r="AB79" s="227">
        <f t="shared" si="138"/>
        <v>0</v>
      </c>
      <c r="AC79" s="227">
        <f t="shared" si="157"/>
        <v>0</v>
      </c>
      <c r="AD79" s="227"/>
      <c r="AE79" s="227"/>
      <c r="AF79" s="229">
        <f t="shared" si="151"/>
        <v>0</v>
      </c>
      <c r="AG79" s="228"/>
      <c r="AH79" s="227">
        <f t="shared" si="169"/>
        <v>0</v>
      </c>
      <c r="AI79" s="227">
        <f t="shared" si="170"/>
        <v>0</v>
      </c>
      <c r="AJ79" s="227">
        <f t="shared" si="50"/>
        <v>0</v>
      </c>
      <c r="AK79" s="227"/>
      <c r="AL79" s="227"/>
      <c r="AM79" s="227"/>
      <c r="AN79" s="228"/>
      <c r="AO79" s="227">
        <f t="shared" si="171"/>
        <v>0</v>
      </c>
      <c r="AP79" s="227">
        <f t="shared" si="158"/>
        <v>0</v>
      </c>
      <c r="AQ79" s="227">
        <f t="shared" si="159"/>
        <v>0</v>
      </c>
      <c r="AR79" s="227"/>
      <c r="AS79" s="227"/>
      <c r="AT79" s="229">
        <f t="shared" si="152"/>
        <v>0</v>
      </c>
      <c r="AU79" s="230"/>
      <c r="AV79" s="227">
        <f t="shared" si="139"/>
        <v>0</v>
      </c>
      <c r="AW79" s="227">
        <f t="shared" si="140"/>
        <v>0</v>
      </c>
      <c r="AX79" s="227">
        <f t="shared" si="160"/>
        <v>0</v>
      </c>
      <c r="AY79" s="227"/>
      <c r="AZ79" s="227"/>
      <c r="BA79" s="229">
        <f t="shared" si="153"/>
        <v>0</v>
      </c>
      <c r="BB79" s="230"/>
      <c r="BC79" s="227">
        <f t="shared" si="141"/>
        <v>0</v>
      </c>
      <c r="BD79" s="227">
        <f t="shared" si="142"/>
        <v>0</v>
      </c>
      <c r="BE79" s="227">
        <f t="shared" si="161"/>
        <v>0</v>
      </c>
      <c r="BF79" s="227"/>
      <c r="BG79" s="227"/>
      <c r="BH79" s="229">
        <f t="shared" si="154"/>
        <v>0</v>
      </c>
      <c r="BI79" s="230"/>
      <c r="BJ79" s="230"/>
      <c r="BK79" s="227">
        <f t="shared" si="143"/>
        <v>0</v>
      </c>
      <c r="BL79" s="227">
        <f t="shared" si="144"/>
        <v>0</v>
      </c>
      <c r="BM79" s="227">
        <f t="shared" si="162"/>
        <v>0</v>
      </c>
      <c r="BN79" s="227"/>
      <c r="BO79" s="227"/>
      <c r="BP79" s="229">
        <f t="shared" si="155"/>
        <v>0</v>
      </c>
      <c r="BQ79" s="230"/>
      <c r="BR79" s="227">
        <f t="shared" si="145"/>
        <v>0</v>
      </c>
      <c r="BS79" s="227">
        <f t="shared" si="146"/>
        <v>0</v>
      </c>
      <c r="BT79" s="227">
        <f t="shared" si="163"/>
        <v>0</v>
      </c>
      <c r="BU79" s="18"/>
      <c r="BV79" s="186"/>
      <c r="BW79" s="16">
        <f t="shared" si="156"/>
        <v>0</v>
      </c>
      <c r="BX79" s="48"/>
      <c r="BY79" s="37" t="s">
        <v>633</v>
      </c>
      <c r="BZ79" s="37"/>
    </row>
    <row r="80" spans="1:162" s="26" customFormat="1" ht="28.5" x14ac:dyDescent="0.45">
      <c r="A80" s="21"/>
      <c r="B80" s="21"/>
      <c r="C80" s="21" t="s">
        <v>54</v>
      </c>
      <c r="D80" s="27"/>
      <c r="E80" s="28"/>
      <c r="F80" s="289">
        <f t="shared" ref="F80:L80" si="172">SUM(F81:F93)</f>
        <v>2291082</v>
      </c>
      <c r="G80" s="289">
        <f t="shared" si="172"/>
        <v>0</v>
      </c>
      <c r="H80" s="289">
        <f t="shared" si="172"/>
        <v>2291082</v>
      </c>
      <c r="I80" s="289"/>
      <c r="J80" s="289"/>
      <c r="K80" s="225"/>
      <c r="L80" s="225">
        <f t="shared" si="172"/>
        <v>0</v>
      </c>
      <c r="M80" s="225">
        <f>SUM(M81:M93)</f>
        <v>2291082</v>
      </c>
      <c r="N80" s="225">
        <f t="shared" si="46"/>
        <v>0</v>
      </c>
      <c r="O80" s="225">
        <f t="shared" si="165"/>
        <v>2291082</v>
      </c>
      <c r="P80" s="225"/>
      <c r="Q80" s="225"/>
      <c r="R80" s="225">
        <f t="shared" si="166"/>
        <v>0</v>
      </c>
      <c r="S80" s="226"/>
      <c r="T80" s="225">
        <f>SUM(T81:T93)</f>
        <v>1493886.8099999998</v>
      </c>
      <c r="U80" s="225">
        <f t="shared" ref="U80" si="173">S80*X80</f>
        <v>0</v>
      </c>
      <c r="V80" s="225">
        <f t="shared" si="47"/>
        <v>1493886.8099999998</v>
      </c>
      <c r="W80" s="273"/>
      <c r="X80" s="225"/>
      <c r="Y80" s="225"/>
      <c r="Z80" s="226"/>
      <c r="AA80" s="225">
        <f>SUM(AA81:AA93)</f>
        <v>0</v>
      </c>
      <c r="AB80" s="225">
        <f>BG80*AE80</f>
        <v>0</v>
      </c>
      <c r="AC80" s="225">
        <f t="shared" si="157"/>
        <v>0</v>
      </c>
      <c r="AD80" s="225"/>
      <c r="AE80" s="225"/>
      <c r="AF80" s="222">
        <f t="shared" si="151"/>
        <v>0</v>
      </c>
      <c r="AG80" s="226"/>
      <c r="AH80" s="225">
        <f>SUM(AH81:AH93)</f>
        <v>0</v>
      </c>
      <c r="AI80" s="225">
        <f t="shared" ref="AI80" si="174">AG80*AL80</f>
        <v>0</v>
      </c>
      <c r="AJ80" s="225">
        <f t="shared" si="50"/>
        <v>0</v>
      </c>
      <c r="AK80" s="225"/>
      <c r="AL80" s="225"/>
      <c r="AM80" s="225"/>
      <c r="AN80" s="226"/>
      <c r="AO80" s="225">
        <f>SUM(AO81:AO93)</f>
        <v>0</v>
      </c>
      <c r="AP80" s="225">
        <f t="shared" ref="AP80" si="175">AM80*AS80</f>
        <v>0</v>
      </c>
      <c r="AQ80" s="225">
        <f t="shared" si="159"/>
        <v>0</v>
      </c>
      <c r="AR80" s="225"/>
      <c r="AS80" s="225"/>
      <c r="AT80" s="222">
        <f t="shared" si="152"/>
        <v>0</v>
      </c>
      <c r="AU80" s="223"/>
      <c r="AV80" s="225">
        <f>SUM(AV81:AV93)</f>
        <v>0</v>
      </c>
      <c r="AW80" s="225">
        <f>AS80*AZ80</f>
        <v>0</v>
      </c>
      <c r="AX80" s="225">
        <f t="shared" si="160"/>
        <v>0</v>
      </c>
      <c r="AY80" s="225"/>
      <c r="AZ80" s="225"/>
      <c r="BA80" s="222">
        <f t="shared" si="153"/>
        <v>0</v>
      </c>
      <c r="BB80" s="223"/>
      <c r="BC80" s="225">
        <f>SUM(BC81:BC93)</f>
        <v>0</v>
      </c>
      <c r="BD80" s="225">
        <f>AZ80*BG80</f>
        <v>0</v>
      </c>
      <c r="BE80" s="225">
        <f t="shared" si="161"/>
        <v>0</v>
      </c>
      <c r="BF80" s="225"/>
      <c r="BG80" s="225"/>
      <c r="BH80" s="222">
        <f t="shared" si="154"/>
        <v>0</v>
      </c>
      <c r="BI80" s="223"/>
      <c r="BJ80" s="223"/>
      <c r="BK80" s="225">
        <f>SUM(BK81:BK93)</f>
        <v>0</v>
      </c>
      <c r="BL80" s="225">
        <f>AE80*BO80</f>
        <v>0</v>
      </c>
      <c r="BM80" s="225">
        <f t="shared" si="162"/>
        <v>0</v>
      </c>
      <c r="BN80" s="225"/>
      <c r="BO80" s="225"/>
      <c r="BP80" s="222">
        <f t="shared" si="155"/>
        <v>0</v>
      </c>
      <c r="BQ80" s="223"/>
      <c r="BR80" s="225">
        <f>SUM(BR81:BR93)</f>
        <v>0</v>
      </c>
      <c r="BS80" s="225">
        <f>BO80*BV80</f>
        <v>0</v>
      </c>
      <c r="BT80" s="225">
        <f t="shared" si="163"/>
        <v>0</v>
      </c>
      <c r="BU80" s="29"/>
      <c r="BV80" s="190"/>
      <c r="BW80" s="25">
        <f t="shared" si="156"/>
        <v>0</v>
      </c>
      <c r="BX80" s="47"/>
      <c r="BY80" s="35"/>
      <c r="BZ80" s="35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53"/>
      <c r="EH80" s="53"/>
      <c r="EI80" s="53"/>
      <c r="EJ80" s="53"/>
      <c r="EK80" s="53"/>
      <c r="EL80" s="53"/>
      <c r="EM80" s="53"/>
      <c r="EN80" s="53"/>
      <c r="EO80" s="53"/>
      <c r="EP80" s="53"/>
      <c r="EQ80" s="53"/>
      <c r="ER80" s="53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</row>
    <row r="81" spans="1:162" ht="42.75" customHeight="1" outlineLevel="1" x14ac:dyDescent="0.45">
      <c r="A81" s="5">
        <v>69</v>
      </c>
      <c r="B81" s="5">
        <v>69</v>
      </c>
      <c r="C81" s="5" t="s">
        <v>55</v>
      </c>
      <c r="D81" s="6" t="s">
        <v>549</v>
      </c>
      <c r="E81" s="10">
        <v>718.6</v>
      </c>
      <c r="F81" s="283">
        <f t="shared" ref="F81" si="176">E81*I81</f>
        <v>452718</v>
      </c>
      <c r="G81" s="283">
        <f t="shared" ref="G81" si="177">J81*E81</f>
        <v>0</v>
      </c>
      <c r="H81" s="283">
        <f t="shared" ref="H81" si="178">F81+G81</f>
        <v>452718</v>
      </c>
      <c r="I81" s="283">
        <f t="shared" ref="I81" si="179">P81</f>
        <v>630</v>
      </c>
      <c r="J81" s="283"/>
      <c r="K81" s="10"/>
      <c r="L81" s="228"/>
      <c r="M81" s="227">
        <f t="shared" si="164"/>
        <v>452718</v>
      </c>
      <c r="N81" s="227">
        <f t="shared" si="46"/>
        <v>0</v>
      </c>
      <c r="O81" s="227">
        <f t="shared" si="165"/>
        <v>452718</v>
      </c>
      <c r="P81" s="227">
        <v>630</v>
      </c>
      <c r="Q81" s="227"/>
      <c r="R81" s="227">
        <f t="shared" si="166"/>
        <v>630</v>
      </c>
      <c r="S81" s="228"/>
      <c r="T81" s="227">
        <f t="shared" si="167"/>
        <v>161397.56</v>
      </c>
      <c r="U81" s="227">
        <f t="shared" si="168"/>
        <v>0</v>
      </c>
      <c r="V81" s="227">
        <f t="shared" si="47"/>
        <v>161397.56</v>
      </c>
      <c r="W81" s="274">
        <v>224.6</v>
      </c>
      <c r="X81" s="227"/>
      <c r="Y81" s="227"/>
      <c r="Z81" s="228"/>
      <c r="AA81" s="227">
        <f t="shared" ref="AA81:AA93" si="180">AM81*AD81</f>
        <v>0</v>
      </c>
      <c r="AB81" s="227">
        <f t="shared" ref="AB81:AB93" si="181">AM82*AE81</f>
        <v>0</v>
      </c>
      <c r="AC81" s="227">
        <f t="shared" si="157"/>
        <v>0</v>
      </c>
      <c r="AD81" s="227"/>
      <c r="AE81" s="227"/>
      <c r="AF81" s="229">
        <f t="shared" si="151"/>
        <v>0</v>
      </c>
      <c r="AG81" s="228"/>
      <c r="AH81" s="227">
        <f t="shared" si="169"/>
        <v>0</v>
      </c>
      <c r="AI81" s="227">
        <f t="shared" si="170"/>
        <v>0</v>
      </c>
      <c r="AJ81" s="227">
        <f t="shared" si="50"/>
        <v>0</v>
      </c>
      <c r="AK81" s="227"/>
      <c r="AL81" s="227"/>
      <c r="AM81" s="227"/>
      <c r="AN81" s="228"/>
      <c r="AO81" s="227">
        <f t="shared" si="171"/>
        <v>0</v>
      </c>
      <c r="AP81" s="227">
        <f t="shared" si="158"/>
        <v>0</v>
      </c>
      <c r="AQ81" s="227">
        <f t="shared" si="159"/>
        <v>0</v>
      </c>
      <c r="AR81" s="227"/>
      <c r="AS81" s="227"/>
      <c r="AT81" s="229">
        <f t="shared" si="152"/>
        <v>0</v>
      </c>
      <c r="AU81" s="230"/>
      <c r="AV81" s="227">
        <f t="shared" ref="AV81:AV93" si="182">R81*AY81</f>
        <v>0</v>
      </c>
      <c r="AW81" s="227">
        <f t="shared" ref="AW81:AW93" si="183">R82*AZ81</f>
        <v>0</v>
      </c>
      <c r="AX81" s="227">
        <f t="shared" si="160"/>
        <v>0</v>
      </c>
      <c r="AY81" s="227"/>
      <c r="AZ81" s="227"/>
      <c r="BA81" s="229">
        <f t="shared" si="153"/>
        <v>0</v>
      </c>
      <c r="BB81" s="230"/>
      <c r="BC81" s="227">
        <f t="shared" ref="BC81:BC93" si="184">Y81*BF81</f>
        <v>0</v>
      </c>
      <c r="BD81" s="227">
        <f t="shared" ref="BD81:BD93" si="185">Y82*BG81</f>
        <v>0</v>
      </c>
      <c r="BE81" s="227">
        <f t="shared" si="161"/>
        <v>0</v>
      </c>
      <c r="BF81" s="227"/>
      <c r="BG81" s="227"/>
      <c r="BH81" s="229">
        <f t="shared" si="154"/>
        <v>0</v>
      </c>
      <c r="BI81" s="230"/>
      <c r="BJ81" s="230"/>
      <c r="BK81" s="227">
        <f t="shared" ref="BK81:BK93" si="186">AT81*BN81</f>
        <v>0</v>
      </c>
      <c r="BL81" s="227">
        <f t="shared" ref="BL81:BL93" si="187">AT82*BO81</f>
        <v>0</v>
      </c>
      <c r="BM81" s="227">
        <f t="shared" si="162"/>
        <v>0</v>
      </c>
      <c r="BN81" s="227"/>
      <c r="BO81" s="227"/>
      <c r="BP81" s="229">
        <f t="shared" si="155"/>
        <v>0</v>
      </c>
      <c r="BQ81" s="230"/>
      <c r="BR81" s="227">
        <f t="shared" ref="BR81:BR93" si="188">BA81*BU81</f>
        <v>0</v>
      </c>
      <c r="BS81" s="227">
        <f t="shared" ref="BS81:BS93" si="189">BA82*BV81</f>
        <v>0</v>
      </c>
      <c r="BT81" s="227">
        <f t="shared" si="163"/>
        <v>0</v>
      </c>
      <c r="BU81" s="18"/>
      <c r="BV81" s="186"/>
      <c r="BW81" s="16">
        <f t="shared" si="156"/>
        <v>0</v>
      </c>
      <c r="BX81" s="48"/>
      <c r="BY81" s="37" t="s">
        <v>634</v>
      </c>
      <c r="BZ81" s="37"/>
    </row>
    <row r="82" spans="1:162" ht="28.5" customHeight="1" outlineLevel="1" x14ac:dyDescent="0.45">
      <c r="A82" s="5">
        <v>70</v>
      </c>
      <c r="B82" s="5">
        <v>70</v>
      </c>
      <c r="C82" s="5" t="s">
        <v>31</v>
      </c>
      <c r="D82" s="6" t="s">
        <v>549</v>
      </c>
      <c r="E82" s="10">
        <v>718.6</v>
      </c>
      <c r="F82" s="283">
        <f t="shared" ref="F82:F93" si="190">E82*I82</f>
        <v>237138</v>
      </c>
      <c r="G82" s="283">
        <f t="shared" ref="G82:G93" si="191">J82*E82</f>
        <v>0</v>
      </c>
      <c r="H82" s="283">
        <f t="shared" ref="H82:H93" si="192">F82+G82</f>
        <v>237138</v>
      </c>
      <c r="I82" s="283">
        <f t="shared" ref="I82:I93" si="193">P82</f>
        <v>330</v>
      </c>
      <c r="J82" s="283"/>
      <c r="K82" s="10"/>
      <c r="L82" s="228"/>
      <c r="M82" s="227">
        <f t="shared" si="164"/>
        <v>237138</v>
      </c>
      <c r="N82" s="227">
        <f t="shared" si="46"/>
        <v>0</v>
      </c>
      <c r="O82" s="227">
        <f t="shared" si="165"/>
        <v>237138</v>
      </c>
      <c r="P82" s="227">
        <v>330</v>
      </c>
      <c r="Q82" s="227"/>
      <c r="R82" s="227">
        <f t="shared" si="166"/>
        <v>330</v>
      </c>
      <c r="S82" s="228"/>
      <c r="T82" s="227">
        <f t="shared" si="167"/>
        <v>162116.16</v>
      </c>
      <c r="U82" s="227">
        <f t="shared" si="168"/>
        <v>0</v>
      </c>
      <c r="V82" s="227">
        <f t="shared" si="47"/>
        <v>162116.16</v>
      </c>
      <c r="W82" s="274">
        <v>225.6</v>
      </c>
      <c r="X82" s="227"/>
      <c r="Y82" s="227"/>
      <c r="Z82" s="228"/>
      <c r="AA82" s="227">
        <f t="shared" si="180"/>
        <v>0</v>
      </c>
      <c r="AB82" s="227">
        <f t="shared" si="181"/>
        <v>0</v>
      </c>
      <c r="AC82" s="227">
        <f t="shared" si="157"/>
        <v>0</v>
      </c>
      <c r="AD82" s="227"/>
      <c r="AE82" s="227"/>
      <c r="AF82" s="229">
        <f t="shared" si="151"/>
        <v>0</v>
      </c>
      <c r="AG82" s="228"/>
      <c r="AH82" s="227">
        <f t="shared" si="169"/>
        <v>0</v>
      </c>
      <c r="AI82" s="227">
        <f t="shared" si="170"/>
        <v>0</v>
      </c>
      <c r="AJ82" s="227">
        <f t="shared" si="50"/>
        <v>0</v>
      </c>
      <c r="AK82" s="227"/>
      <c r="AL82" s="227"/>
      <c r="AM82" s="227"/>
      <c r="AN82" s="228"/>
      <c r="AO82" s="227">
        <f t="shared" si="171"/>
        <v>0</v>
      </c>
      <c r="AP82" s="227">
        <f t="shared" si="158"/>
        <v>0</v>
      </c>
      <c r="AQ82" s="227">
        <f t="shared" si="159"/>
        <v>0</v>
      </c>
      <c r="AR82" s="227"/>
      <c r="AS82" s="227"/>
      <c r="AT82" s="229">
        <f t="shared" si="152"/>
        <v>0</v>
      </c>
      <c r="AU82" s="230"/>
      <c r="AV82" s="227">
        <f t="shared" si="182"/>
        <v>0</v>
      </c>
      <c r="AW82" s="227">
        <f t="shared" si="183"/>
        <v>0</v>
      </c>
      <c r="AX82" s="227">
        <f t="shared" si="160"/>
        <v>0</v>
      </c>
      <c r="AY82" s="227"/>
      <c r="AZ82" s="227"/>
      <c r="BA82" s="229">
        <f t="shared" si="153"/>
        <v>0</v>
      </c>
      <c r="BB82" s="230"/>
      <c r="BC82" s="227">
        <f t="shared" si="184"/>
        <v>0</v>
      </c>
      <c r="BD82" s="227">
        <f t="shared" si="185"/>
        <v>0</v>
      </c>
      <c r="BE82" s="227">
        <f t="shared" si="161"/>
        <v>0</v>
      </c>
      <c r="BF82" s="227"/>
      <c r="BG82" s="227"/>
      <c r="BH82" s="229">
        <f t="shared" si="154"/>
        <v>0</v>
      </c>
      <c r="BI82" s="230"/>
      <c r="BJ82" s="230"/>
      <c r="BK82" s="227">
        <f t="shared" si="186"/>
        <v>0</v>
      </c>
      <c r="BL82" s="227">
        <f t="shared" si="187"/>
        <v>0</v>
      </c>
      <c r="BM82" s="227">
        <f t="shared" si="162"/>
        <v>0</v>
      </c>
      <c r="BN82" s="227"/>
      <c r="BO82" s="227"/>
      <c r="BP82" s="229">
        <f t="shared" si="155"/>
        <v>0</v>
      </c>
      <c r="BQ82" s="230"/>
      <c r="BR82" s="227">
        <f t="shared" si="188"/>
        <v>0</v>
      </c>
      <c r="BS82" s="227">
        <f t="shared" si="189"/>
        <v>0</v>
      </c>
      <c r="BT82" s="227">
        <f t="shared" si="163"/>
        <v>0</v>
      </c>
      <c r="BU82" s="18"/>
      <c r="BV82" s="186"/>
      <c r="BW82" s="16">
        <f t="shared" si="156"/>
        <v>0</v>
      </c>
      <c r="BX82" s="48"/>
      <c r="BY82" s="37" t="s">
        <v>599</v>
      </c>
      <c r="BZ82" s="37"/>
    </row>
    <row r="83" spans="1:162" ht="42.75" customHeight="1" outlineLevel="1" x14ac:dyDescent="0.45">
      <c r="A83" s="5">
        <v>71</v>
      </c>
      <c r="B83" s="5">
        <v>71</v>
      </c>
      <c r="C83" s="5" t="s">
        <v>56</v>
      </c>
      <c r="D83" s="6" t="s">
        <v>549</v>
      </c>
      <c r="E83" s="10">
        <v>718.6</v>
      </c>
      <c r="F83" s="283">
        <f t="shared" si="190"/>
        <v>404212.5</v>
      </c>
      <c r="G83" s="283">
        <f t="shared" si="191"/>
        <v>0</v>
      </c>
      <c r="H83" s="283">
        <f t="shared" si="192"/>
        <v>404212.5</v>
      </c>
      <c r="I83" s="283">
        <f t="shared" si="193"/>
        <v>562.5</v>
      </c>
      <c r="J83" s="283"/>
      <c r="K83" s="10"/>
      <c r="L83" s="228"/>
      <c r="M83" s="227">
        <f t="shared" si="164"/>
        <v>404212.5</v>
      </c>
      <c r="N83" s="227">
        <f t="shared" ref="N83:N145" si="194">E83*Q83</f>
        <v>0</v>
      </c>
      <c r="O83" s="227">
        <f t="shared" si="165"/>
        <v>404212.5</v>
      </c>
      <c r="P83" s="227">
        <v>562.5</v>
      </c>
      <c r="Q83" s="227"/>
      <c r="R83" s="227">
        <f t="shared" si="166"/>
        <v>562.5</v>
      </c>
      <c r="S83" s="228"/>
      <c r="T83" s="227">
        <f t="shared" si="167"/>
        <v>162834.76</v>
      </c>
      <c r="U83" s="227">
        <f t="shared" si="168"/>
        <v>0</v>
      </c>
      <c r="V83" s="227">
        <f t="shared" ref="V83:V121" si="195">T83+U83</f>
        <v>162834.76</v>
      </c>
      <c r="W83" s="274">
        <v>226.6</v>
      </c>
      <c r="X83" s="227"/>
      <c r="Y83" s="227"/>
      <c r="Z83" s="228"/>
      <c r="AA83" s="227">
        <f t="shared" si="180"/>
        <v>0</v>
      </c>
      <c r="AB83" s="227">
        <f t="shared" si="181"/>
        <v>0</v>
      </c>
      <c r="AC83" s="227">
        <f t="shared" si="157"/>
        <v>0</v>
      </c>
      <c r="AD83" s="227"/>
      <c r="AE83" s="227"/>
      <c r="AF83" s="229">
        <f t="shared" si="151"/>
        <v>0</v>
      </c>
      <c r="AG83" s="228"/>
      <c r="AH83" s="227">
        <f t="shared" si="169"/>
        <v>0</v>
      </c>
      <c r="AI83" s="227">
        <f t="shared" si="170"/>
        <v>0</v>
      </c>
      <c r="AJ83" s="227">
        <f t="shared" ref="AJ83:AJ121" si="196">AH83+AI83</f>
        <v>0</v>
      </c>
      <c r="AK83" s="227"/>
      <c r="AL83" s="227"/>
      <c r="AM83" s="227"/>
      <c r="AN83" s="228"/>
      <c r="AO83" s="227">
        <f t="shared" si="171"/>
        <v>0</v>
      </c>
      <c r="AP83" s="227">
        <f t="shared" si="158"/>
        <v>0</v>
      </c>
      <c r="AQ83" s="227">
        <f t="shared" si="159"/>
        <v>0</v>
      </c>
      <c r="AR83" s="227"/>
      <c r="AS83" s="227"/>
      <c r="AT83" s="229">
        <f t="shared" si="152"/>
        <v>0</v>
      </c>
      <c r="AU83" s="230"/>
      <c r="AV83" s="227">
        <f t="shared" si="182"/>
        <v>0</v>
      </c>
      <c r="AW83" s="227">
        <f t="shared" si="183"/>
        <v>0</v>
      </c>
      <c r="AX83" s="227">
        <f t="shared" si="160"/>
        <v>0</v>
      </c>
      <c r="AY83" s="227"/>
      <c r="AZ83" s="227"/>
      <c r="BA83" s="229">
        <f t="shared" si="153"/>
        <v>0</v>
      </c>
      <c r="BB83" s="230"/>
      <c r="BC83" s="227">
        <f t="shared" si="184"/>
        <v>0</v>
      </c>
      <c r="BD83" s="227">
        <f t="shared" si="185"/>
        <v>0</v>
      </c>
      <c r="BE83" s="227">
        <f t="shared" si="161"/>
        <v>0</v>
      </c>
      <c r="BF83" s="227"/>
      <c r="BG83" s="227"/>
      <c r="BH83" s="229">
        <f t="shared" si="154"/>
        <v>0</v>
      </c>
      <c r="BI83" s="230"/>
      <c r="BJ83" s="230"/>
      <c r="BK83" s="227">
        <f t="shared" si="186"/>
        <v>0</v>
      </c>
      <c r="BL83" s="227">
        <f t="shared" si="187"/>
        <v>0</v>
      </c>
      <c r="BM83" s="227">
        <f t="shared" si="162"/>
        <v>0</v>
      </c>
      <c r="BN83" s="227"/>
      <c r="BO83" s="227"/>
      <c r="BP83" s="229">
        <f t="shared" si="155"/>
        <v>0</v>
      </c>
      <c r="BQ83" s="230"/>
      <c r="BR83" s="227">
        <f t="shared" si="188"/>
        <v>0</v>
      </c>
      <c r="BS83" s="227">
        <f t="shared" si="189"/>
        <v>0</v>
      </c>
      <c r="BT83" s="227">
        <f t="shared" si="163"/>
        <v>0</v>
      </c>
      <c r="BU83" s="18"/>
      <c r="BV83" s="186"/>
      <c r="BW83" s="16">
        <f t="shared" si="156"/>
        <v>0</v>
      </c>
      <c r="BX83" s="48"/>
      <c r="BY83" s="37" t="s">
        <v>635</v>
      </c>
      <c r="BZ83" s="37"/>
    </row>
    <row r="84" spans="1:162" ht="42.75" customHeight="1" outlineLevel="1" x14ac:dyDescent="0.45">
      <c r="A84" s="5">
        <v>72</v>
      </c>
      <c r="B84" s="5">
        <v>72</v>
      </c>
      <c r="C84" s="5" t="s">
        <v>34</v>
      </c>
      <c r="D84" s="6" t="s">
        <v>550</v>
      </c>
      <c r="E84" s="10">
        <v>624</v>
      </c>
      <c r="F84" s="283">
        <f t="shared" si="190"/>
        <v>351000</v>
      </c>
      <c r="G84" s="283">
        <f t="shared" si="191"/>
        <v>0</v>
      </c>
      <c r="H84" s="283">
        <f t="shared" si="192"/>
        <v>351000</v>
      </c>
      <c r="I84" s="283">
        <f t="shared" si="193"/>
        <v>562.5</v>
      </c>
      <c r="J84" s="283"/>
      <c r="K84" s="10"/>
      <c r="L84" s="228"/>
      <c r="M84" s="227">
        <f t="shared" si="164"/>
        <v>351000</v>
      </c>
      <c r="N84" s="227">
        <f t="shared" si="194"/>
        <v>0</v>
      </c>
      <c r="O84" s="227">
        <f t="shared" si="165"/>
        <v>351000</v>
      </c>
      <c r="P84" s="227">
        <v>562.5</v>
      </c>
      <c r="Q84" s="227"/>
      <c r="R84" s="227">
        <f t="shared" si="166"/>
        <v>562.5</v>
      </c>
      <c r="S84" s="228"/>
      <c r="T84" s="227">
        <f t="shared" si="167"/>
        <v>526656</v>
      </c>
      <c r="U84" s="227">
        <f t="shared" si="168"/>
        <v>0</v>
      </c>
      <c r="V84" s="227">
        <f t="shared" si="195"/>
        <v>526656</v>
      </c>
      <c r="W84" s="274">
        <v>844</v>
      </c>
      <c r="X84" s="227"/>
      <c r="Y84" s="227"/>
      <c r="Z84" s="228"/>
      <c r="AA84" s="227">
        <f t="shared" si="180"/>
        <v>0</v>
      </c>
      <c r="AB84" s="227">
        <f t="shared" si="181"/>
        <v>0</v>
      </c>
      <c r="AC84" s="227">
        <f t="shared" si="157"/>
        <v>0</v>
      </c>
      <c r="AD84" s="227"/>
      <c r="AE84" s="227"/>
      <c r="AF84" s="229">
        <f t="shared" si="151"/>
        <v>0</v>
      </c>
      <c r="AG84" s="228"/>
      <c r="AH84" s="227">
        <f t="shared" si="169"/>
        <v>0</v>
      </c>
      <c r="AI84" s="227">
        <f t="shared" si="170"/>
        <v>0</v>
      </c>
      <c r="AJ84" s="227">
        <f t="shared" si="196"/>
        <v>0</v>
      </c>
      <c r="AK84" s="227"/>
      <c r="AL84" s="227"/>
      <c r="AM84" s="227"/>
      <c r="AN84" s="228"/>
      <c r="AO84" s="227">
        <f t="shared" si="171"/>
        <v>0</v>
      </c>
      <c r="AP84" s="227">
        <f t="shared" si="158"/>
        <v>0</v>
      </c>
      <c r="AQ84" s="227">
        <f t="shared" si="159"/>
        <v>0</v>
      </c>
      <c r="AR84" s="227"/>
      <c r="AS84" s="227"/>
      <c r="AT84" s="229">
        <f t="shared" si="152"/>
        <v>0</v>
      </c>
      <c r="AU84" s="230"/>
      <c r="AV84" s="227">
        <f t="shared" si="182"/>
        <v>0</v>
      </c>
      <c r="AW84" s="227">
        <f t="shared" si="183"/>
        <v>0</v>
      </c>
      <c r="AX84" s="227">
        <f t="shared" si="160"/>
        <v>0</v>
      </c>
      <c r="AY84" s="227"/>
      <c r="AZ84" s="227"/>
      <c r="BA84" s="229">
        <f t="shared" si="153"/>
        <v>0</v>
      </c>
      <c r="BB84" s="230"/>
      <c r="BC84" s="227">
        <f t="shared" si="184"/>
        <v>0</v>
      </c>
      <c r="BD84" s="227">
        <f t="shared" si="185"/>
        <v>0</v>
      </c>
      <c r="BE84" s="227">
        <f t="shared" si="161"/>
        <v>0</v>
      </c>
      <c r="BF84" s="227"/>
      <c r="BG84" s="227"/>
      <c r="BH84" s="229">
        <f t="shared" si="154"/>
        <v>0</v>
      </c>
      <c r="BI84" s="230"/>
      <c r="BJ84" s="230"/>
      <c r="BK84" s="227">
        <f t="shared" si="186"/>
        <v>0</v>
      </c>
      <c r="BL84" s="227">
        <f t="shared" si="187"/>
        <v>0</v>
      </c>
      <c r="BM84" s="227">
        <f t="shared" si="162"/>
        <v>0</v>
      </c>
      <c r="BN84" s="227"/>
      <c r="BO84" s="227"/>
      <c r="BP84" s="229">
        <f t="shared" si="155"/>
        <v>0</v>
      </c>
      <c r="BQ84" s="230"/>
      <c r="BR84" s="227">
        <f t="shared" si="188"/>
        <v>0</v>
      </c>
      <c r="BS84" s="227">
        <f t="shared" si="189"/>
        <v>0</v>
      </c>
      <c r="BT84" s="227">
        <f t="shared" si="163"/>
        <v>0</v>
      </c>
      <c r="BU84" s="18"/>
      <c r="BV84" s="186"/>
      <c r="BW84" s="16">
        <f t="shared" si="156"/>
        <v>0</v>
      </c>
      <c r="BX84" s="48"/>
      <c r="BY84" s="37" t="s">
        <v>582</v>
      </c>
      <c r="BZ84" s="37"/>
    </row>
    <row r="85" spans="1:162" ht="14.25" customHeight="1" outlineLevel="1" x14ac:dyDescent="0.45">
      <c r="A85" s="5">
        <v>73</v>
      </c>
      <c r="B85" s="5">
        <v>73</v>
      </c>
      <c r="C85" s="5" t="s">
        <v>47</v>
      </c>
      <c r="D85" s="6" t="s">
        <v>550</v>
      </c>
      <c r="E85" s="10">
        <v>312</v>
      </c>
      <c r="F85" s="283">
        <f t="shared" si="190"/>
        <v>175500</v>
      </c>
      <c r="G85" s="283">
        <f t="shared" si="191"/>
        <v>0</v>
      </c>
      <c r="H85" s="283">
        <f t="shared" si="192"/>
        <v>175500</v>
      </c>
      <c r="I85" s="283">
        <f t="shared" si="193"/>
        <v>562.5</v>
      </c>
      <c r="J85" s="283"/>
      <c r="K85" s="10"/>
      <c r="L85" s="228"/>
      <c r="M85" s="227">
        <f t="shared" si="164"/>
        <v>175500</v>
      </c>
      <c r="N85" s="227">
        <f t="shared" si="194"/>
        <v>0</v>
      </c>
      <c r="O85" s="227">
        <f t="shared" si="165"/>
        <v>175500</v>
      </c>
      <c r="P85" s="227">
        <v>562.5</v>
      </c>
      <c r="Q85" s="227"/>
      <c r="R85" s="227">
        <f t="shared" si="166"/>
        <v>562.5</v>
      </c>
      <c r="S85" s="228"/>
      <c r="T85" s="227">
        <f t="shared" si="167"/>
        <v>128544</v>
      </c>
      <c r="U85" s="227">
        <f t="shared" si="168"/>
        <v>0</v>
      </c>
      <c r="V85" s="227">
        <f t="shared" si="195"/>
        <v>128544</v>
      </c>
      <c r="W85" s="274">
        <v>412</v>
      </c>
      <c r="X85" s="227"/>
      <c r="Y85" s="227"/>
      <c r="Z85" s="228"/>
      <c r="AA85" s="227">
        <f t="shared" si="180"/>
        <v>0</v>
      </c>
      <c r="AB85" s="227">
        <f t="shared" si="181"/>
        <v>0</v>
      </c>
      <c r="AC85" s="227">
        <f t="shared" si="157"/>
        <v>0</v>
      </c>
      <c r="AD85" s="227"/>
      <c r="AE85" s="227"/>
      <c r="AF85" s="229">
        <f t="shared" si="151"/>
        <v>0</v>
      </c>
      <c r="AG85" s="228"/>
      <c r="AH85" s="227">
        <f t="shared" si="169"/>
        <v>0</v>
      </c>
      <c r="AI85" s="227">
        <f t="shared" si="170"/>
        <v>0</v>
      </c>
      <c r="AJ85" s="227">
        <f t="shared" si="196"/>
        <v>0</v>
      </c>
      <c r="AK85" s="227"/>
      <c r="AL85" s="227"/>
      <c r="AM85" s="227"/>
      <c r="AN85" s="228"/>
      <c r="AO85" s="227">
        <f t="shared" si="171"/>
        <v>0</v>
      </c>
      <c r="AP85" s="227">
        <f t="shared" si="158"/>
        <v>0</v>
      </c>
      <c r="AQ85" s="227">
        <f t="shared" si="159"/>
        <v>0</v>
      </c>
      <c r="AR85" s="227"/>
      <c r="AS85" s="227"/>
      <c r="AT85" s="229">
        <f t="shared" si="152"/>
        <v>0</v>
      </c>
      <c r="AU85" s="230"/>
      <c r="AV85" s="227">
        <f t="shared" si="182"/>
        <v>0</v>
      </c>
      <c r="AW85" s="227">
        <f t="shared" si="183"/>
        <v>0</v>
      </c>
      <c r="AX85" s="227">
        <f t="shared" si="160"/>
        <v>0</v>
      </c>
      <c r="AY85" s="227"/>
      <c r="AZ85" s="227"/>
      <c r="BA85" s="229">
        <f t="shared" si="153"/>
        <v>0</v>
      </c>
      <c r="BB85" s="230"/>
      <c r="BC85" s="227">
        <f t="shared" si="184"/>
        <v>0</v>
      </c>
      <c r="BD85" s="227">
        <f t="shared" si="185"/>
        <v>0</v>
      </c>
      <c r="BE85" s="227">
        <f t="shared" si="161"/>
        <v>0</v>
      </c>
      <c r="BF85" s="227"/>
      <c r="BG85" s="227"/>
      <c r="BH85" s="229">
        <f t="shared" si="154"/>
        <v>0</v>
      </c>
      <c r="BI85" s="230"/>
      <c r="BJ85" s="230"/>
      <c r="BK85" s="227">
        <f t="shared" si="186"/>
        <v>0</v>
      </c>
      <c r="BL85" s="227">
        <f t="shared" si="187"/>
        <v>0</v>
      </c>
      <c r="BM85" s="227">
        <f t="shared" si="162"/>
        <v>0</v>
      </c>
      <c r="BN85" s="227"/>
      <c r="BO85" s="227"/>
      <c r="BP85" s="229">
        <f t="shared" si="155"/>
        <v>0</v>
      </c>
      <c r="BQ85" s="230"/>
      <c r="BR85" s="227">
        <f t="shared" si="188"/>
        <v>0</v>
      </c>
      <c r="BS85" s="227">
        <f t="shared" si="189"/>
        <v>0</v>
      </c>
      <c r="BT85" s="227">
        <f t="shared" si="163"/>
        <v>0</v>
      </c>
      <c r="BU85" s="18"/>
      <c r="BV85" s="186"/>
      <c r="BW85" s="16">
        <f t="shared" si="156"/>
        <v>0</v>
      </c>
      <c r="BX85" s="48"/>
      <c r="BY85" s="37" t="s">
        <v>626</v>
      </c>
      <c r="BZ85" s="37"/>
    </row>
    <row r="86" spans="1:162" ht="14.25" customHeight="1" outlineLevel="1" x14ac:dyDescent="0.45">
      <c r="A86" s="5">
        <v>74</v>
      </c>
      <c r="B86" s="5">
        <v>74</v>
      </c>
      <c r="C86" s="5" t="s">
        <v>40</v>
      </c>
      <c r="D86" s="6" t="s">
        <v>550</v>
      </c>
      <c r="E86" s="10">
        <v>4</v>
      </c>
      <c r="F86" s="283">
        <f t="shared" si="190"/>
        <v>13200</v>
      </c>
      <c r="G86" s="283">
        <f t="shared" si="191"/>
        <v>0</v>
      </c>
      <c r="H86" s="283">
        <f t="shared" si="192"/>
        <v>13200</v>
      </c>
      <c r="I86" s="283">
        <f t="shared" si="193"/>
        <v>3300</v>
      </c>
      <c r="J86" s="283"/>
      <c r="K86" s="10"/>
      <c r="L86" s="228"/>
      <c r="M86" s="227">
        <f t="shared" si="164"/>
        <v>13200</v>
      </c>
      <c r="N86" s="227">
        <f t="shared" si="194"/>
        <v>0</v>
      </c>
      <c r="O86" s="227">
        <f t="shared" si="165"/>
        <v>13200</v>
      </c>
      <c r="P86" s="227">
        <v>3300</v>
      </c>
      <c r="Q86" s="227"/>
      <c r="R86" s="227">
        <f t="shared" si="166"/>
        <v>3300</v>
      </c>
      <c r="S86" s="228"/>
      <c r="T86" s="227">
        <f t="shared" si="167"/>
        <v>12664</v>
      </c>
      <c r="U86" s="227">
        <f t="shared" si="168"/>
        <v>0</v>
      </c>
      <c r="V86" s="227">
        <f t="shared" si="195"/>
        <v>12664</v>
      </c>
      <c r="W86" s="274">
        <v>3166</v>
      </c>
      <c r="X86" s="227"/>
      <c r="Y86" s="227"/>
      <c r="Z86" s="228"/>
      <c r="AA86" s="227">
        <f t="shared" si="180"/>
        <v>0</v>
      </c>
      <c r="AB86" s="227">
        <f t="shared" si="181"/>
        <v>0</v>
      </c>
      <c r="AC86" s="227">
        <f t="shared" si="157"/>
        <v>0</v>
      </c>
      <c r="AD86" s="227"/>
      <c r="AE86" s="227"/>
      <c r="AF86" s="229">
        <f t="shared" si="151"/>
        <v>0</v>
      </c>
      <c r="AG86" s="228"/>
      <c r="AH86" s="227">
        <f t="shared" si="169"/>
        <v>0</v>
      </c>
      <c r="AI86" s="227">
        <f t="shared" si="170"/>
        <v>0</v>
      </c>
      <c r="AJ86" s="227">
        <f t="shared" si="196"/>
        <v>0</v>
      </c>
      <c r="AK86" s="227"/>
      <c r="AL86" s="227"/>
      <c r="AM86" s="227"/>
      <c r="AN86" s="228"/>
      <c r="AO86" s="227">
        <f t="shared" si="171"/>
        <v>0</v>
      </c>
      <c r="AP86" s="227">
        <f t="shared" si="158"/>
        <v>0</v>
      </c>
      <c r="AQ86" s="227">
        <f t="shared" si="159"/>
        <v>0</v>
      </c>
      <c r="AR86" s="227"/>
      <c r="AS86" s="227"/>
      <c r="AT86" s="229">
        <f t="shared" si="152"/>
        <v>0</v>
      </c>
      <c r="AU86" s="230"/>
      <c r="AV86" s="227">
        <f t="shared" si="182"/>
        <v>0</v>
      </c>
      <c r="AW86" s="227">
        <f t="shared" si="183"/>
        <v>0</v>
      </c>
      <c r="AX86" s="227">
        <f t="shared" si="160"/>
        <v>0</v>
      </c>
      <c r="AY86" s="227"/>
      <c r="AZ86" s="227"/>
      <c r="BA86" s="229">
        <f t="shared" si="153"/>
        <v>0</v>
      </c>
      <c r="BB86" s="230"/>
      <c r="BC86" s="227">
        <f t="shared" si="184"/>
        <v>0</v>
      </c>
      <c r="BD86" s="227">
        <f t="shared" si="185"/>
        <v>0</v>
      </c>
      <c r="BE86" s="227">
        <f t="shared" si="161"/>
        <v>0</v>
      </c>
      <c r="BF86" s="227"/>
      <c r="BG86" s="227"/>
      <c r="BH86" s="229">
        <f t="shared" si="154"/>
        <v>0</v>
      </c>
      <c r="BI86" s="230"/>
      <c r="BJ86" s="230"/>
      <c r="BK86" s="227">
        <f t="shared" si="186"/>
        <v>0</v>
      </c>
      <c r="BL86" s="227">
        <f t="shared" si="187"/>
        <v>0</v>
      </c>
      <c r="BM86" s="227">
        <f t="shared" si="162"/>
        <v>0</v>
      </c>
      <c r="BN86" s="227"/>
      <c r="BO86" s="227"/>
      <c r="BP86" s="229">
        <f t="shared" si="155"/>
        <v>0</v>
      </c>
      <c r="BQ86" s="230"/>
      <c r="BR86" s="227">
        <f t="shared" si="188"/>
        <v>0</v>
      </c>
      <c r="BS86" s="227">
        <f t="shared" si="189"/>
        <v>0</v>
      </c>
      <c r="BT86" s="227">
        <f t="shared" si="163"/>
        <v>0</v>
      </c>
      <c r="BU86" s="18"/>
      <c r="BV86" s="186"/>
      <c r="BW86" s="16">
        <f t="shared" si="156"/>
        <v>0</v>
      </c>
      <c r="BX86" s="48"/>
      <c r="BY86" s="37" t="s">
        <v>624</v>
      </c>
      <c r="BZ86" s="37"/>
    </row>
    <row r="87" spans="1:162" ht="42.75" customHeight="1" outlineLevel="1" x14ac:dyDescent="0.45">
      <c r="A87" s="5">
        <v>75</v>
      </c>
      <c r="B87" s="5">
        <v>75</v>
      </c>
      <c r="C87" s="5" t="s">
        <v>48</v>
      </c>
      <c r="D87" s="6" t="s">
        <v>549</v>
      </c>
      <c r="E87" s="10">
        <v>358.2</v>
      </c>
      <c r="F87" s="283">
        <f t="shared" si="190"/>
        <v>53730</v>
      </c>
      <c r="G87" s="283">
        <f t="shared" si="191"/>
        <v>0</v>
      </c>
      <c r="H87" s="283">
        <f t="shared" si="192"/>
        <v>53730</v>
      </c>
      <c r="I87" s="283">
        <f t="shared" si="193"/>
        <v>150</v>
      </c>
      <c r="J87" s="283"/>
      <c r="K87" s="10"/>
      <c r="L87" s="228"/>
      <c r="M87" s="227">
        <f t="shared" si="164"/>
        <v>53730</v>
      </c>
      <c r="N87" s="227">
        <f t="shared" si="194"/>
        <v>0</v>
      </c>
      <c r="O87" s="227">
        <f t="shared" si="165"/>
        <v>53730</v>
      </c>
      <c r="P87" s="227">
        <v>150</v>
      </c>
      <c r="Q87" s="227"/>
      <c r="R87" s="227">
        <f t="shared" si="166"/>
        <v>150</v>
      </c>
      <c r="S87" s="228"/>
      <c r="T87" s="227">
        <f t="shared" si="167"/>
        <v>114624</v>
      </c>
      <c r="U87" s="227">
        <f t="shared" si="168"/>
        <v>0</v>
      </c>
      <c r="V87" s="227">
        <f t="shared" si="195"/>
        <v>114624</v>
      </c>
      <c r="W87" s="274">
        <v>320</v>
      </c>
      <c r="X87" s="227"/>
      <c r="Y87" s="227"/>
      <c r="Z87" s="228"/>
      <c r="AA87" s="227">
        <f t="shared" si="180"/>
        <v>0</v>
      </c>
      <c r="AB87" s="227">
        <f t="shared" si="181"/>
        <v>0</v>
      </c>
      <c r="AC87" s="227">
        <f t="shared" si="157"/>
        <v>0</v>
      </c>
      <c r="AD87" s="227"/>
      <c r="AE87" s="227"/>
      <c r="AF87" s="229">
        <f t="shared" si="151"/>
        <v>0</v>
      </c>
      <c r="AG87" s="228"/>
      <c r="AH87" s="227">
        <f t="shared" si="169"/>
        <v>0</v>
      </c>
      <c r="AI87" s="227">
        <f t="shared" si="170"/>
        <v>0</v>
      </c>
      <c r="AJ87" s="227">
        <f t="shared" si="196"/>
        <v>0</v>
      </c>
      <c r="AK87" s="227"/>
      <c r="AL87" s="227"/>
      <c r="AM87" s="227"/>
      <c r="AN87" s="228"/>
      <c r="AO87" s="227">
        <f t="shared" si="171"/>
        <v>0</v>
      </c>
      <c r="AP87" s="227">
        <f t="shared" si="158"/>
        <v>0</v>
      </c>
      <c r="AQ87" s="227">
        <f t="shared" si="159"/>
        <v>0</v>
      </c>
      <c r="AR87" s="227"/>
      <c r="AS87" s="227"/>
      <c r="AT87" s="229">
        <f t="shared" si="152"/>
        <v>0</v>
      </c>
      <c r="AU87" s="230"/>
      <c r="AV87" s="227">
        <f t="shared" si="182"/>
        <v>0</v>
      </c>
      <c r="AW87" s="227">
        <f t="shared" si="183"/>
        <v>0</v>
      </c>
      <c r="AX87" s="227">
        <f t="shared" si="160"/>
        <v>0</v>
      </c>
      <c r="AY87" s="227"/>
      <c r="AZ87" s="227"/>
      <c r="BA87" s="229">
        <f t="shared" si="153"/>
        <v>0</v>
      </c>
      <c r="BB87" s="230"/>
      <c r="BC87" s="227">
        <f t="shared" si="184"/>
        <v>0</v>
      </c>
      <c r="BD87" s="227">
        <f t="shared" si="185"/>
        <v>0</v>
      </c>
      <c r="BE87" s="227">
        <f t="shared" si="161"/>
        <v>0</v>
      </c>
      <c r="BF87" s="227"/>
      <c r="BG87" s="227"/>
      <c r="BH87" s="229">
        <f t="shared" si="154"/>
        <v>0</v>
      </c>
      <c r="BI87" s="230"/>
      <c r="BJ87" s="230"/>
      <c r="BK87" s="227">
        <f t="shared" si="186"/>
        <v>0</v>
      </c>
      <c r="BL87" s="227">
        <f t="shared" si="187"/>
        <v>0</v>
      </c>
      <c r="BM87" s="227">
        <f t="shared" si="162"/>
        <v>0</v>
      </c>
      <c r="BN87" s="227"/>
      <c r="BO87" s="227"/>
      <c r="BP87" s="229">
        <f t="shared" si="155"/>
        <v>0</v>
      </c>
      <c r="BQ87" s="230"/>
      <c r="BR87" s="227">
        <f t="shared" si="188"/>
        <v>0</v>
      </c>
      <c r="BS87" s="227">
        <f t="shared" si="189"/>
        <v>0</v>
      </c>
      <c r="BT87" s="227">
        <f t="shared" si="163"/>
        <v>0</v>
      </c>
      <c r="BU87" s="18"/>
      <c r="BV87" s="186"/>
      <c r="BW87" s="16">
        <f t="shared" si="156"/>
        <v>0</v>
      </c>
      <c r="BX87" s="48"/>
      <c r="BY87" s="37" t="s">
        <v>627</v>
      </c>
      <c r="BZ87" s="37"/>
    </row>
    <row r="88" spans="1:162" ht="85.5" customHeight="1" outlineLevel="1" x14ac:dyDescent="0.45">
      <c r="A88" s="5">
        <v>76</v>
      </c>
      <c r="B88" s="5">
        <v>76</v>
      </c>
      <c r="C88" s="5" t="s">
        <v>57</v>
      </c>
      <c r="D88" s="6" t="s">
        <v>553</v>
      </c>
      <c r="E88" s="10">
        <v>10.7</v>
      </c>
      <c r="F88" s="283">
        <f t="shared" si="190"/>
        <v>200625</v>
      </c>
      <c r="G88" s="283">
        <f t="shared" si="191"/>
        <v>0</v>
      </c>
      <c r="H88" s="283">
        <f t="shared" si="192"/>
        <v>200625</v>
      </c>
      <c r="I88" s="283">
        <f t="shared" si="193"/>
        <v>18750</v>
      </c>
      <c r="J88" s="283"/>
      <c r="K88" s="10"/>
      <c r="L88" s="228"/>
      <c r="M88" s="227">
        <f t="shared" si="164"/>
        <v>200625</v>
      </c>
      <c r="N88" s="227">
        <f t="shared" si="194"/>
        <v>0</v>
      </c>
      <c r="O88" s="227">
        <f t="shared" si="165"/>
        <v>200625</v>
      </c>
      <c r="P88" s="227">
        <v>18750</v>
      </c>
      <c r="Q88" s="227"/>
      <c r="R88" s="227">
        <f t="shared" si="166"/>
        <v>18750</v>
      </c>
      <c r="S88" s="228"/>
      <c r="T88" s="227">
        <f t="shared" si="167"/>
        <v>80250</v>
      </c>
      <c r="U88" s="227">
        <f t="shared" si="168"/>
        <v>0</v>
      </c>
      <c r="V88" s="227">
        <f t="shared" si="195"/>
        <v>80250</v>
      </c>
      <c r="W88" s="274">
        <v>7500</v>
      </c>
      <c r="X88" s="227"/>
      <c r="Y88" s="227"/>
      <c r="Z88" s="228"/>
      <c r="AA88" s="227">
        <f t="shared" si="180"/>
        <v>0</v>
      </c>
      <c r="AB88" s="227">
        <f t="shared" si="181"/>
        <v>0</v>
      </c>
      <c r="AC88" s="227">
        <f t="shared" si="157"/>
        <v>0</v>
      </c>
      <c r="AD88" s="227"/>
      <c r="AE88" s="227"/>
      <c r="AF88" s="229">
        <f t="shared" si="151"/>
        <v>0</v>
      </c>
      <c r="AG88" s="228"/>
      <c r="AH88" s="227">
        <f t="shared" si="169"/>
        <v>0</v>
      </c>
      <c r="AI88" s="227">
        <f t="shared" si="170"/>
        <v>0</v>
      </c>
      <c r="AJ88" s="227">
        <f t="shared" si="196"/>
        <v>0</v>
      </c>
      <c r="AK88" s="227"/>
      <c r="AL88" s="227"/>
      <c r="AM88" s="227"/>
      <c r="AN88" s="228"/>
      <c r="AO88" s="227">
        <f t="shared" si="171"/>
        <v>0</v>
      </c>
      <c r="AP88" s="227">
        <f t="shared" si="158"/>
        <v>0</v>
      </c>
      <c r="AQ88" s="227">
        <f t="shared" si="159"/>
        <v>0</v>
      </c>
      <c r="AR88" s="227"/>
      <c r="AS88" s="227"/>
      <c r="AT88" s="229">
        <f t="shared" si="152"/>
        <v>0</v>
      </c>
      <c r="AU88" s="230"/>
      <c r="AV88" s="227">
        <f t="shared" si="182"/>
        <v>0</v>
      </c>
      <c r="AW88" s="227">
        <f t="shared" si="183"/>
        <v>0</v>
      </c>
      <c r="AX88" s="227">
        <f t="shared" si="160"/>
        <v>0</v>
      </c>
      <c r="AY88" s="227"/>
      <c r="AZ88" s="227"/>
      <c r="BA88" s="229">
        <f t="shared" si="153"/>
        <v>0</v>
      </c>
      <c r="BB88" s="230"/>
      <c r="BC88" s="227">
        <f t="shared" si="184"/>
        <v>0</v>
      </c>
      <c r="BD88" s="227">
        <f t="shared" si="185"/>
        <v>0</v>
      </c>
      <c r="BE88" s="227">
        <f t="shared" si="161"/>
        <v>0</v>
      </c>
      <c r="BF88" s="227"/>
      <c r="BG88" s="227"/>
      <c r="BH88" s="229">
        <f t="shared" si="154"/>
        <v>0</v>
      </c>
      <c r="BI88" s="230"/>
      <c r="BJ88" s="230"/>
      <c r="BK88" s="227">
        <f t="shared" si="186"/>
        <v>0</v>
      </c>
      <c r="BL88" s="227">
        <f t="shared" si="187"/>
        <v>0</v>
      </c>
      <c r="BM88" s="227">
        <f t="shared" si="162"/>
        <v>0</v>
      </c>
      <c r="BN88" s="227"/>
      <c r="BO88" s="227"/>
      <c r="BP88" s="229">
        <f t="shared" si="155"/>
        <v>0</v>
      </c>
      <c r="BQ88" s="230"/>
      <c r="BR88" s="227">
        <f t="shared" si="188"/>
        <v>0</v>
      </c>
      <c r="BS88" s="227">
        <f t="shared" si="189"/>
        <v>0</v>
      </c>
      <c r="BT88" s="227">
        <f t="shared" si="163"/>
        <v>0</v>
      </c>
      <c r="BU88" s="18"/>
      <c r="BV88" s="186"/>
      <c r="BW88" s="16">
        <f t="shared" si="156"/>
        <v>0</v>
      </c>
      <c r="BX88" s="48"/>
      <c r="BY88" s="37" t="s">
        <v>628</v>
      </c>
      <c r="BZ88" s="37"/>
    </row>
    <row r="89" spans="1:162" ht="28.5" customHeight="1" outlineLevel="1" x14ac:dyDescent="0.45">
      <c r="A89" s="5">
        <v>77</v>
      </c>
      <c r="B89" s="5">
        <v>77</v>
      </c>
      <c r="C89" s="5" t="s">
        <v>50</v>
      </c>
      <c r="D89" s="6" t="s">
        <v>549</v>
      </c>
      <c r="E89" s="10">
        <v>28.08</v>
      </c>
      <c r="F89" s="283">
        <f t="shared" si="190"/>
        <v>14742</v>
      </c>
      <c r="G89" s="283">
        <f t="shared" si="191"/>
        <v>0</v>
      </c>
      <c r="H89" s="283">
        <f t="shared" si="192"/>
        <v>14742</v>
      </c>
      <c r="I89" s="283">
        <f t="shared" si="193"/>
        <v>525</v>
      </c>
      <c r="J89" s="283"/>
      <c r="K89" s="10"/>
      <c r="L89" s="228"/>
      <c r="M89" s="227">
        <f t="shared" si="164"/>
        <v>14742</v>
      </c>
      <c r="N89" s="227">
        <f t="shared" si="194"/>
        <v>0</v>
      </c>
      <c r="O89" s="227">
        <f t="shared" si="165"/>
        <v>14742</v>
      </c>
      <c r="P89" s="227">
        <v>525</v>
      </c>
      <c r="Q89" s="227"/>
      <c r="R89" s="227">
        <f t="shared" si="166"/>
        <v>525</v>
      </c>
      <c r="S89" s="228"/>
      <c r="T89" s="227">
        <f t="shared" si="167"/>
        <v>13478.4</v>
      </c>
      <c r="U89" s="227">
        <f t="shared" si="168"/>
        <v>0</v>
      </c>
      <c r="V89" s="227">
        <f t="shared" si="195"/>
        <v>13478.4</v>
      </c>
      <c r="W89" s="274">
        <v>480</v>
      </c>
      <c r="X89" s="227"/>
      <c r="Y89" s="227"/>
      <c r="Z89" s="228"/>
      <c r="AA89" s="227">
        <f t="shared" si="180"/>
        <v>0</v>
      </c>
      <c r="AB89" s="227">
        <f t="shared" si="181"/>
        <v>0</v>
      </c>
      <c r="AC89" s="227">
        <f t="shared" si="157"/>
        <v>0</v>
      </c>
      <c r="AD89" s="227"/>
      <c r="AE89" s="227"/>
      <c r="AF89" s="229">
        <f t="shared" si="151"/>
        <v>0</v>
      </c>
      <c r="AG89" s="228"/>
      <c r="AH89" s="227">
        <f t="shared" si="169"/>
        <v>0</v>
      </c>
      <c r="AI89" s="227">
        <f t="shared" si="170"/>
        <v>0</v>
      </c>
      <c r="AJ89" s="227">
        <f t="shared" si="196"/>
        <v>0</v>
      </c>
      <c r="AK89" s="227"/>
      <c r="AL89" s="227"/>
      <c r="AM89" s="227"/>
      <c r="AN89" s="228"/>
      <c r="AO89" s="227">
        <f t="shared" si="171"/>
        <v>0</v>
      </c>
      <c r="AP89" s="227">
        <f t="shared" si="158"/>
        <v>0</v>
      </c>
      <c r="AQ89" s="227">
        <f t="shared" si="159"/>
        <v>0</v>
      </c>
      <c r="AR89" s="227"/>
      <c r="AS89" s="227"/>
      <c r="AT89" s="229">
        <f t="shared" si="152"/>
        <v>0</v>
      </c>
      <c r="AU89" s="230"/>
      <c r="AV89" s="227">
        <f t="shared" si="182"/>
        <v>0</v>
      </c>
      <c r="AW89" s="227">
        <f t="shared" si="183"/>
        <v>0</v>
      </c>
      <c r="AX89" s="227">
        <f t="shared" si="160"/>
        <v>0</v>
      </c>
      <c r="AY89" s="227"/>
      <c r="AZ89" s="227"/>
      <c r="BA89" s="229">
        <f t="shared" si="153"/>
        <v>0</v>
      </c>
      <c r="BB89" s="230"/>
      <c r="BC89" s="227">
        <f t="shared" si="184"/>
        <v>0</v>
      </c>
      <c r="BD89" s="227">
        <f t="shared" si="185"/>
        <v>0</v>
      </c>
      <c r="BE89" s="227">
        <f t="shared" si="161"/>
        <v>0</v>
      </c>
      <c r="BF89" s="227"/>
      <c r="BG89" s="227"/>
      <c r="BH89" s="229">
        <f t="shared" si="154"/>
        <v>0</v>
      </c>
      <c r="BI89" s="230"/>
      <c r="BJ89" s="230"/>
      <c r="BK89" s="227">
        <f t="shared" si="186"/>
        <v>0</v>
      </c>
      <c r="BL89" s="227">
        <f t="shared" si="187"/>
        <v>0</v>
      </c>
      <c r="BM89" s="227">
        <f t="shared" si="162"/>
        <v>0</v>
      </c>
      <c r="BN89" s="227"/>
      <c r="BO89" s="227"/>
      <c r="BP89" s="229">
        <f t="shared" si="155"/>
        <v>0</v>
      </c>
      <c r="BQ89" s="230"/>
      <c r="BR89" s="227">
        <f t="shared" si="188"/>
        <v>0</v>
      </c>
      <c r="BS89" s="227">
        <f t="shared" si="189"/>
        <v>0</v>
      </c>
      <c r="BT89" s="227">
        <f t="shared" si="163"/>
        <v>0</v>
      </c>
      <c r="BU89" s="18"/>
      <c r="BV89" s="186"/>
      <c r="BW89" s="16">
        <f t="shared" si="156"/>
        <v>0</v>
      </c>
      <c r="BX89" s="48"/>
      <c r="BY89" s="37" t="s">
        <v>636</v>
      </c>
      <c r="BZ89" s="37"/>
    </row>
    <row r="90" spans="1:162" ht="28.5" customHeight="1" outlineLevel="1" x14ac:dyDescent="0.45">
      <c r="A90" s="5">
        <v>78</v>
      </c>
      <c r="B90" s="5">
        <v>78</v>
      </c>
      <c r="C90" s="5" t="s">
        <v>50</v>
      </c>
      <c r="D90" s="6" t="s">
        <v>549</v>
      </c>
      <c r="E90" s="10">
        <v>28.08</v>
      </c>
      <c r="F90" s="283">
        <f t="shared" si="190"/>
        <v>14742</v>
      </c>
      <c r="G90" s="283">
        <f t="shared" si="191"/>
        <v>0</v>
      </c>
      <c r="H90" s="283">
        <f t="shared" si="192"/>
        <v>14742</v>
      </c>
      <c r="I90" s="283">
        <f t="shared" si="193"/>
        <v>525</v>
      </c>
      <c r="J90" s="283"/>
      <c r="K90" s="10"/>
      <c r="L90" s="228"/>
      <c r="M90" s="227">
        <f t="shared" si="164"/>
        <v>14742</v>
      </c>
      <c r="N90" s="227">
        <f t="shared" si="194"/>
        <v>0</v>
      </c>
      <c r="O90" s="227">
        <f t="shared" si="165"/>
        <v>14742</v>
      </c>
      <c r="P90" s="227">
        <v>525</v>
      </c>
      <c r="Q90" s="227"/>
      <c r="R90" s="227">
        <f t="shared" si="166"/>
        <v>525</v>
      </c>
      <c r="S90" s="228"/>
      <c r="T90" s="227">
        <f t="shared" si="167"/>
        <v>13478.4</v>
      </c>
      <c r="U90" s="227">
        <f t="shared" si="168"/>
        <v>0</v>
      </c>
      <c r="V90" s="227">
        <f t="shared" si="195"/>
        <v>13478.4</v>
      </c>
      <c r="W90" s="274">
        <v>480</v>
      </c>
      <c r="X90" s="227"/>
      <c r="Y90" s="227"/>
      <c r="Z90" s="228"/>
      <c r="AA90" s="227">
        <f t="shared" si="180"/>
        <v>0</v>
      </c>
      <c r="AB90" s="227">
        <f t="shared" si="181"/>
        <v>0</v>
      </c>
      <c r="AC90" s="227">
        <f t="shared" si="157"/>
        <v>0</v>
      </c>
      <c r="AD90" s="227"/>
      <c r="AE90" s="227"/>
      <c r="AF90" s="229">
        <f t="shared" si="151"/>
        <v>0</v>
      </c>
      <c r="AG90" s="228"/>
      <c r="AH90" s="227">
        <f t="shared" si="169"/>
        <v>0</v>
      </c>
      <c r="AI90" s="227">
        <f t="shared" si="170"/>
        <v>0</v>
      </c>
      <c r="AJ90" s="227">
        <f t="shared" si="196"/>
        <v>0</v>
      </c>
      <c r="AK90" s="227"/>
      <c r="AL90" s="227"/>
      <c r="AM90" s="227"/>
      <c r="AN90" s="228"/>
      <c r="AO90" s="227">
        <f t="shared" si="171"/>
        <v>0</v>
      </c>
      <c r="AP90" s="227">
        <f t="shared" si="158"/>
        <v>0</v>
      </c>
      <c r="AQ90" s="227">
        <f t="shared" si="159"/>
        <v>0</v>
      </c>
      <c r="AR90" s="227"/>
      <c r="AS90" s="227"/>
      <c r="AT90" s="229">
        <f t="shared" si="152"/>
        <v>0</v>
      </c>
      <c r="AU90" s="230"/>
      <c r="AV90" s="227">
        <f t="shared" si="182"/>
        <v>0</v>
      </c>
      <c r="AW90" s="227">
        <f t="shared" si="183"/>
        <v>0</v>
      </c>
      <c r="AX90" s="227">
        <f t="shared" si="160"/>
        <v>0</v>
      </c>
      <c r="AY90" s="227"/>
      <c r="AZ90" s="227"/>
      <c r="BA90" s="229">
        <f t="shared" si="153"/>
        <v>0</v>
      </c>
      <c r="BB90" s="230"/>
      <c r="BC90" s="227">
        <f t="shared" si="184"/>
        <v>0</v>
      </c>
      <c r="BD90" s="227">
        <f t="shared" si="185"/>
        <v>0</v>
      </c>
      <c r="BE90" s="227">
        <f t="shared" si="161"/>
        <v>0</v>
      </c>
      <c r="BF90" s="227"/>
      <c r="BG90" s="227"/>
      <c r="BH90" s="229">
        <f t="shared" si="154"/>
        <v>0</v>
      </c>
      <c r="BI90" s="230"/>
      <c r="BJ90" s="230"/>
      <c r="BK90" s="227">
        <f t="shared" si="186"/>
        <v>0</v>
      </c>
      <c r="BL90" s="227">
        <f t="shared" si="187"/>
        <v>0</v>
      </c>
      <c r="BM90" s="227">
        <f t="shared" si="162"/>
        <v>0</v>
      </c>
      <c r="BN90" s="227"/>
      <c r="BO90" s="227"/>
      <c r="BP90" s="229">
        <f t="shared" si="155"/>
        <v>0</v>
      </c>
      <c r="BQ90" s="230"/>
      <c r="BR90" s="227">
        <f t="shared" si="188"/>
        <v>0</v>
      </c>
      <c r="BS90" s="227">
        <f t="shared" si="189"/>
        <v>0</v>
      </c>
      <c r="BT90" s="227">
        <f t="shared" si="163"/>
        <v>0</v>
      </c>
      <c r="BU90" s="18"/>
      <c r="BV90" s="186"/>
      <c r="BW90" s="16">
        <f t="shared" si="156"/>
        <v>0</v>
      </c>
      <c r="BX90" s="48"/>
      <c r="BY90" s="37" t="s">
        <v>637</v>
      </c>
      <c r="BZ90" s="37"/>
    </row>
    <row r="91" spans="1:162" ht="42.75" customHeight="1" outlineLevel="1" x14ac:dyDescent="0.45">
      <c r="A91" s="5">
        <v>79</v>
      </c>
      <c r="B91" s="5">
        <v>79</v>
      </c>
      <c r="C91" s="5" t="s">
        <v>51</v>
      </c>
      <c r="D91" s="6" t="s">
        <v>551</v>
      </c>
      <c r="E91" s="10">
        <v>489.5</v>
      </c>
      <c r="F91" s="283">
        <f t="shared" si="190"/>
        <v>256987.5</v>
      </c>
      <c r="G91" s="283">
        <f t="shared" si="191"/>
        <v>0</v>
      </c>
      <c r="H91" s="283">
        <f t="shared" si="192"/>
        <v>256987.5</v>
      </c>
      <c r="I91" s="283">
        <f t="shared" si="193"/>
        <v>525</v>
      </c>
      <c r="J91" s="283"/>
      <c r="K91" s="10"/>
      <c r="L91" s="228"/>
      <c r="M91" s="227">
        <f t="shared" si="164"/>
        <v>256987.5</v>
      </c>
      <c r="N91" s="227">
        <f t="shared" si="194"/>
        <v>0</v>
      </c>
      <c r="O91" s="227">
        <f t="shared" si="165"/>
        <v>256987.5</v>
      </c>
      <c r="P91" s="227">
        <v>525</v>
      </c>
      <c r="Q91" s="227"/>
      <c r="R91" s="227">
        <f t="shared" si="166"/>
        <v>525</v>
      </c>
      <c r="S91" s="228"/>
      <c r="T91" s="227">
        <f t="shared" si="167"/>
        <v>85662.5</v>
      </c>
      <c r="U91" s="227">
        <f t="shared" si="168"/>
        <v>0</v>
      </c>
      <c r="V91" s="227">
        <f t="shared" si="195"/>
        <v>85662.5</v>
      </c>
      <c r="W91" s="274">
        <v>175</v>
      </c>
      <c r="X91" s="227"/>
      <c r="Y91" s="227"/>
      <c r="Z91" s="228"/>
      <c r="AA91" s="227">
        <f t="shared" si="180"/>
        <v>0</v>
      </c>
      <c r="AB91" s="227">
        <f t="shared" si="181"/>
        <v>0</v>
      </c>
      <c r="AC91" s="227">
        <f t="shared" si="157"/>
        <v>0</v>
      </c>
      <c r="AD91" s="227"/>
      <c r="AE91" s="227"/>
      <c r="AF91" s="229">
        <f t="shared" si="151"/>
        <v>0</v>
      </c>
      <c r="AG91" s="228"/>
      <c r="AH91" s="227">
        <f t="shared" si="169"/>
        <v>0</v>
      </c>
      <c r="AI91" s="227">
        <f t="shared" si="170"/>
        <v>0</v>
      </c>
      <c r="AJ91" s="227">
        <f t="shared" si="196"/>
        <v>0</v>
      </c>
      <c r="AK91" s="227"/>
      <c r="AL91" s="227"/>
      <c r="AM91" s="227"/>
      <c r="AN91" s="228"/>
      <c r="AO91" s="227">
        <f t="shared" si="171"/>
        <v>0</v>
      </c>
      <c r="AP91" s="227">
        <f t="shared" si="158"/>
        <v>0</v>
      </c>
      <c r="AQ91" s="227">
        <f t="shared" si="159"/>
        <v>0</v>
      </c>
      <c r="AR91" s="227"/>
      <c r="AS91" s="227"/>
      <c r="AT91" s="229">
        <f t="shared" si="152"/>
        <v>0</v>
      </c>
      <c r="AU91" s="230"/>
      <c r="AV91" s="227">
        <f t="shared" si="182"/>
        <v>0</v>
      </c>
      <c r="AW91" s="227">
        <f t="shared" si="183"/>
        <v>0</v>
      </c>
      <c r="AX91" s="227">
        <f t="shared" si="160"/>
        <v>0</v>
      </c>
      <c r="AY91" s="227"/>
      <c r="AZ91" s="227"/>
      <c r="BA91" s="229">
        <f t="shared" si="153"/>
        <v>0</v>
      </c>
      <c r="BB91" s="230"/>
      <c r="BC91" s="227">
        <f t="shared" si="184"/>
        <v>0</v>
      </c>
      <c r="BD91" s="227">
        <f t="shared" si="185"/>
        <v>0</v>
      </c>
      <c r="BE91" s="227">
        <f t="shared" si="161"/>
        <v>0</v>
      </c>
      <c r="BF91" s="227"/>
      <c r="BG91" s="227"/>
      <c r="BH91" s="229">
        <f t="shared" si="154"/>
        <v>0</v>
      </c>
      <c r="BI91" s="230"/>
      <c r="BJ91" s="230"/>
      <c r="BK91" s="227">
        <f t="shared" si="186"/>
        <v>0</v>
      </c>
      <c r="BL91" s="227">
        <f t="shared" si="187"/>
        <v>0</v>
      </c>
      <c r="BM91" s="227">
        <f t="shared" si="162"/>
        <v>0</v>
      </c>
      <c r="BN91" s="227"/>
      <c r="BO91" s="227"/>
      <c r="BP91" s="229">
        <f t="shared" si="155"/>
        <v>0</v>
      </c>
      <c r="BQ91" s="230"/>
      <c r="BR91" s="227">
        <f t="shared" si="188"/>
        <v>0</v>
      </c>
      <c r="BS91" s="227">
        <f t="shared" si="189"/>
        <v>0</v>
      </c>
      <c r="BT91" s="227">
        <f t="shared" si="163"/>
        <v>0</v>
      </c>
      <c r="BU91" s="18"/>
      <c r="BV91" s="186"/>
      <c r="BW91" s="16">
        <f t="shared" si="156"/>
        <v>0</v>
      </c>
      <c r="BX91" s="48"/>
      <c r="BY91" s="37" t="s">
        <v>638</v>
      </c>
      <c r="BZ91" s="37"/>
    </row>
    <row r="92" spans="1:162" ht="42.75" customHeight="1" outlineLevel="1" x14ac:dyDescent="0.45">
      <c r="A92" s="5">
        <v>80</v>
      </c>
      <c r="B92" s="5">
        <v>80</v>
      </c>
      <c r="C92" s="5" t="s">
        <v>52</v>
      </c>
      <c r="D92" s="6" t="s">
        <v>549</v>
      </c>
      <c r="E92" s="10">
        <v>140.69999999999999</v>
      </c>
      <c r="F92" s="283">
        <f t="shared" si="190"/>
        <v>88641</v>
      </c>
      <c r="G92" s="283">
        <f t="shared" si="191"/>
        <v>0</v>
      </c>
      <c r="H92" s="283">
        <f t="shared" si="192"/>
        <v>88641</v>
      </c>
      <c r="I92" s="283">
        <f t="shared" si="193"/>
        <v>630</v>
      </c>
      <c r="J92" s="283"/>
      <c r="K92" s="10"/>
      <c r="L92" s="228"/>
      <c r="M92" s="227">
        <f t="shared" si="164"/>
        <v>88641</v>
      </c>
      <c r="N92" s="227">
        <f t="shared" si="194"/>
        <v>0</v>
      </c>
      <c r="O92" s="227">
        <f t="shared" si="165"/>
        <v>88641</v>
      </c>
      <c r="P92" s="227">
        <v>630</v>
      </c>
      <c r="Q92" s="227"/>
      <c r="R92" s="227">
        <f t="shared" si="166"/>
        <v>630</v>
      </c>
      <c r="S92" s="228"/>
      <c r="T92" s="227">
        <f t="shared" si="167"/>
        <v>26240.55</v>
      </c>
      <c r="U92" s="227">
        <f t="shared" si="168"/>
        <v>0</v>
      </c>
      <c r="V92" s="227">
        <f t="shared" si="195"/>
        <v>26240.55</v>
      </c>
      <c r="W92" s="274">
        <v>186.5</v>
      </c>
      <c r="X92" s="227"/>
      <c r="Y92" s="227"/>
      <c r="Z92" s="228"/>
      <c r="AA92" s="227">
        <f t="shared" si="180"/>
        <v>0</v>
      </c>
      <c r="AB92" s="227">
        <f t="shared" si="181"/>
        <v>0</v>
      </c>
      <c r="AC92" s="227">
        <f t="shared" si="157"/>
        <v>0</v>
      </c>
      <c r="AD92" s="227"/>
      <c r="AE92" s="227"/>
      <c r="AF92" s="229">
        <f t="shared" si="151"/>
        <v>0</v>
      </c>
      <c r="AG92" s="228"/>
      <c r="AH92" s="227">
        <f t="shared" si="169"/>
        <v>0</v>
      </c>
      <c r="AI92" s="227">
        <f t="shared" si="170"/>
        <v>0</v>
      </c>
      <c r="AJ92" s="227">
        <f t="shared" si="196"/>
        <v>0</v>
      </c>
      <c r="AK92" s="227"/>
      <c r="AL92" s="227"/>
      <c r="AM92" s="227"/>
      <c r="AN92" s="228"/>
      <c r="AO92" s="227">
        <f t="shared" si="171"/>
        <v>0</v>
      </c>
      <c r="AP92" s="227">
        <f t="shared" si="158"/>
        <v>0</v>
      </c>
      <c r="AQ92" s="227">
        <f t="shared" si="159"/>
        <v>0</v>
      </c>
      <c r="AR92" s="227"/>
      <c r="AS92" s="227"/>
      <c r="AT92" s="229">
        <f t="shared" si="152"/>
        <v>0</v>
      </c>
      <c r="AU92" s="230"/>
      <c r="AV92" s="227">
        <f t="shared" si="182"/>
        <v>0</v>
      </c>
      <c r="AW92" s="227">
        <f t="shared" si="183"/>
        <v>0</v>
      </c>
      <c r="AX92" s="227">
        <f t="shared" si="160"/>
        <v>0</v>
      </c>
      <c r="AY92" s="227"/>
      <c r="AZ92" s="227"/>
      <c r="BA92" s="229">
        <f t="shared" si="153"/>
        <v>0</v>
      </c>
      <c r="BB92" s="230"/>
      <c r="BC92" s="227">
        <f t="shared" si="184"/>
        <v>0</v>
      </c>
      <c r="BD92" s="227">
        <f t="shared" si="185"/>
        <v>0</v>
      </c>
      <c r="BE92" s="227">
        <f t="shared" si="161"/>
        <v>0</v>
      </c>
      <c r="BF92" s="227"/>
      <c r="BG92" s="227"/>
      <c r="BH92" s="229">
        <f t="shared" si="154"/>
        <v>0</v>
      </c>
      <c r="BI92" s="230"/>
      <c r="BJ92" s="230"/>
      <c r="BK92" s="227">
        <f t="shared" si="186"/>
        <v>0</v>
      </c>
      <c r="BL92" s="227">
        <f t="shared" si="187"/>
        <v>0</v>
      </c>
      <c r="BM92" s="227">
        <f t="shared" si="162"/>
        <v>0</v>
      </c>
      <c r="BN92" s="227"/>
      <c r="BO92" s="227"/>
      <c r="BP92" s="229">
        <f t="shared" si="155"/>
        <v>0</v>
      </c>
      <c r="BQ92" s="230"/>
      <c r="BR92" s="227">
        <f t="shared" si="188"/>
        <v>0</v>
      </c>
      <c r="BS92" s="227">
        <f t="shared" si="189"/>
        <v>0</v>
      </c>
      <c r="BT92" s="227">
        <f t="shared" si="163"/>
        <v>0</v>
      </c>
      <c r="BU92" s="18"/>
      <c r="BV92" s="186"/>
      <c r="BW92" s="16">
        <f t="shared" si="156"/>
        <v>0</v>
      </c>
      <c r="BX92" s="48"/>
      <c r="BY92" s="37" t="s">
        <v>639</v>
      </c>
      <c r="BZ92" s="37"/>
    </row>
    <row r="93" spans="1:162" ht="42.75" customHeight="1" outlineLevel="1" x14ac:dyDescent="0.45">
      <c r="A93" s="5">
        <v>81</v>
      </c>
      <c r="B93" s="5">
        <v>81</v>
      </c>
      <c r="C93" s="5" t="s">
        <v>53</v>
      </c>
      <c r="D93" s="6" t="s">
        <v>549</v>
      </c>
      <c r="E93" s="10">
        <v>53.04</v>
      </c>
      <c r="F93" s="283">
        <f t="shared" si="190"/>
        <v>27846</v>
      </c>
      <c r="G93" s="283">
        <f t="shared" si="191"/>
        <v>0</v>
      </c>
      <c r="H93" s="283">
        <f t="shared" si="192"/>
        <v>27846</v>
      </c>
      <c r="I93" s="283">
        <f t="shared" si="193"/>
        <v>525</v>
      </c>
      <c r="J93" s="283"/>
      <c r="K93" s="10"/>
      <c r="L93" s="228"/>
      <c r="M93" s="227">
        <f t="shared" si="164"/>
        <v>27846</v>
      </c>
      <c r="N93" s="227">
        <f t="shared" si="194"/>
        <v>0</v>
      </c>
      <c r="O93" s="227">
        <f t="shared" si="165"/>
        <v>27846</v>
      </c>
      <c r="P93" s="227">
        <v>525</v>
      </c>
      <c r="Q93" s="227"/>
      <c r="R93" s="227">
        <f t="shared" si="166"/>
        <v>525</v>
      </c>
      <c r="S93" s="228"/>
      <c r="T93" s="227">
        <f t="shared" si="167"/>
        <v>5940.48</v>
      </c>
      <c r="U93" s="227">
        <f t="shared" si="168"/>
        <v>0</v>
      </c>
      <c r="V93" s="227">
        <f t="shared" si="195"/>
        <v>5940.48</v>
      </c>
      <c r="W93" s="274">
        <v>112</v>
      </c>
      <c r="X93" s="227"/>
      <c r="Y93" s="227"/>
      <c r="Z93" s="228"/>
      <c r="AA93" s="227">
        <f t="shared" si="180"/>
        <v>0</v>
      </c>
      <c r="AB93" s="227">
        <f t="shared" si="181"/>
        <v>0</v>
      </c>
      <c r="AC93" s="227">
        <f t="shared" si="157"/>
        <v>0</v>
      </c>
      <c r="AD93" s="227"/>
      <c r="AE93" s="227"/>
      <c r="AF93" s="229">
        <f t="shared" si="151"/>
        <v>0</v>
      </c>
      <c r="AG93" s="228"/>
      <c r="AH93" s="227">
        <f t="shared" si="169"/>
        <v>0</v>
      </c>
      <c r="AI93" s="227">
        <f t="shared" si="170"/>
        <v>0</v>
      </c>
      <c r="AJ93" s="227">
        <f t="shared" si="196"/>
        <v>0</v>
      </c>
      <c r="AK93" s="227"/>
      <c r="AL93" s="227"/>
      <c r="AM93" s="227"/>
      <c r="AN93" s="228"/>
      <c r="AO93" s="227">
        <f t="shared" si="171"/>
        <v>0</v>
      </c>
      <c r="AP93" s="227">
        <f t="shared" si="158"/>
        <v>0</v>
      </c>
      <c r="AQ93" s="227">
        <f t="shared" si="159"/>
        <v>0</v>
      </c>
      <c r="AR93" s="227"/>
      <c r="AS93" s="227"/>
      <c r="AT93" s="229">
        <f t="shared" si="152"/>
        <v>0</v>
      </c>
      <c r="AU93" s="230"/>
      <c r="AV93" s="227">
        <f t="shared" si="182"/>
        <v>0</v>
      </c>
      <c r="AW93" s="227">
        <f t="shared" si="183"/>
        <v>0</v>
      </c>
      <c r="AX93" s="227">
        <f t="shared" si="160"/>
        <v>0</v>
      </c>
      <c r="AY93" s="227"/>
      <c r="AZ93" s="227"/>
      <c r="BA93" s="229">
        <f t="shared" si="153"/>
        <v>0</v>
      </c>
      <c r="BB93" s="230"/>
      <c r="BC93" s="227">
        <f t="shared" si="184"/>
        <v>0</v>
      </c>
      <c r="BD93" s="227">
        <f t="shared" si="185"/>
        <v>0</v>
      </c>
      <c r="BE93" s="227">
        <f t="shared" si="161"/>
        <v>0</v>
      </c>
      <c r="BF93" s="227"/>
      <c r="BG93" s="227"/>
      <c r="BH93" s="229">
        <f t="shared" si="154"/>
        <v>0</v>
      </c>
      <c r="BI93" s="230"/>
      <c r="BJ93" s="230"/>
      <c r="BK93" s="227">
        <f t="shared" si="186"/>
        <v>0</v>
      </c>
      <c r="BL93" s="227">
        <f t="shared" si="187"/>
        <v>0</v>
      </c>
      <c r="BM93" s="227">
        <f t="shared" si="162"/>
        <v>0</v>
      </c>
      <c r="BN93" s="227"/>
      <c r="BO93" s="227"/>
      <c r="BP93" s="229">
        <f t="shared" si="155"/>
        <v>0</v>
      </c>
      <c r="BQ93" s="230"/>
      <c r="BR93" s="227">
        <f t="shared" si="188"/>
        <v>0</v>
      </c>
      <c r="BS93" s="227">
        <f t="shared" si="189"/>
        <v>0</v>
      </c>
      <c r="BT93" s="227">
        <f t="shared" si="163"/>
        <v>0</v>
      </c>
      <c r="BU93" s="18"/>
      <c r="BV93" s="186"/>
      <c r="BW93" s="16">
        <f t="shared" si="156"/>
        <v>0</v>
      </c>
      <c r="BX93" s="48"/>
      <c r="BY93" s="37" t="s">
        <v>633</v>
      </c>
      <c r="BZ93" s="37"/>
    </row>
    <row r="94" spans="1:162" s="26" customFormat="1" ht="28.5" x14ac:dyDescent="0.45">
      <c r="A94" s="21"/>
      <c r="B94" s="21"/>
      <c r="C94" s="21" t="s">
        <v>58</v>
      </c>
      <c r="D94" s="27"/>
      <c r="E94" s="28"/>
      <c r="F94" s="289">
        <f t="shared" ref="F94:L94" si="197">SUM(F95:F106)</f>
        <v>1847580</v>
      </c>
      <c r="G94" s="289">
        <f t="shared" si="197"/>
        <v>0</v>
      </c>
      <c r="H94" s="289">
        <f t="shared" si="197"/>
        <v>1847580</v>
      </c>
      <c r="I94" s="289"/>
      <c r="J94" s="289"/>
      <c r="K94" s="225"/>
      <c r="L94" s="225">
        <f t="shared" si="197"/>
        <v>0</v>
      </c>
      <c r="M94" s="225">
        <f>SUM(M95:M106)</f>
        <v>1847580</v>
      </c>
      <c r="N94" s="225">
        <f t="shared" si="194"/>
        <v>0</v>
      </c>
      <c r="O94" s="225">
        <f t="shared" si="165"/>
        <v>1847580</v>
      </c>
      <c r="P94" s="225"/>
      <c r="Q94" s="225"/>
      <c r="R94" s="225">
        <f t="shared" si="166"/>
        <v>0</v>
      </c>
      <c r="S94" s="226"/>
      <c r="T94" s="225">
        <f>SUM(T95:T106)</f>
        <v>1345060.93</v>
      </c>
      <c r="U94" s="225">
        <f t="shared" ref="U94" si="198">S94*X94</f>
        <v>0</v>
      </c>
      <c r="V94" s="225">
        <f t="shared" si="195"/>
        <v>1345060.93</v>
      </c>
      <c r="W94" s="273"/>
      <c r="X94" s="225"/>
      <c r="Y94" s="225"/>
      <c r="Z94" s="226"/>
      <c r="AA94" s="225">
        <f>SUM(AA95:AA106)</f>
        <v>0</v>
      </c>
      <c r="AB94" s="225">
        <f>BG94*AE94</f>
        <v>0</v>
      </c>
      <c r="AC94" s="225">
        <f t="shared" si="157"/>
        <v>0</v>
      </c>
      <c r="AD94" s="225"/>
      <c r="AE94" s="225"/>
      <c r="AF94" s="222">
        <f t="shared" si="151"/>
        <v>0</v>
      </c>
      <c r="AG94" s="226"/>
      <c r="AH94" s="225">
        <f>SUM(AH95:AH106)</f>
        <v>0</v>
      </c>
      <c r="AI94" s="225">
        <f t="shared" ref="AI94" si="199">AG94*AL94</f>
        <v>0</v>
      </c>
      <c r="AJ94" s="225">
        <f t="shared" si="196"/>
        <v>0</v>
      </c>
      <c r="AK94" s="225"/>
      <c r="AL94" s="225"/>
      <c r="AM94" s="225"/>
      <c r="AN94" s="226"/>
      <c r="AO94" s="225">
        <f>SUM(AO95:AO106)</f>
        <v>0</v>
      </c>
      <c r="AP94" s="225">
        <f t="shared" ref="AP94" si="200">AM94*AS94</f>
        <v>0</v>
      </c>
      <c r="AQ94" s="225">
        <f t="shared" si="159"/>
        <v>0</v>
      </c>
      <c r="AR94" s="225"/>
      <c r="AS94" s="225"/>
      <c r="AT94" s="222">
        <f t="shared" si="152"/>
        <v>0</v>
      </c>
      <c r="AU94" s="223"/>
      <c r="AV94" s="225">
        <f>SUM(AV95:AV106)</f>
        <v>0</v>
      </c>
      <c r="AW94" s="225">
        <f>AS94*AZ94</f>
        <v>0</v>
      </c>
      <c r="AX94" s="225">
        <f t="shared" si="160"/>
        <v>0</v>
      </c>
      <c r="AY94" s="225"/>
      <c r="AZ94" s="225"/>
      <c r="BA94" s="222">
        <f t="shared" si="153"/>
        <v>0</v>
      </c>
      <c r="BB94" s="223"/>
      <c r="BC94" s="225">
        <f>SUM(BC95:BC106)</f>
        <v>0</v>
      </c>
      <c r="BD94" s="225">
        <f>AZ94*BG94</f>
        <v>0</v>
      </c>
      <c r="BE94" s="225">
        <f t="shared" si="161"/>
        <v>0</v>
      </c>
      <c r="BF94" s="225"/>
      <c r="BG94" s="225"/>
      <c r="BH94" s="222">
        <f t="shared" si="154"/>
        <v>0</v>
      </c>
      <c r="BI94" s="223"/>
      <c r="BJ94" s="223"/>
      <c r="BK94" s="225">
        <f>SUM(BK95:BK106)</f>
        <v>0</v>
      </c>
      <c r="BL94" s="225">
        <f>AE94*BO94</f>
        <v>0</v>
      </c>
      <c r="BM94" s="225">
        <f t="shared" si="162"/>
        <v>0</v>
      </c>
      <c r="BN94" s="225"/>
      <c r="BO94" s="225"/>
      <c r="BP94" s="222">
        <f t="shared" si="155"/>
        <v>0</v>
      </c>
      <c r="BQ94" s="223"/>
      <c r="BR94" s="225">
        <f>SUM(BR95:BR106)</f>
        <v>0</v>
      </c>
      <c r="BS94" s="225">
        <f>BO94*BV94</f>
        <v>0</v>
      </c>
      <c r="BT94" s="225">
        <f t="shared" si="163"/>
        <v>0</v>
      </c>
      <c r="BU94" s="29"/>
      <c r="BV94" s="190"/>
      <c r="BW94" s="25">
        <f t="shared" si="156"/>
        <v>0</v>
      </c>
      <c r="BX94" s="47"/>
      <c r="BY94" s="35"/>
      <c r="BZ94" s="35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53"/>
      <c r="EH94" s="53"/>
      <c r="EI94" s="53"/>
      <c r="EJ94" s="53"/>
      <c r="EK94" s="53"/>
      <c r="EL94" s="53"/>
      <c r="EM94" s="53"/>
      <c r="EN94" s="53"/>
      <c r="EO94" s="53"/>
      <c r="EP94" s="53"/>
      <c r="EQ94" s="53"/>
      <c r="ER94" s="53"/>
      <c r="ES94" s="53"/>
      <c r="ET94" s="53"/>
      <c r="EU94" s="53"/>
      <c r="EV94" s="53"/>
      <c r="EW94" s="53"/>
      <c r="EX94" s="53"/>
      <c r="EY94" s="53"/>
      <c r="EZ94" s="53"/>
      <c r="FA94" s="53"/>
      <c r="FB94" s="53"/>
      <c r="FC94" s="53"/>
      <c r="FD94" s="53"/>
      <c r="FE94" s="53"/>
      <c r="FF94" s="53"/>
    </row>
    <row r="95" spans="1:162" ht="42.75" customHeight="1" outlineLevel="1" x14ac:dyDescent="0.45">
      <c r="A95" s="5">
        <v>82</v>
      </c>
      <c r="B95" s="5">
        <v>82</v>
      </c>
      <c r="C95" s="5" t="s">
        <v>30</v>
      </c>
      <c r="D95" s="6" t="s">
        <v>549</v>
      </c>
      <c r="E95" s="10">
        <v>742.2</v>
      </c>
      <c r="F95" s="283">
        <f t="shared" ref="F95" si="201">E95*I95</f>
        <v>406354.5</v>
      </c>
      <c r="G95" s="283">
        <f t="shared" ref="G95" si="202">J95*E95</f>
        <v>0</v>
      </c>
      <c r="H95" s="283">
        <f t="shared" ref="H95" si="203">F95+G95</f>
        <v>406354.5</v>
      </c>
      <c r="I95" s="283">
        <f t="shared" ref="I95" si="204">P95</f>
        <v>547.5</v>
      </c>
      <c r="J95" s="283"/>
      <c r="K95" s="10"/>
      <c r="L95" s="228"/>
      <c r="M95" s="227">
        <f t="shared" si="164"/>
        <v>406354.5</v>
      </c>
      <c r="N95" s="227">
        <f t="shared" si="194"/>
        <v>0</v>
      </c>
      <c r="O95" s="227">
        <f t="shared" si="165"/>
        <v>406354.5</v>
      </c>
      <c r="P95" s="227">
        <v>547.5</v>
      </c>
      <c r="Q95" s="227"/>
      <c r="R95" s="227">
        <f t="shared" si="166"/>
        <v>547.5</v>
      </c>
      <c r="S95" s="228"/>
      <c r="T95" s="227">
        <f t="shared" si="167"/>
        <v>92403.900000000009</v>
      </c>
      <c r="U95" s="227">
        <f t="shared" si="168"/>
        <v>0</v>
      </c>
      <c r="V95" s="227">
        <f t="shared" si="195"/>
        <v>92403.900000000009</v>
      </c>
      <c r="W95" s="274">
        <v>124.5</v>
      </c>
      <c r="X95" s="227"/>
      <c r="Y95" s="227"/>
      <c r="Z95" s="228"/>
      <c r="AA95" s="227">
        <f t="shared" ref="AA95:AA106" si="205">AM95*AD95</f>
        <v>0</v>
      </c>
      <c r="AB95" s="227">
        <f t="shared" ref="AB95:AB106" si="206">AM96*AE95</f>
        <v>0</v>
      </c>
      <c r="AC95" s="227">
        <f t="shared" si="157"/>
        <v>0</v>
      </c>
      <c r="AD95" s="227"/>
      <c r="AE95" s="227"/>
      <c r="AF95" s="229">
        <f t="shared" si="151"/>
        <v>0</v>
      </c>
      <c r="AG95" s="228"/>
      <c r="AH95" s="227">
        <f t="shared" si="169"/>
        <v>0</v>
      </c>
      <c r="AI95" s="227">
        <f t="shared" si="170"/>
        <v>0</v>
      </c>
      <c r="AJ95" s="227">
        <f t="shared" si="196"/>
        <v>0</v>
      </c>
      <c r="AK95" s="227"/>
      <c r="AL95" s="227"/>
      <c r="AM95" s="227"/>
      <c r="AN95" s="228"/>
      <c r="AO95" s="227">
        <f t="shared" si="171"/>
        <v>0</v>
      </c>
      <c r="AP95" s="227">
        <f t="shared" si="158"/>
        <v>0</v>
      </c>
      <c r="AQ95" s="227">
        <f t="shared" si="159"/>
        <v>0</v>
      </c>
      <c r="AR95" s="227"/>
      <c r="AS95" s="227"/>
      <c r="AT95" s="229">
        <f t="shared" si="152"/>
        <v>0</v>
      </c>
      <c r="AU95" s="230"/>
      <c r="AV95" s="227">
        <f t="shared" ref="AV95:AV106" si="207">R95*AY95</f>
        <v>0</v>
      </c>
      <c r="AW95" s="227">
        <f t="shared" ref="AW95:AW106" si="208">R96*AZ95</f>
        <v>0</v>
      </c>
      <c r="AX95" s="227">
        <f t="shared" si="160"/>
        <v>0</v>
      </c>
      <c r="AY95" s="227"/>
      <c r="AZ95" s="227"/>
      <c r="BA95" s="229">
        <f t="shared" si="153"/>
        <v>0</v>
      </c>
      <c r="BB95" s="230"/>
      <c r="BC95" s="227">
        <f t="shared" ref="BC95:BC106" si="209">Y95*BF95</f>
        <v>0</v>
      </c>
      <c r="BD95" s="227">
        <f t="shared" ref="BD95:BD106" si="210">Y96*BG95</f>
        <v>0</v>
      </c>
      <c r="BE95" s="227">
        <f t="shared" si="161"/>
        <v>0</v>
      </c>
      <c r="BF95" s="227"/>
      <c r="BG95" s="227"/>
      <c r="BH95" s="229">
        <f t="shared" si="154"/>
        <v>0</v>
      </c>
      <c r="BI95" s="230"/>
      <c r="BJ95" s="230"/>
      <c r="BK95" s="227">
        <f t="shared" ref="BK95:BK106" si="211">AT95*BN95</f>
        <v>0</v>
      </c>
      <c r="BL95" s="227">
        <f t="shared" ref="BL95:BL106" si="212">AT96*BO95</f>
        <v>0</v>
      </c>
      <c r="BM95" s="227">
        <f t="shared" si="162"/>
        <v>0</v>
      </c>
      <c r="BN95" s="227"/>
      <c r="BO95" s="227"/>
      <c r="BP95" s="229">
        <f t="shared" si="155"/>
        <v>0</v>
      </c>
      <c r="BQ95" s="230"/>
      <c r="BR95" s="227">
        <f t="shared" ref="BR95:BR106" si="213">BA95*BU95</f>
        <v>0</v>
      </c>
      <c r="BS95" s="227">
        <f t="shared" ref="BS95:BS106" si="214">BA96*BV95</f>
        <v>0</v>
      </c>
      <c r="BT95" s="227">
        <f t="shared" si="163"/>
        <v>0</v>
      </c>
      <c r="BU95" s="18"/>
      <c r="BV95" s="186"/>
      <c r="BW95" s="16">
        <f t="shared" si="156"/>
        <v>0</v>
      </c>
      <c r="BX95" s="48"/>
      <c r="BY95" s="37" t="s">
        <v>640</v>
      </c>
      <c r="BZ95" s="37"/>
    </row>
    <row r="96" spans="1:162" ht="28.5" customHeight="1" outlineLevel="1" x14ac:dyDescent="0.45">
      <c r="A96" s="5">
        <v>83</v>
      </c>
      <c r="B96" s="5">
        <v>83</v>
      </c>
      <c r="C96" s="5" t="s">
        <v>31</v>
      </c>
      <c r="D96" s="6" t="s">
        <v>549</v>
      </c>
      <c r="E96" s="10">
        <v>742.2</v>
      </c>
      <c r="F96" s="283">
        <f t="shared" ref="F96:F106" si="215">E96*I96</f>
        <v>244926.00000000003</v>
      </c>
      <c r="G96" s="283">
        <f t="shared" ref="G96:G106" si="216">J96*E96</f>
        <v>0</v>
      </c>
      <c r="H96" s="283">
        <f t="shared" ref="H96:H106" si="217">F96+G96</f>
        <v>244926.00000000003</v>
      </c>
      <c r="I96" s="283">
        <f t="shared" ref="I96:I106" si="218">P96</f>
        <v>330</v>
      </c>
      <c r="J96" s="283"/>
      <c r="K96" s="10"/>
      <c r="L96" s="228"/>
      <c r="M96" s="227">
        <f t="shared" si="164"/>
        <v>244926.00000000003</v>
      </c>
      <c r="N96" s="227">
        <f t="shared" si="194"/>
        <v>0</v>
      </c>
      <c r="O96" s="227">
        <f t="shared" si="165"/>
        <v>244926.00000000003</v>
      </c>
      <c r="P96" s="227">
        <v>330</v>
      </c>
      <c r="Q96" s="227"/>
      <c r="R96" s="227">
        <f t="shared" si="166"/>
        <v>330</v>
      </c>
      <c r="S96" s="228"/>
      <c r="T96" s="227">
        <f t="shared" si="167"/>
        <v>245890.86000000002</v>
      </c>
      <c r="U96" s="227">
        <f t="shared" si="168"/>
        <v>0</v>
      </c>
      <c r="V96" s="227">
        <f t="shared" si="195"/>
        <v>245890.86000000002</v>
      </c>
      <c r="W96" s="274">
        <v>331.3</v>
      </c>
      <c r="X96" s="227"/>
      <c r="Y96" s="227"/>
      <c r="Z96" s="228"/>
      <c r="AA96" s="227">
        <f t="shared" si="205"/>
        <v>0</v>
      </c>
      <c r="AB96" s="227">
        <f t="shared" si="206"/>
        <v>0</v>
      </c>
      <c r="AC96" s="227">
        <f t="shared" si="157"/>
        <v>0</v>
      </c>
      <c r="AD96" s="227"/>
      <c r="AE96" s="227"/>
      <c r="AF96" s="229">
        <f t="shared" si="151"/>
        <v>0</v>
      </c>
      <c r="AG96" s="228"/>
      <c r="AH96" s="227">
        <f t="shared" si="169"/>
        <v>0</v>
      </c>
      <c r="AI96" s="227">
        <f t="shared" si="170"/>
        <v>0</v>
      </c>
      <c r="AJ96" s="227">
        <f t="shared" si="196"/>
        <v>0</v>
      </c>
      <c r="AK96" s="227"/>
      <c r="AL96" s="227"/>
      <c r="AM96" s="227"/>
      <c r="AN96" s="228"/>
      <c r="AO96" s="227">
        <f t="shared" si="171"/>
        <v>0</v>
      </c>
      <c r="AP96" s="227">
        <f t="shared" si="158"/>
        <v>0</v>
      </c>
      <c r="AQ96" s="227">
        <f t="shared" si="159"/>
        <v>0</v>
      </c>
      <c r="AR96" s="227"/>
      <c r="AS96" s="227"/>
      <c r="AT96" s="229">
        <f t="shared" si="152"/>
        <v>0</v>
      </c>
      <c r="AU96" s="230"/>
      <c r="AV96" s="227">
        <f t="shared" si="207"/>
        <v>0</v>
      </c>
      <c r="AW96" s="227">
        <f t="shared" si="208"/>
        <v>0</v>
      </c>
      <c r="AX96" s="227">
        <f t="shared" si="160"/>
        <v>0</v>
      </c>
      <c r="AY96" s="227"/>
      <c r="AZ96" s="227"/>
      <c r="BA96" s="229">
        <f t="shared" si="153"/>
        <v>0</v>
      </c>
      <c r="BB96" s="230"/>
      <c r="BC96" s="227">
        <f t="shared" si="209"/>
        <v>0</v>
      </c>
      <c r="BD96" s="227">
        <f t="shared" si="210"/>
        <v>0</v>
      </c>
      <c r="BE96" s="227">
        <f t="shared" si="161"/>
        <v>0</v>
      </c>
      <c r="BF96" s="227"/>
      <c r="BG96" s="227"/>
      <c r="BH96" s="229">
        <f t="shared" si="154"/>
        <v>0</v>
      </c>
      <c r="BI96" s="230"/>
      <c r="BJ96" s="230"/>
      <c r="BK96" s="227">
        <f t="shared" si="211"/>
        <v>0</v>
      </c>
      <c r="BL96" s="227">
        <f t="shared" si="212"/>
        <v>0</v>
      </c>
      <c r="BM96" s="227">
        <f t="shared" si="162"/>
        <v>0</v>
      </c>
      <c r="BN96" s="227"/>
      <c r="BO96" s="227"/>
      <c r="BP96" s="229">
        <f t="shared" si="155"/>
        <v>0</v>
      </c>
      <c r="BQ96" s="230"/>
      <c r="BR96" s="227">
        <f t="shared" si="213"/>
        <v>0</v>
      </c>
      <c r="BS96" s="227">
        <f t="shared" si="214"/>
        <v>0</v>
      </c>
      <c r="BT96" s="227">
        <f t="shared" si="163"/>
        <v>0</v>
      </c>
      <c r="BU96" s="18"/>
      <c r="BV96" s="186"/>
      <c r="BW96" s="16">
        <f t="shared" si="156"/>
        <v>0</v>
      </c>
      <c r="BX96" s="48"/>
      <c r="BY96" s="37" t="s">
        <v>599</v>
      </c>
      <c r="BZ96" s="37"/>
    </row>
    <row r="97" spans="1:162" ht="42.75" customHeight="1" outlineLevel="1" x14ac:dyDescent="0.45">
      <c r="A97" s="5">
        <v>84</v>
      </c>
      <c r="B97" s="5">
        <v>84</v>
      </c>
      <c r="C97" s="5" t="s">
        <v>34</v>
      </c>
      <c r="D97" s="6" t="s">
        <v>550</v>
      </c>
      <c r="E97" s="10">
        <v>624</v>
      </c>
      <c r="F97" s="283">
        <f t="shared" si="215"/>
        <v>351000</v>
      </c>
      <c r="G97" s="283">
        <f t="shared" si="216"/>
        <v>0</v>
      </c>
      <c r="H97" s="283">
        <f t="shared" si="217"/>
        <v>351000</v>
      </c>
      <c r="I97" s="283">
        <f t="shared" si="218"/>
        <v>562.5</v>
      </c>
      <c r="J97" s="283"/>
      <c r="K97" s="10"/>
      <c r="L97" s="228"/>
      <c r="M97" s="227">
        <f t="shared" si="164"/>
        <v>351000</v>
      </c>
      <c r="N97" s="227">
        <f t="shared" si="194"/>
        <v>0</v>
      </c>
      <c r="O97" s="227">
        <f t="shared" si="165"/>
        <v>351000</v>
      </c>
      <c r="P97" s="227">
        <v>562.5</v>
      </c>
      <c r="Q97" s="227"/>
      <c r="R97" s="227">
        <f t="shared" si="166"/>
        <v>562.5</v>
      </c>
      <c r="S97" s="228"/>
      <c r="T97" s="227">
        <f t="shared" si="167"/>
        <v>526656</v>
      </c>
      <c r="U97" s="227">
        <f t="shared" si="168"/>
        <v>0</v>
      </c>
      <c r="V97" s="227">
        <f t="shared" si="195"/>
        <v>526656</v>
      </c>
      <c r="W97" s="274">
        <v>844</v>
      </c>
      <c r="X97" s="227"/>
      <c r="Y97" s="227"/>
      <c r="Z97" s="228"/>
      <c r="AA97" s="227">
        <f t="shared" si="205"/>
        <v>0</v>
      </c>
      <c r="AB97" s="227">
        <f t="shared" si="206"/>
        <v>0</v>
      </c>
      <c r="AC97" s="227">
        <f t="shared" si="157"/>
        <v>0</v>
      </c>
      <c r="AD97" s="227"/>
      <c r="AE97" s="227"/>
      <c r="AF97" s="229">
        <f t="shared" si="151"/>
        <v>0</v>
      </c>
      <c r="AG97" s="228"/>
      <c r="AH97" s="227">
        <f t="shared" si="169"/>
        <v>0</v>
      </c>
      <c r="AI97" s="227">
        <f t="shared" si="170"/>
        <v>0</v>
      </c>
      <c r="AJ97" s="227">
        <f t="shared" si="196"/>
        <v>0</v>
      </c>
      <c r="AK97" s="227"/>
      <c r="AL97" s="227"/>
      <c r="AM97" s="227"/>
      <c r="AN97" s="228"/>
      <c r="AO97" s="227">
        <f t="shared" si="171"/>
        <v>0</v>
      </c>
      <c r="AP97" s="227">
        <f t="shared" si="158"/>
        <v>0</v>
      </c>
      <c r="AQ97" s="227">
        <f t="shared" si="159"/>
        <v>0</v>
      </c>
      <c r="AR97" s="227"/>
      <c r="AS97" s="227"/>
      <c r="AT97" s="229">
        <f t="shared" si="152"/>
        <v>0</v>
      </c>
      <c r="AU97" s="230"/>
      <c r="AV97" s="227">
        <f t="shared" si="207"/>
        <v>0</v>
      </c>
      <c r="AW97" s="227">
        <f t="shared" si="208"/>
        <v>0</v>
      </c>
      <c r="AX97" s="227">
        <f t="shared" si="160"/>
        <v>0</v>
      </c>
      <c r="AY97" s="227"/>
      <c r="AZ97" s="227"/>
      <c r="BA97" s="229">
        <f t="shared" si="153"/>
        <v>0</v>
      </c>
      <c r="BB97" s="230"/>
      <c r="BC97" s="227">
        <f t="shared" si="209"/>
        <v>0</v>
      </c>
      <c r="BD97" s="227">
        <f t="shared" si="210"/>
        <v>0</v>
      </c>
      <c r="BE97" s="227">
        <f t="shared" si="161"/>
        <v>0</v>
      </c>
      <c r="BF97" s="227"/>
      <c r="BG97" s="227"/>
      <c r="BH97" s="229">
        <f t="shared" si="154"/>
        <v>0</v>
      </c>
      <c r="BI97" s="230"/>
      <c r="BJ97" s="230"/>
      <c r="BK97" s="227">
        <f t="shared" si="211"/>
        <v>0</v>
      </c>
      <c r="BL97" s="227">
        <f t="shared" si="212"/>
        <v>0</v>
      </c>
      <c r="BM97" s="227">
        <f t="shared" si="162"/>
        <v>0</v>
      </c>
      <c r="BN97" s="227"/>
      <c r="BO97" s="227"/>
      <c r="BP97" s="229">
        <f t="shared" si="155"/>
        <v>0</v>
      </c>
      <c r="BQ97" s="230"/>
      <c r="BR97" s="227">
        <f t="shared" si="213"/>
        <v>0</v>
      </c>
      <c r="BS97" s="227">
        <f t="shared" si="214"/>
        <v>0</v>
      </c>
      <c r="BT97" s="227">
        <f t="shared" si="163"/>
        <v>0</v>
      </c>
      <c r="BU97" s="18"/>
      <c r="BV97" s="186"/>
      <c r="BW97" s="16">
        <f t="shared" si="156"/>
        <v>0</v>
      </c>
      <c r="BX97" s="48"/>
      <c r="BY97" s="37" t="s">
        <v>582</v>
      </c>
      <c r="BZ97" s="37"/>
    </row>
    <row r="98" spans="1:162" ht="14.25" customHeight="1" outlineLevel="1" x14ac:dyDescent="0.45">
      <c r="A98" s="5">
        <v>85</v>
      </c>
      <c r="B98" s="5">
        <v>85</v>
      </c>
      <c r="C98" s="5" t="s">
        <v>47</v>
      </c>
      <c r="D98" s="6" t="s">
        <v>550</v>
      </c>
      <c r="E98" s="10">
        <v>312</v>
      </c>
      <c r="F98" s="283">
        <f t="shared" si="215"/>
        <v>175500</v>
      </c>
      <c r="G98" s="283">
        <f t="shared" si="216"/>
        <v>0</v>
      </c>
      <c r="H98" s="283">
        <f t="shared" si="217"/>
        <v>175500</v>
      </c>
      <c r="I98" s="283">
        <f t="shared" si="218"/>
        <v>562.5</v>
      </c>
      <c r="J98" s="283"/>
      <c r="K98" s="10"/>
      <c r="L98" s="228"/>
      <c r="M98" s="227">
        <f t="shared" si="164"/>
        <v>175500</v>
      </c>
      <c r="N98" s="227">
        <f t="shared" si="194"/>
        <v>0</v>
      </c>
      <c r="O98" s="227">
        <f t="shared" si="165"/>
        <v>175500</v>
      </c>
      <c r="P98" s="227">
        <v>562.5</v>
      </c>
      <c r="Q98" s="227"/>
      <c r="R98" s="227">
        <f t="shared" si="166"/>
        <v>562.5</v>
      </c>
      <c r="S98" s="228"/>
      <c r="T98" s="227">
        <f t="shared" si="167"/>
        <v>128544</v>
      </c>
      <c r="U98" s="227">
        <f t="shared" si="168"/>
        <v>0</v>
      </c>
      <c r="V98" s="227">
        <f t="shared" si="195"/>
        <v>128544</v>
      </c>
      <c r="W98" s="274">
        <v>412</v>
      </c>
      <c r="X98" s="227"/>
      <c r="Y98" s="227"/>
      <c r="Z98" s="228"/>
      <c r="AA98" s="227">
        <f t="shared" si="205"/>
        <v>0</v>
      </c>
      <c r="AB98" s="227">
        <f t="shared" si="206"/>
        <v>0</v>
      </c>
      <c r="AC98" s="227">
        <f t="shared" si="157"/>
        <v>0</v>
      </c>
      <c r="AD98" s="227"/>
      <c r="AE98" s="227"/>
      <c r="AF98" s="229">
        <f t="shared" si="151"/>
        <v>0</v>
      </c>
      <c r="AG98" s="228"/>
      <c r="AH98" s="227">
        <f t="shared" si="169"/>
        <v>0</v>
      </c>
      <c r="AI98" s="227">
        <f t="shared" si="170"/>
        <v>0</v>
      </c>
      <c r="AJ98" s="227">
        <f t="shared" si="196"/>
        <v>0</v>
      </c>
      <c r="AK98" s="227"/>
      <c r="AL98" s="227"/>
      <c r="AM98" s="227"/>
      <c r="AN98" s="228"/>
      <c r="AO98" s="227">
        <f t="shared" si="171"/>
        <v>0</v>
      </c>
      <c r="AP98" s="227">
        <f t="shared" si="158"/>
        <v>0</v>
      </c>
      <c r="AQ98" s="227">
        <f t="shared" si="159"/>
        <v>0</v>
      </c>
      <c r="AR98" s="227"/>
      <c r="AS98" s="227"/>
      <c r="AT98" s="229">
        <f t="shared" si="152"/>
        <v>0</v>
      </c>
      <c r="AU98" s="230"/>
      <c r="AV98" s="227">
        <f t="shared" si="207"/>
        <v>0</v>
      </c>
      <c r="AW98" s="227">
        <f t="shared" si="208"/>
        <v>0</v>
      </c>
      <c r="AX98" s="227">
        <f t="shared" si="160"/>
        <v>0</v>
      </c>
      <c r="AY98" s="227"/>
      <c r="AZ98" s="227"/>
      <c r="BA98" s="229">
        <f t="shared" si="153"/>
        <v>0</v>
      </c>
      <c r="BB98" s="230"/>
      <c r="BC98" s="227">
        <f t="shared" si="209"/>
        <v>0</v>
      </c>
      <c r="BD98" s="227">
        <f t="shared" si="210"/>
        <v>0</v>
      </c>
      <c r="BE98" s="227">
        <f t="shared" si="161"/>
        <v>0</v>
      </c>
      <c r="BF98" s="227"/>
      <c r="BG98" s="227"/>
      <c r="BH98" s="229">
        <f t="shared" si="154"/>
        <v>0</v>
      </c>
      <c r="BI98" s="230"/>
      <c r="BJ98" s="230"/>
      <c r="BK98" s="227">
        <f t="shared" si="211"/>
        <v>0</v>
      </c>
      <c r="BL98" s="227">
        <f t="shared" si="212"/>
        <v>0</v>
      </c>
      <c r="BM98" s="227">
        <f t="shared" si="162"/>
        <v>0</v>
      </c>
      <c r="BN98" s="227"/>
      <c r="BO98" s="227"/>
      <c r="BP98" s="229">
        <f t="shared" si="155"/>
        <v>0</v>
      </c>
      <c r="BQ98" s="230"/>
      <c r="BR98" s="227">
        <f t="shared" si="213"/>
        <v>0</v>
      </c>
      <c r="BS98" s="227">
        <f t="shared" si="214"/>
        <v>0</v>
      </c>
      <c r="BT98" s="227">
        <f t="shared" si="163"/>
        <v>0</v>
      </c>
      <c r="BU98" s="18"/>
      <c r="BV98" s="186"/>
      <c r="BW98" s="16">
        <f t="shared" si="156"/>
        <v>0</v>
      </c>
      <c r="BX98" s="48"/>
      <c r="BY98" s="37" t="s">
        <v>626</v>
      </c>
      <c r="BZ98" s="37"/>
    </row>
    <row r="99" spans="1:162" ht="14.25" customHeight="1" outlineLevel="1" x14ac:dyDescent="0.45">
      <c r="A99" s="5">
        <v>86</v>
      </c>
      <c r="B99" s="5">
        <v>86</v>
      </c>
      <c r="C99" s="5" t="s">
        <v>40</v>
      </c>
      <c r="D99" s="6" t="s">
        <v>550</v>
      </c>
      <c r="E99" s="10">
        <v>4</v>
      </c>
      <c r="F99" s="283">
        <f t="shared" si="215"/>
        <v>13200</v>
      </c>
      <c r="G99" s="283">
        <f t="shared" si="216"/>
        <v>0</v>
      </c>
      <c r="H99" s="283">
        <f t="shared" si="217"/>
        <v>13200</v>
      </c>
      <c r="I99" s="283">
        <f t="shared" si="218"/>
        <v>3300</v>
      </c>
      <c r="J99" s="283"/>
      <c r="K99" s="10"/>
      <c r="L99" s="228"/>
      <c r="M99" s="227">
        <f t="shared" si="164"/>
        <v>13200</v>
      </c>
      <c r="N99" s="227">
        <f t="shared" si="194"/>
        <v>0</v>
      </c>
      <c r="O99" s="227">
        <f t="shared" si="165"/>
        <v>13200</v>
      </c>
      <c r="P99" s="227">
        <v>3300</v>
      </c>
      <c r="Q99" s="227"/>
      <c r="R99" s="227">
        <f t="shared" si="166"/>
        <v>3300</v>
      </c>
      <c r="S99" s="228"/>
      <c r="T99" s="227">
        <f t="shared" si="167"/>
        <v>12666.64</v>
      </c>
      <c r="U99" s="227">
        <f t="shared" si="168"/>
        <v>0</v>
      </c>
      <c r="V99" s="227">
        <f t="shared" si="195"/>
        <v>12666.64</v>
      </c>
      <c r="W99" s="274">
        <v>3166.66</v>
      </c>
      <c r="X99" s="227"/>
      <c r="Y99" s="227"/>
      <c r="Z99" s="228"/>
      <c r="AA99" s="227">
        <f t="shared" si="205"/>
        <v>0</v>
      </c>
      <c r="AB99" s="227">
        <f t="shared" si="206"/>
        <v>0</v>
      </c>
      <c r="AC99" s="227">
        <f t="shared" si="157"/>
        <v>0</v>
      </c>
      <c r="AD99" s="227"/>
      <c r="AE99" s="227"/>
      <c r="AF99" s="229">
        <f t="shared" si="151"/>
        <v>0</v>
      </c>
      <c r="AG99" s="228"/>
      <c r="AH99" s="227">
        <f t="shared" si="169"/>
        <v>0</v>
      </c>
      <c r="AI99" s="227">
        <f t="shared" si="170"/>
        <v>0</v>
      </c>
      <c r="AJ99" s="227">
        <f t="shared" si="196"/>
        <v>0</v>
      </c>
      <c r="AK99" s="227"/>
      <c r="AL99" s="227"/>
      <c r="AM99" s="227"/>
      <c r="AN99" s="228"/>
      <c r="AO99" s="227">
        <f t="shared" si="171"/>
        <v>0</v>
      </c>
      <c r="AP99" s="227">
        <f t="shared" si="158"/>
        <v>0</v>
      </c>
      <c r="AQ99" s="227">
        <f t="shared" si="159"/>
        <v>0</v>
      </c>
      <c r="AR99" s="227"/>
      <c r="AS99" s="227"/>
      <c r="AT99" s="229">
        <f t="shared" si="152"/>
        <v>0</v>
      </c>
      <c r="AU99" s="230"/>
      <c r="AV99" s="227">
        <f t="shared" si="207"/>
        <v>0</v>
      </c>
      <c r="AW99" s="227">
        <f t="shared" si="208"/>
        <v>0</v>
      </c>
      <c r="AX99" s="227">
        <f t="shared" si="160"/>
        <v>0</v>
      </c>
      <c r="AY99" s="227"/>
      <c r="AZ99" s="227"/>
      <c r="BA99" s="229">
        <f t="shared" si="153"/>
        <v>0</v>
      </c>
      <c r="BB99" s="230"/>
      <c r="BC99" s="227">
        <f t="shared" si="209"/>
        <v>0</v>
      </c>
      <c r="BD99" s="227">
        <f t="shared" si="210"/>
        <v>0</v>
      </c>
      <c r="BE99" s="227">
        <f t="shared" si="161"/>
        <v>0</v>
      </c>
      <c r="BF99" s="227"/>
      <c r="BG99" s="227"/>
      <c r="BH99" s="229">
        <f t="shared" si="154"/>
        <v>0</v>
      </c>
      <c r="BI99" s="230"/>
      <c r="BJ99" s="230"/>
      <c r="BK99" s="227">
        <f t="shared" si="211"/>
        <v>0</v>
      </c>
      <c r="BL99" s="227">
        <f t="shared" si="212"/>
        <v>0</v>
      </c>
      <c r="BM99" s="227">
        <f t="shared" si="162"/>
        <v>0</v>
      </c>
      <c r="BN99" s="227"/>
      <c r="BO99" s="227"/>
      <c r="BP99" s="229">
        <f t="shared" si="155"/>
        <v>0</v>
      </c>
      <c r="BQ99" s="230"/>
      <c r="BR99" s="227">
        <f t="shared" si="213"/>
        <v>0</v>
      </c>
      <c r="BS99" s="227">
        <f t="shared" si="214"/>
        <v>0</v>
      </c>
      <c r="BT99" s="227">
        <f t="shared" si="163"/>
        <v>0</v>
      </c>
      <c r="BU99" s="18"/>
      <c r="BV99" s="186"/>
      <c r="BW99" s="16">
        <f t="shared" si="156"/>
        <v>0</v>
      </c>
      <c r="BX99" s="48"/>
      <c r="BY99" s="37" t="s">
        <v>624</v>
      </c>
      <c r="BZ99" s="37"/>
    </row>
    <row r="100" spans="1:162" ht="42.75" customHeight="1" outlineLevel="1" x14ac:dyDescent="0.45">
      <c r="A100" s="5">
        <v>87</v>
      </c>
      <c r="B100" s="5">
        <v>87</v>
      </c>
      <c r="C100" s="5" t="s">
        <v>48</v>
      </c>
      <c r="D100" s="6" t="s">
        <v>549</v>
      </c>
      <c r="E100" s="10">
        <v>358.2</v>
      </c>
      <c r="F100" s="283">
        <f t="shared" si="215"/>
        <v>53730</v>
      </c>
      <c r="G100" s="283">
        <f t="shared" si="216"/>
        <v>0</v>
      </c>
      <c r="H100" s="283">
        <f t="shared" si="217"/>
        <v>53730</v>
      </c>
      <c r="I100" s="283">
        <f t="shared" si="218"/>
        <v>150</v>
      </c>
      <c r="J100" s="283"/>
      <c r="K100" s="10"/>
      <c r="L100" s="228"/>
      <c r="M100" s="227">
        <f t="shared" si="164"/>
        <v>53730</v>
      </c>
      <c r="N100" s="227">
        <f t="shared" si="194"/>
        <v>0</v>
      </c>
      <c r="O100" s="227">
        <f t="shared" si="165"/>
        <v>53730</v>
      </c>
      <c r="P100" s="227">
        <v>150</v>
      </c>
      <c r="Q100" s="227"/>
      <c r="R100" s="227">
        <f t="shared" si="166"/>
        <v>150</v>
      </c>
      <c r="S100" s="228"/>
      <c r="T100" s="227">
        <f t="shared" si="167"/>
        <v>114624</v>
      </c>
      <c r="U100" s="227">
        <f t="shared" si="168"/>
        <v>0</v>
      </c>
      <c r="V100" s="227">
        <f t="shared" si="195"/>
        <v>114624</v>
      </c>
      <c r="W100" s="274">
        <v>320</v>
      </c>
      <c r="X100" s="227"/>
      <c r="Y100" s="227"/>
      <c r="Z100" s="228"/>
      <c r="AA100" s="227">
        <f t="shared" si="205"/>
        <v>0</v>
      </c>
      <c r="AB100" s="227">
        <f t="shared" si="206"/>
        <v>0</v>
      </c>
      <c r="AC100" s="227">
        <f t="shared" si="157"/>
        <v>0</v>
      </c>
      <c r="AD100" s="227"/>
      <c r="AE100" s="227"/>
      <c r="AF100" s="229">
        <f t="shared" si="151"/>
        <v>0</v>
      </c>
      <c r="AG100" s="228"/>
      <c r="AH100" s="227">
        <f t="shared" si="169"/>
        <v>0</v>
      </c>
      <c r="AI100" s="227">
        <f t="shared" si="170"/>
        <v>0</v>
      </c>
      <c r="AJ100" s="227">
        <f t="shared" si="196"/>
        <v>0</v>
      </c>
      <c r="AK100" s="227"/>
      <c r="AL100" s="227"/>
      <c r="AM100" s="227"/>
      <c r="AN100" s="228"/>
      <c r="AO100" s="227">
        <f t="shared" si="171"/>
        <v>0</v>
      </c>
      <c r="AP100" s="227">
        <f t="shared" si="158"/>
        <v>0</v>
      </c>
      <c r="AQ100" s="227">
        <f t="shared" si="159"/>
        <v>0</v>
      </c>
      <c r="AR100" s="227"/>
      <c r="AS100" s="227"/>
      <c r="AT100" s="229">
        <f t="shared" si="152"/>
        <v>0</v>
      </c>
      <c r="AU100" s="230"/>
      <c r="AV100" s="227">
        <f t="shared" si="207"/>
        <v>0</v>
      </c>
      <c r="AW100" s="227">
        <f t="shared" si="208"/>
        <v>0</v>
      </c>
      <c r="AX100" s="227">
        <f t="shared" si="160"/>
        <v>0</v>
      </c>
      <c r="AY100" s="227"/>
      <c r="AZ100" s="227"/>
      <c r="BA100" s="229">
        <f t="shared" si="153"/>
        <v>0</v>
      </c>
      <c r="BB100" s="230"/>
      <c r="BC100" s="227">
        <f t="shared" si="209"/>
        <v>0</v>
      </c>
      <c r="BD100" s="227">
        <f t="shared" si="210"/>
        <v>0</v>
      </c>
      <c r="BE100" s="227">
        <f t="shared" si="161"/>
        <v>0</v>
      </c>
      <c r="BF100" s="227"/>
      <c r="BG100" s="227"/>
      <c r="BH100" s="229">
        <f t="shared" si="154"/>
        <v>0</v>
      </c>
      <c r="BI100" s="230"/>
      <c r="BJ100" s="230"/>
      <c r="BK100" s="227">
        <f t="shared" si="211"/>
        <v>0</v>
      </c>
      <c r="BL100" s="227">
        <f t="shared" si="212"/>
        <v>0</v>
      </c>
      <c r="BM100" s="227">
        <f t="shared" si="162"/>
        <v>0</v>
      </c>
      <c r="BN100" s="227"/>
      <c r="BO100" s="227"/>
      <c r="BP100" s="229">
        <f t="shared" si="155"/>
        <v>0</v>
      </c>
      <c r="BQ100" s="230"/>
      <c r="BR100" s="227">
        <f t="shared" si="213"/>
        <v>0</v>
      </c>
      <c r="BS100" s="227">
        <f t="shared" si="214"/>
        <v>0</v>
      </c>
      <c r="BT100" s="227">
        <f t="shared" si="163"/>
        <v>0</v>
      </c>
      <c r="BU100" s="18"/>
      <c r="BV100" s="186"/>
      <c r="BW100" s="16">
        <f t="shared" si="156"/>
        <v>0</v>
      </c>
      <c r="BX100" s="48"/>
      <c r="BY100" s="37" t="s">
        <v>627</v>
      </c>
      <c r="BZ100" s="37"/>
    </row>
    <row r="101" spans="1:162" ht="85.5" customHeight="1" outlineLevel="1" x14ac:dyDescent="0.45">
      <c r="A101" s="5">
        <v>88</v>
      </c>
      <c r="B101" s="5">
        <v>88</v>
      </c>
      <c r="C101" s="5" t="s">
        <v>57</v>
      </c>
      <c r="D101" s="6" t="s">
        <v>553</v>
      </c>
      <c r="E101" s="10">
        <v>10.7</v>
      </c>
      <c r="F101" s="283">
        <f t="shared" si="215"/>
        <v>200625</v>
      </c>
      <c r="G101" s="283">
        <f t="shared" si="216"/>
        <v>0</v>
      </c>
      <c r="H101" s="283">
        <f t="shared" si="217"/>
        <v>200625</v>
      </c>
      <c r="I101" s="283">
        <f t="shared" si="218"/>
        <v>18750</v>
      </c>
      <c r="J101" s="283"/>
      <c r="K101" s="10"/>
      <c r="L101" s="228"/>
      <c r="M101" s="227">
        <f t="shared" si="164"/>
        <v>200625</v>
      </c>
      <c r="N101" s="227">
        <f t="shared" si="194"/>
        <v>0</v>
      </c>
      <c r="O101" s="227">
        <f t="shared" si="165"/>
        <v>200625</v>
      </c>
      <c r="P101" s="227">
        <v>18750</v>
      </c>
      <c r="Q101" s="227"/>
      <c r="R101" s="227">
        <f t="shared" si="166"/>
        <v>18750</v>
      </c>
      <c r="S101" s="228"/>
      <c r="T101" s="227">
        <f t="shared" si="167"/>
        <v>80250</v>
      </c>
      <c r="U101" s="227">
        <f t="shared" si="168"/>
        <v>0</v>
      </c>
      <c r="V101" s="227">
        <f t="shared" si="195"/>
        <v>80250</v>
      </c>
      <c r="W101" s="274">
        <v>7500</v>
      </c>
      <c r="X101" s="227"/>
      <c r="Y101" s="227"/>
      <c r="Z101" s="228"/>
      <c r="AA101" s="227">
        <f t="shared" si="205"/>
        <v>0</v>
      </c>
      <c r="AB101" s="227">
        <f t="shared" si="206"/>
        <v>0</v>
      </c>
      <c r="AC101" s="227">
        <f t="shared" si="157"/>
        <v>0</v>
      </c>
      <c r="AD101" s="227"/>
      <c r="AE101" s="227"/>
      <c r="AF101" s="229">
        <f t="shared" si="151"/>
        <v>0</v>
      </c>
      <c r="AG101" s="228"/>
      <c r="AH101" s="227">
        <f t="shared" si="169"/>
        <v>0</v>
      </c>
      <c r="AI101" s="227">
        <f t="shared" si="170"/>
        <v>0</v>
      </c>
      <c r="AJ101" s="227">
        <f t="shared" si="196"/>
        <v>0</v>
      </c>
      <c r="AK101" s="227"/>
      <c r="AL101" s="227"/>
      <c r="AM101" s="227"/>
      <c r="AN101" s="228"/>
      <c r="AO101" s="227">
        <f t="shared" si="171"/>
        <v>0</v>
      </c>
      <c r="AP101" s="227">
        <f t="shared" si="158"/>
        <v>0</v>
      </c>
      <c r="AQ101" s="227">
        <f t="shared" si="159"/>
        <v>0</v>
      </c>
      <c r="AR101" s="227"/>
      <c r="AS101" s="227"/>
      <c r="AT101" s="229">
        <f t="shared" si="152"/>
        <v>0</v>
      </c>
      <c r="AU101" s="230"/>
      <c r="AV101" s="227">
        <f t="shared" si="207"/>
        <v>0</v>
      </c>
      <c r="AW101" s="227">
        <f t="shared" si="208"/>
        <v>0</v>
      </c>
      <c r="AX101" s="227">
        <f t="shared" si="160"/>
        <v>0</v>
      </c>
      <c r="AY101" s="227"/>
      <c r="AZ101" s="227"/>
      <c r="BA101" s="229">
        <f t="shared" si="153"/>
        <v>0</v>
      </c>
      <c r="BB101" s="230"/>
      <c r="BC101" s="227">
        <f t="shared" si="209"/>
        <v>0</v>
      </c>
      <c r="BD101" s="227">
        <f t="shared" si="210"/>
        <v>0</v>
      </c>
      <c r="BE101" s="227">
        <f t="shared" si="161"/>
        <v>0</v>
      </c>
      <c r="BF101" s="227"/>
      <c r="BG101" s="227"/>
      <c r="BH101" s="229">
        <f t="shared" si="154"/>
        <v>0</v>
      </c>
      <c r="BI101" s="230"/>
      <c r="BJ101" s="230"/>
      <c r="BK101" s="227">
        <f t="shared" si="211"/>
        <v>0</v>
      </c>
      <c r="BL101" s="227">
        <f t="shared" si="212"/>
        <v>0</v>
      </c>
      <c r="BM101" s="227">
        <f t="shared" si="162"/>
        <v>0</v>
      </c>
      <c r="BN101" s="227"/>
      <c r="BO101" s="227"/>
      <c r="BP101" s="229">
        <f t="shared" si="155"/>
        <v>0</v>
      </c>
      <c r="BQ101" s="230"/>
      <c r="BR101" s="227">
        <f t="shared" si="213"/>
        <v>0</v>
      </c>
      <c r="BS101" s="227">
        <f t="shared" si="214"/>
        <v>0</v>
      </c>
      <c r="BT101" s="227">
        <f t="shared" si="163"/>
        <v>0</v>
      </c>
      <c r="BU101" s="18"/>
      <c r="BV101" s="186"/>
      <c r="BW101" s="16">
        <f t="shared" si="156"/>
        <v>0</v>
      </c>
      <c r="BX101" s="48"/>
      <c r="BY101" s="37" t="s">
        <v>628</v>
      </c>
      <c r="BZ101" s="37"/>
    </row>
    <row r="102" spans="1:162" ht="85.5" customHeight="1" outlineLevel="1" x14ac:dyDescent="0.45">
      <c r="A102" s="5">
        <v>89</v>
      </c>
      <c r="B102" s="5">
        <v>89</v>
      </c>
      <c r="C102" s="5" t="s">
        <v>50</v>
      </c>
      <c r="D102" s="6" t="s">
        <v>549</v>
      </c>
      <c r="E102" s="10">
        <v>27.2</v>
      </c>
      <c r="F102" s="283">
        <f t="shared" si="215"/>
        <v>14280</v>
      </c>
      <c r="G102" s="283">
        <f t="shared" si="216"/>
        <v>0</v>
      </c>
      <c r="H102" s="283">
        <f t="shared" si="217"/>
        <v>14280</v>
      </c>
      <c r="I102" s="283">
        <f t="shared" si="218"/>
        <v>525</v>
      </c>
      <c r="J102" s="283"/>
      <c r="K102" s="10"/>
      <c r="L102" s="228"/>
      <c r="M102" s="227">
        <f t="shared" si="164"/>
        <v>14280</v>
      </c>
      <c r="N102" s="227">
        <f t="shared" si="194"/>
        <v>0</v>
      </c>
      <c r="O102" s="227">
        <f t="shared" si="165"/>
        <v>14280</v>
      </c>
      <c r="P102" s="227">
        <v>525</v>
      </c>
      <c r="Q102" s="227"/>
      <c r="R102" s="227">
        <f t="shared" si="166"/>
        <v>525</v>
      </c>
      <c r="S102" s="228"/>
      <c r="T102" s="227">
        <f t="shared" si="167"/>
        <v>13056</v>
      </c>
      <c r="U102" s="227">
        <f t="shared" si="168"/>
        <v>0</v>
      </c>
      <c r="V102" s="227">
        <f t="shared" si="195"/>
        <v>13056</v>
      </c>
      <c r="W102" s="274">
        <v>480</v>
      </c>
      <c r="X102" s="227"/>
      <c r="Y102" s="227"/>
      <c r="Z102" s="228"/>
      <c r="AA102" s="227">
        <f t="shared" si="205"/>
        <v>0</v>
      </c>
      <c r="AB102" s="227">
        <f t="shared" si="206"/>
        <v>0</v>
      </c>
      <c r="AC102" s="227">
        <f t="shared" si="157"/>
        <v>0</v>
      </c>
      <c r="AD102" s="227"/>
      <c r="AE102" s="227"/>
      <c r="AF102" s="229">
        <f t="shared" si="151"/>
        <v>0</v>
      </c>
      <c r="AG102" s="228"/>
      <c r="AH102" s="227">
        <f t="shared" si="169"/>
        <v>0</v>
      </c>
      <c r="AI102" s="227">
        <f t="shared" si="170"/>
        <v>0</v>
      </c>
      <c r="AJ102" s="227">
        <f t="shared" si="196"/>
        <v>0</v>
      </c>
      <c r="AK102" s="227"/>
      <c r="AL102" s="227"/>
      <c r="AM102" s="227"/>
      <c r="AN102" s="228"/>
      <c r="AO102" s="227">
        <f t="shared" si="171"/>
        <v>0</v>
      </c>
      <c r="AP102" s="227">
        <f t="shared" si="158"/>
        <v>0</v>
      </c>
      <c r="AQ102" s="227">
        <f t="shared" si="159"/>
        <v>0</v>
      </c>
      <c r="AR102" s="227"/>
      <c r="AS102" s="227"/>
      <c r="AT102" s="229">
        <f t="shared" si="152"/>
        <v>0</v>
      </c>
      <c r="AU102" s="230"/>
      <c r="AV102" s="227">
        <f t="shared" si="207"/>
        <v>0</v>
      </c>
      <c r="AW102" s="227">
        <f t="shared" si="208"/>
        <v>0</v>
      </c>
      <c r="AX102" s="227">
        <f t="shared" si="160"/>
        <v>0</v>
      </c>
      <c r="AY102" s="227"/>
      <c r="AZ102" s="227"/>
      <c r="BA102" s="229">
        <f t="shared" si="153"/>
        <v>0</v>
      </c>
      <c r="BB102" s="230"/>
      <c r="BC102" s="227">
        <f t="shared" si="209"/>
        <v>0</v>
      </c>
      <c r="BD102" s="227">
        <f t="shared" si="210"/>
        <v>0</v>
      </c>
      <c r="BE102" s="227">
        <f t="shared" si="161"/>
        <v>0</v>
      </c>
      <c r="BF102" s="227"/>
      <c r="BG102" s="227"/>
      <c r="BH102" s="229">
        <f t="shared" si="154"/>
        <v>0</v>
      </c>
      <c r="BI102" s="230"/>
      <c r="BJ102" s="230"/>
      <c r="BK102" s="227">
        <f t="shared" si="211"/>
        <v>0</v>
      </c>
      <c r="BL102" s="227">
        <f t="shared" si="212"/>
        <v>0</v>
      </c>
      <c r="BM102" s="227">
        <f t="shared" si="162"/>
        <v>0</v>
      </c>
      <c r="BN102" s="227"/>
      <c r="BO102" s="227"/>
      <c r="BP102" s="229">
        <f t="shared" si="155"/>
        <v>0</v>
      </c>
      <c r="BQ102" s="230"/>
      <c r="BR102" s="227">
        <f t="shared" si="213"/>
        <v>0</v>
      </c>
      <c r="BS102" s="227">
        <f t="shared" si="214"/>
        <v>0</v>
      </c>
      <c r="BT102" s="227">
        <f t="shared" si="163"/>
        <v>0</v>
      </c>
      <c r="BU102" s="18"/>
      <c r="BV102" s="186"/>
      <c r="BW102" s="16">
        <f t="shared" si="156"/>
        <v>0</v>
      </c>
      <c r="BX102" s="48"/>
      <c r="BY102" s="37" t="s">
        <v>641</v>
      </c>
      <c r="BZ102" s="37"/>
    </row>
    <row r="103" spans="1:162" ht="28.5" customHeight="1" outlineLevel="1" x14ac:dyDescent="0.45">
      <c r="A103" s="5">
        <v>90</v>
      </c>
      <c r="B103" s="5">
        <v>90</v>
      </c>
      <c r="C103" s="5" t="s">
        <v>50</v>
      </c>
      <c r="D103" s="6" t="s">
        <v>549</v>
      </c>
      <c r="E103" s="10">
        <v>27.2</v>
      </c>
      <c r="F103" s="283">
        <f t="shared" si="215"/>
        <v>14280</v>
      </c>
      <c r="G103" s="283">
        <f t="shared" si="216"/>
        <v>0</v>
      </c>
      <c r="H103" s="283">
        <f t="shared" si="217"/>
        <v>14280</v>
      </c>
      <c r="I103" s="283">
        <f t="shared" si="218"/>
        <v>525</v>
      </c>
      <c r="J103" s="283"/>
      <c r="K103" s="10"/>
      <c r="L103" s="228"/>
      <c r="M103" s="227">
        <f t="shared" si="164"/>
        <v>14280</v>
      </c>
      <c r="N103" s="227">
        <f t="shared" si="194"/>
        <v>0</v>
      </c>
      <c r="O103" s="227">
        <f t="shared" si="165"/>
        <v>14280</v>
      </c>
      <c r="P103" s="227">
        <v>525</v>
      </c>
      <c r="Q103" s="227"/>
      <c r="R103" s="227">
        <f t="shared" si="166"/>
        <v>525</v>
      </c>
      <c r="S103" s="228"/>
      <c r="T103" s="227">
        <f t="shared" si="167"/>
        <v>13056</v>
      </c>
      <c r="U103" s="227">
        <f t="shared" si="168"/>
        <v>0</v>
      </c>
      <c r="V103" s="227">
        <f t="shared" si="195"/>
        <v>13056</v>
      </c>
      <c r="W103" s="274">
        <v>480</v>
      </c>
      <c r="X103" s="227"/>
      <c r="Y103" s="227"/>
      <c r="Z103" s="228"/>
      <c r="AA103" s="227">
        <f t="shared" si="205"/>
        <v>0</v>
      </c>
      <c r="AB103" s="227">
        <f t="shared" si="206"/>
        <v>0</v>
      </c>
      <c r="AC103" s="227">
        <f t="shared" si="157"/>
        <v>0</v>
      </c>
      <c r="AD103" s="227"/>
      <c r="AE103" s="227"/>
      <c r="AF103" s="229">
        <f t="shared" si="151"/>
        <v>0</v>
      </c>
      <c r="AG103" s="228"/>
      <c r="AH103" s="227">
        <f t="shared" si="169"/>
        <v>0</v>
      </c>
      <c r="AI103" s="227">
        <f t="shared" si="170"/>
        <v>0</v>
      </c>
      <c r="AJ103" s="227">
        <f t="shared" si="196"/>
        <v>0</v>
      </c>
      <c r="AK103" s="227"/>
      <c r="AL103" s="227"/>
      <c r="AM103" s="227"/>
      <c r="AN103" s="228"/>
      <c r="AO103" s="227">
        <f t="shared" si="171"/>
        <v>0</v>
      </c>
      <c r="AP103" s="227">
        <f t="shared" si="158"/>
        <v>0</v>
      </c>
      <c r="AQ103" s="227">
        <f t="shared" si="159"/>
        <v>0</v>
      </c>
      <c r="AR103" s="227"/>
      <c r="AS103" s="227"/>
      <c r="AT103" s="229">
        <f t="shared" si="152"/>
        <v>0</v>
      </c>
      <c r="AU103" s="230"/>
      <c r="AV103" s="227">
        <f t="shared" si="207"/>
        <v>0</v>
      </c>
      <c r="AW103" s="227">
        <f t="shared" si="208"/>
        <v>0</v>
      </c>
      <c r="AX103" s="227">
        <f t="shared" si="160"/>
        <v>0</v>
      </c>
      <c r="AY103" s="227"/>
      <c r="AZ103" s="227"/>
      <c r="BA103" s="229">
        <f t="shared" si="153"/>
        <v>0</v>
      </c>
      <c r="BB103" s="230"/>
      <c r="BC103" s="227">
        <f t="shared" si="209"/>
        <v>0</v>
      </c>
      <c r="BD103" s="227">
        <f t="shared" si="210"/>
        <v>0</v>
      </c>
      <c r="BE103" s="227">
        <f t="shared" si="161"/>
        <v>0</v>
      </c>
      <c r="BF103" s="227"/>
      <c r="BG103" s="227"/>
      <c r="BH103" s="229">
        <f t="shared" si="154"/>
        <v>0</v>
      </c>
      <c r="BI103" s="230"/>
      <c r="BJ103" s="230"/>
      <c r="BK103" s="227">
        <f t="shared" si="211"/>
        <v>0</v>
      </c>
      <c r="BL103" s="227">
        <f t="shared" si="212"/>
        <v>0</v>
      </c>
      <c r="BM103" s="227">
        <f t="shared" si="162"/>
        <v>0</v>
      </c>
      <c r="BN103" s="227"/>
      <c r="BO103" s="227"/>
      <c r="BP103" s="229">
        <f t="shared" si="155"/>
        <v>0</v>
      </c>
      <c r="BQ103" s="230"/>
      <c r="BR103" s="227">
        <f t="shared" si="213"/>
        <v>0</v>
      </c>
      <c r="BS103" s="227">
        <f t="shared" si="214"/>
        <v>0</v>
      </c>
      <c r="BT103" s="227">
        <f t="shared" si="163"/>
        <v>0</v>
      </c>
      <c r="BU103" s="18"/>
      <c r="BV103" s="186"/>
      <c r="BW103" s="16">
        <f t="shared" si="156"/>
        <v>0</v>
      </c>
      <c r="BX103" s="48"/>
      <c r="BY103" s="37" t="s">
        <v>642</v>
      </c>
      <c r="BZ103" s="37"/>
    </row>
    <row r="104" spans="1:162" ht="42.75" customHeight="1" outlineLevel="1" x14ac:dyDescent="0.45">
      <c r="A104" s="5">
        <v>91</v>
      </c>
      <c r="B104" s="5">
        <v>91</v>
      </c>
      <c r="C104" s="5" t="s">
        <v>51</v>
      </c>
      <c r="D104" s="6" t="s">
        <v>551</v>
      </c>
      <c r="E104" s="10">
        <v>489.9</v>
      </c>
      <c r="F104" s="283">
        <f t="shared" si="215"/>
        <v>257197.5</v>
      </c>
      <c r="G104" s="283">
        <f t="shared" si="216"/>
        <v>0</v>
      </c>
      <c r="H104" s="283">
        <f t="shared" si="217"/>
        <v>257197.5</v>
      </c>
      <c r="I104" s="283">
        <f t="shared" si="218"/>
        <v>525</v>
      </c>
      <c r="J104" s="283"/>
      <c r="K104" s="10"/>
      <c r="L104" s="228"/>
      <c r="M104" s="227">
        <f t="shared" si="164"/>
        <v>257197.5</v>
      </c>
      <c r="N104" s="227">
        <f t="shared" si="194"/>
        <v>0</v>
      </c>
      <c r="O104" s="227">
        <f t="shared" si="165"/>
        <v>257197.5</v>
      </c>
      <c r="P104" s="227">
        <v>525</v>
      </c>
      <c r="Q104" s="227"/>
      <c r="R104" s="227">
        <f t="shared" si="166"/>
        <v>525</v>
      </c>
      <c r="S104" s="228"/>
      <c r="T104" s="227">
        <f t="shared" si="167"/>
        <v>85732.5</v>
      </c>
      <c r="U104" s="227">
        <f t="shared" si="168"/>
        <v>0</v>
      </c>
      <c r="V104" s="227">
        <f t="shared" si="195"/>
        <v>85732.5</v>
      </c>
      <c r="W104" s="274">
        <v>175</v>
      </c>
      <c r="X104" s="227"/>
      <c r="Y104" s="227"/>
      <c r="Z104" s="228"/>
      <c r="AA104" s="227">
        <f t="shared" si="205"/>
        <v>0</v>
      </c>
      <c r="AB104" s="227">
        <f t="shared" si="206"/>
        <v>0</v>
      </c>
      <c r="AC104" s="227">
        <f t="shared" si="157"/>
        <v>0</v>
      </c>
      <c r="AD104" s="227"/>
      <c r="AE104" s="227"/>
      <c r="AF104" s="229">
        <f t="shared" si="151"/>
        <v>0</v>
      </c>
      <c r="AG104" s="228"/>
      <c r="AH104" s="227">
        <f t="shared" si="169"/>
        <v>0</v>
      </c>
      <c r="AI104" s="227">
        <f t="shared" si="170"/>
        <v>0</v>
      </c>
      <c r="AJ104" s="227">
        <f t="shared" si="196"/>
        <v>0</v>
      </c>
      <c r="AK104" s="227"/>
      <c r="AL104" s="227"/>
      <c r="AM104" s="227"/>
      <c r="AN104" s="228"/>
      <c r="AO104" s="227">
        <f t="shared" si="171"/>
        <v>0</v>
      </c>
      <c r="AP104" s="227">
        <f t="shared" si="158"/>
        <v>0</v>
      </c>
      <c r="AQ104" s="227">
        <f t="shared" si="159"/>
        <v>0</v>
      </c>
      <c r="AR104" s="227"/>
      <c r="AS104" s="227"/>
      <c r="AT104" s="229">
        <f t="shared" si="152"/>
        <v>0</v>
      </c>
      <c r="AU104" s="230"/>
      <c r="AV104" s="227">
        <f t="shared" si="207"/>
        <v>0</v>
      </c>
      <c r="AW104" s="227">
        <f t="shared" si="208"/>
        <v>0</v>
      </c>
      <c r="AX104" s="227">
        <f t="shared" si="160"/>
        <v>0</v>
      </c>
      <c r="AY104" s="227"/>
      <c r="AZ104" s="227"/>
      <c r="BA104" s="229">
        <f t="shared" si="153"/>
        <v>0</v>
      </c>
      <c r="BB104" s="230"/>
      <c r="BC104" s="227">
        <f t="shared" si="209"/>
        <v>0</v>
      </c>
      <c r="BD104" s="227">
        <f t="shared" si="210"/>
        <v>0</v>
      </c>
      <c r="BE104" s="227">
        <f t="shared" si="161"/>
        <v>0</v>
      </c>
      <c r="BF104" s="227"/>
      <c r="BG104" s="227"/>
      <c r="BH104" s="229">
        <f t="shared" si="154"/>
        <v>0</v>
      </c>
      <c r="BI104" s="230"/>
      <c r="BJ104" s="230"/>
      <c r="BK104" s="227">
        <f t="shared" si="211"/>
        <v>0</v>
      </c>
      <c r="BL104" s="227">
        <f t="shared" si="212"/>
        <v>0</v>
      </c>
      <c r="BM104" s="227">
        <f t="shared" si="162"/>
        <v>0</v>
      </c>
      <c r="BN104" s="227"/>
      <c r="BO104" s="227"/>
      <c r="BP104" s="229">
        <f t="shared" si="155"/>
        <v>0</v>
      </c>
      <c r="BQ104" s="230"/>
      <c r="BR104" s="227">
        <f t="shared" si="213"/>
        <v>0</v>
      </c>
      <c r="BS104" s="227">
        <f t="shared" si="214"/>
        <v>0</v>
      </c>
      <c r="BT104" s="227">
        <f t="shared" si="163"/>
        <v>0</v>
      </c>
      <c r="BU104" s="18"/>
      <c r="BV104" s="186"/>
      <c r="BW104" s="16">
        <f t="shared" si="156"/>
        <v>0</v>
      </c>
      <c r="BX104" s="48"/>
      <c r="BY104" s="37" t="s">
        <v>643</v>
      </c>
      <c r="BZ104" s="37"/>
    </row>
    <row r="105" spans="1:162" ht="42.75" customHeight="1" outlineLevel="1" x14ac:dyDescent="0.45">
      <c r="A105" s="5">
        <v>92</v>
      </c>
      <c r="B105" s="5">
        <v>92</v>
      </c>
      <c r="C105" s="5" t="s">
        <v>52</v>
      </c>
      <c r="D105" s="6" t="s">
        <v>549</v>
      </c>
      <c r="E105" s="10">
        <v>140.69999999999999</v>
      </c>
      <c r="F105" s="283">
        <f t="shared" si="215"/>
        <v>88641</v>
      </c>
      <c r="G105" s="283">
        <f t="shared" si="216"/>
        <v>0</v>
      </c>
      <c r="H105" s="283">
        <f t="shared" si="217"/>
        <v>88641</v>
      </c>
      <c r="I105" s="283">
        <f t="shared" si="218"/>
        <v>630</v>
      </c>
      <c r="J105" s="283"/>
      <c r="K105" s="10"/>
      <c r="L105" s="228"/>
      <c r="M105" s="227">
        <f t="shared" si="164"/>
        <v>88641</v>
      </c>
      <c r="N105" s="227">
        <f t="shared" si="194"/>
        <v>0</v>
      </c>
      <c r="O105" s="227">
        <f t="shared" si="165"/>
        <v>88641</v>
      </c>
      <c r="P105" s="227">
        <v>630</v>
      </c>
      <c r="Q105" s="227"/>
      <c r="R105" s="227">
        <f t="shared" si="166"/>
        <v>630</v>
      </c>
      <c r="S105" s="228"/>
      <c r="T105" s="227">
        <f t="shared" si="167"/>
        <v>26240.55</v>
      </c>
      <c r="U105" s="227">
        <f t="shared" si="168"/>
        <v>0</v>
      </c>
      <c r="V105" s="227">
        <f t="shared" si="195"/>
        <v>26240.55</v>
      </c>
      <c r="W105" s="274">
        <v>186.5</v>
      </c>
      <c r="X105" s="227"/>
      <c r="Y105" s="227"/>
      <c r="Z105" s="228"/>
      <c r="AA105" s="227">
        <f t="shared" si="205"/>
        <v>0</v>
      </c>
      <c r="AB105" s="227">
        <f t="shared" si="206"/>
        <v>0</v>
      </c>
      <c r="AC105" s="227">
        <f t="shared" si="157"/>
        <v>0</v>
      </c>
      <c r="AD105" s="227"/>
      <c r="AE105" s="227"/>
      <c r="AF105" s="229">
        <f t="shared" si="151"/>
        <v>0</v>
      </c>
      <c r="AG105" s="228"/>
      <c r="AH105" s="227">
        <f t="shared" si="169"/>
        <v>0</v>
      </c>
      <c r="AI105" s="227">
        <f t="shared" si="170"/>
        <v>0</v>
      </c>
      <c r="AJ105" s="227">
        <f t="shared" si="196"/>
        <v>0</v>
      </c>
      <c r="AK105" s="227"/>
      <c r="AL105" s="227"/>
      <c r="AM105" s="227"/>
      <c r="AN105" s="228"/>
      <c r="AO105" s="227">
        <f t="shared" si="171"/>
        <v>0</v>
      </c>
      <c r="AP105" s="227">
        <f t="shared" si="158"/>
        <v>0</v>
      </c>
      <c r="AQ105" s="227">
        <f t="shared" si="159"/>
        <v>0</v>
      </c>
      <c r="AR105" s="227"/>
      <c r="AS105" s="227"/>
      <c r="AT105" s="229">
        <f t="shared" si="152"/>
        <v>0</v>
      </c>
      <c r="AU105" s="230"/>
      <c r="AV105" s="227">
        <f t="shared" si="207"/>
        <v>0</v>
      </c>
      <c r="AW105" s="227">
        <f t="shared" si="208"/>
        <v>0</v>
      </c>
      <c r="AX105" s="227">
        <f t="shared" si="160"/>
        <v>0</v>
      </c>
      <c r="AY105" s="227"/>
      <c r="AZ105" s="227"/>
      <c r="BA105" s="229">
        <f t="shared" si="153"/>
        <v>0</v>
      </c>
      <c r="BB105" s="230"/>
      <c r="BC105" s="227">
        <f t="shared" si="209"/>
        <v>0</v>
      </c>
      <c r="BD105" s="227">
        <f t="shared" si="210"/>
        <v>0</v>
      </c>
      <c r="BE105" s="227">
        <f t="shared" si="161"/>
        <v>0</v>
      </c>
      <c r="BF105" s="227"/>
      <c r="BG105" s="227"/>
      <c r="BH105" s="229">
        <f t="shared" si="154"/>
        <v>0</v>
      </c>
      <c r="BI105" s="230"/>
      <c r="BJ105" s="230"/>
      <c r="BK105" s="227">
        <f t="shared" si="211"/>
        <v>0</v>
      </c>
      <c r="BL105" s="227">
        <f t="shared" si="212"/>
        <v>0</v>
      </c>
      <c r="BM105" s="227">
        <f t="shared" si="162"/>
        <v>0</v>
      </c>
      <c r="BN105" s="227"/>
      <c r="BO105" s="227"/>
      <c r="BP105" s="229">
        <f t="shared" si="155"/>
        <v>0</v>
      </c>
      <c r="BQ105" s="230"/>
      <c r="BR105" s="227">
        <f t="shared" si="213"/>
        <v>0</v>
      </c>
      <c r="BS105" s="227">
        <f t="shared" si="214"/>
        <v>0</v>
      </c>
      <c r="BT105" s="227">
        <f t="shared" si="163"/>
        <v>0</v>
      </c>
      <c r="BU105" s="18"/>
      <c r="BV105" s="186"/>
      <c r="BW105" s="16">
        <f t="shared" si="156"/>
        <v>0</v>
      </c>
      <c r="BX105" s="48"/>
      <c r="BY105" s="37" t="s">
        <v>639</v>
      </c>
      <c r="BZ105" s="37"/>
    </row>
    <row r="106" spans="1:162" ht="42.75" customHeight="1" outlineLevel="1" x14ac:dyDescent="0.45">
      <c r="A106" s="5">
        <v>93</v>
      </c>
      <c r="B106" s="5">
        <v>93</v>
      </c>
      <c r="C106" s="5" t="s">
        <v>53</v>
      </c>
      <c r="D106" s="6" t="s">
        <v>549</v>
      </c>
      <c r="E106" s="10">
        <v>53.04</v>
      </c>
      <c r="F106" s="283">
        <f t="shared" si="215"/>
        <v>27846</v>
      </c>
      <c r="G106" s="283">
        <f t="shared" si="216"/>
        <v>0</v>
      </c>
      <c r="H106" s="283">
        <f t="shared" si="217"/>
        <v>27846</v>
      </c>
      <c r="I106" s="283">
        <f t="shared" si="218"/>
        <v>525</v>
      </c>
      <c r="J106" s="283"/>
      <c r="K106" s="10"/>
      <c r="L106" s="228"/>
      <c r="M106" s="227">
        <f t="shared" si="164"/>
        <v>27846</v>
      </c>
      <c r="N106" s="227">
        <f t="shared" si="194"/>
        <v>0</v>
      </c>
      <c r="O106" s="227">
        <f t="shared" si="165"/>
        <v>27846</v>
      </c>
      <c r="P106" s="227">
        <v>525</v>
      </c>
      <c r="Q106" s="227"/>
      <c r="R106" s="227">
        <f t="shared" si="166"/>
        <v>525</v>
      </c>
      <c r="S106" s="228"/>
      <c r="T106" s="227">
        <f t="shared" si="167"/>
        <v>5940.48</v>
      </c>
      <c r="U106" s="227">
        <f t="shared" si="168"/>
        <v>0</v>
      </c>
      <c r="V106" s="227">
        <f t="shared" si="195"/>
        <v>5940.48</v>
      </c>
      <c r="W106" s="274">
        <v>112</v>
      </c>
      <c r="X106" s="227"/>
      <c r="Y106" s="227"/>
      <c r="Z106" s="228"/>
      <c r="AA106" s="227">
        <f t="shared" si="205"/>
        <v>0</v>
      </c>
      <c r="AB106" s="227">
        <f t="shared" si="206"/>
        <v>0</v>
      </c>
      <c r="AC106" s="227">
        <f t="shared" si="157"/>
        <v>0</v>
      </c>
      <c r="AD106" s="227"/>
      <c r="AE106" s="227"/>
      <c r="AF106" s="229">
        <f t="shared" si="151"/>
        <v>0</v>
      </c>
      <c r="AG106" s="228"/>
      <c r="AH106" s="227">
        <f t="shared" si="169"/>
        <v>0</v>
      </c>
      <c r="AI106" s="227">
        <f t="shared" si="170"/>
        <v>0</v>
      </c>
      <c r="AJ106" s="227">
        <f t="shared" si="196"/>
        <v>0</v>
      </c>
      <c r="AK106" s="227"/>
      <c r="AL106" s="227"/>
      <c r="AM106" s="227"/>
      <c r="AN106" s="228"/>
      <c r="AO106" s="227">
        <f t="shared" si="171"/>
        <v>0</v>
      </c>
      <c r="AP106" s="227">
        <f t="shared" si="158"/>
        <v>0</v>
      </c>
      <c r="AQ106" s="227">
        <f t="shared" si="159"/>
        <v>0</v>
      </c>
      <c r="AR106" s="227"/>
      <c r="AS106" s="227"/>
      <c r="AT106" s="229">
        <f t="shared" si="152"/>
        <v>0</v>
      </c>
      <c r="AU106" s="230"/>
      <c r="AV106" s="227">
        <f t="shared" si="207"/>
        <v>0</v>
      </c>
      <c r="AW106" s="227">
        <f t="shared" si="208"/>
        <v>0</v>
      </c>
      <c r="AX106" s="227">
        <f t="shared" si="160"/>
        <v>0</v>
      </c>
      <c r="AY106" s="227"/>
      <c r="AZ106" s="227"/>
      <c r="BA106" s="229">
        <f t="shared" si="153"/>
        <v>0</v>
      </c>
      <c r="BB106" s="230"/>
      <c r="BC106" s="227">
        <f t="shared" si="209"/>
        <v>0</v>
      </c>
      <c r="BD106" s="227">
        <f t="shared" si="210"/>
        <v>0</v>
      </c>
      <c r="BE106" s="227">
        <f t="shared" si="161"/>
        <v>0</v>
      </c>
      <c r="BF106" s="227"/>
      <c r="BG106" s="227"/>
      <c r="BH106" s="229">
        <f t="shared" si="154"/>
        <v>0</v>
      </c>
      <c r="BI106" s="230"/>
      <c r="BJ106" s="230"/>
      <c r="BK106" s="227">
        <f t="shared" si="211"/>
        <v>0</v>
      </c>
      <c r="BL106" s="227">
        <f t="shared" si="212"/>
        <v>0</v>
      </c>
      <c r="BM106" s="227">
        <f t="shared" si="162"/>
        <v>0</v>
      </c>
      <c r="BN106" s="227"/>
      <c r="BO106" s="227"/>
      <c r="BP106" s="229">
        <f t="shared" si="155"/>
        <v>0</v>
      </c>
      <c r="BQ106" s="230"/>
      <c r="BR106" s="227">
        <f t="shared" si="213"/>
        <v>0</v>
      </c>
      <c r="BS106" s="227">
        <f t="shared" si="214"/>
        <v>0</v>
      </c>
      <c r="BT106" s="227">
        <f t="shared" si="163"/>
        <v>0</v>
      </c>
      <c r="BU106" s="18"/>
      <c r="BV106" s="186"/>
      <c r="BW106" s="16">
        <f t="shared" si="156"/>
        <v>0</v>
      </c>
      <c r="BX106" s="48"/>
      <c r="BY106" s="37" t="s">
        <v>644</v>
      </c>
      <c r="BZ106" s="37"/>
    </row>
    <row r="107" spans="1:162" s="26" customFormat="1" ht="28.5" x14ac:dyDescent="0.45">
      <c r="A107" s="21"/>
      <c r="B107" s="21"/>
      <c r="C107" s="21" t="s">
        <v>59</v>
      </c>
      <c r="D107" s="27"/>
      <c r="E107" s="28"/>
      <c r="F107" s="289">
        <f t="shared" ref="F107:L107" si="219">SUM(F108:F121)</f>
        <v>2446795.5</v>
      </c>
      <c r="G107" s="289">
        <f t="shared" si="219"/>
        <v>0</v>
      </c>
      <c r="H107" s="289">
        <f t="shared" si="219"/>
        <v>2446795.5</v>
      </c>
      <c r="I107" s="289"/>
      <c r="J107" s="289"/>
      <c r="K107" s="225"/>
      <c r="L107" s="225">
        <f t="shared" si="219"/>
        <v>0</v>
      </c>
      <c r="M107" s="225">
        <f>SUM(M108:M121)</f>
        <v>2446795.5</v>
      </c>
      <c r="N107" s="225">
        <f t="shared" si="194"/>
        <v>0</v>
      </c>
      <c r="O107" s="225">
        <f t="shared" si="165"/>
        <v>2446795.5</v>
      </c>
      <c r="P107" s="225"/>
      <c r="Q107" s="225"/>
      <c r="R107" s="225">
        <f t="shared" si="166"/>
        <v>0</v>
      </c>
      <c r="S107" s="226"/>
      <c r="T107" s="225">
        <f>SUM(T108:T121)</f>
        <v>971373.76700000011</v>
      </c>
      <c r="U107" s="225">
        <f t="shared" ref="U107" si="220">S107*X107</f>
        <v>0</v>
      </c>
      <c r="V107" s="225">
        <f t="shared" si="195"/>
        <v>971373.76700000011</v>
      </c>
      <c r="W107" s="273"/>
      <c r="X107" s="225"/>
      <c r="Y107" s="225"/>
      <c r="Z107" s="226"/>
      <c r="AA107" s="225">
        <f>SUM(AA108:AA121)</f>
        <v>0</v>
      </c>
      <c r="AB107" s="225">
        <f>BG107*AE107</f>
        <v>0</v>
      </c>
      <c r="AC107" s="225">
        <f t="shared" si="157"/>
        <v>0</v>
      </c>
      <c r="AD107" s="225"/>
      <c r="AE107" s="225"/>
      <c r="AF107" s="222">
        <f t="shared" si="151"/>
        <v>0</v>
      </c>
      <c r="AG107" s="226"/>
      <c r="AH107" s="225">
        <f>SUM(AH108:AH121)</f>
        <v>0</v>
      </c>
      <c r="AI107" s="225">
        <f t="shared" ref="AI107" si="221">AG107*AL107</f>
        <v>0</v>
      </c>
      <c r="AJ107" s="225">
        <f t="shared" si="196"/>
        <v>0</v>
      </c>
      <c r="AK107" s="225"/>
      <c r="AL107" s="225"/>
      <c r="AM107" s="225"/>
      <c r="AN107" s="226"/>
      <c r="AO107" s="225">
        <f>SUM(AO108:AO121)</f>
        <v>0</v>
      </c>
      <c r="AP107" s="225">
        <f t="shared" ref="AP107" si="222">AM107*AS107</f>
        <v>0</v>
      </c>
      <c r="AQ107" s="225">
        <f t="shared" si="159"/>
        <v>0</v>
      </c>
      <c r="AR107" s="225"/>
      <c r="AS107" s="225"/>
      <c r="AT107" s="222">
        <f t="shared" si="152"/>
        <v>0</v>
      </c>
      <c r="AU107" s="223"/>
      <c r="AV107" s="225">
        <f>SUM(AV108:AV121)</f>
        <v>0</v>
      </c>
      <c r="AW107" s="225">
        <f>AS107*AZ107</f>
        <v>0</v>
      </c>
      <c r="AX107" s="225">
        <f t="shared" si="160"/>
        <v>0</v>
      </c>
      <c r="AY107" s="225"/>
      <c r="AZ107" s="225"/>
      <c r="BA107" s="222">
        <f t="shared" si="153"/>
        <v>0</v>
      </c>
      <c r="BB107" s="223"/>
      <c r="BC107" s="225">
        <f>SUM(BC108:BC121)</f>
        <v>0</v>
      </c>
      <c r="BD107" s="225">
        <f>AZ107*BG107</f>
        <v>0</v>
      </c>
      <c r="BE107" s="225">
        <f t="shared" si="161"/>
        <v>0</v>
      </c>
      <c r="BF107" s="225"/>
      <c r="BG107" s="225"/>
      <c r="BH107" s="222">
        <f t="shared" si="154"/>
        <v>0</v>
      </c>
      <c r="BI107" s="223"/>
      <c r="BJ107" s="223"/>
      <c r="BK107" s="225">
        <f>SUM(BK108:BK121)</f>
        <v>0</v>
      </c>
      <c r="BL107" s="225">
        <f>AE107*BO107</f>
        <v>0</v>
      </c>
      <c r="BM107" s="225">
        <f t="shared" si="162"/>
        <v>0</v>
      </c>
      <c r="BN107" s="225"/>
      <c r="BO107" s="225"/>
      <c r="BP107" s="222">
        <f t="shared" si="155"/>
        <v>0</v>
      </c>
      <c r="BQ107" s="223"/>
      <c r="BR107" s="225">
        <f>SUM(BR108:BR121)</f>
        <v>0</v>
      </c>
      <c r="BS107" s="225">
        <f>BO107*BV107</f>
        <v>0</v>
      </c>
      <c r="BT107" s="225">
        <f t="shared" si="163"/>
        <v>0</v>
      </c>
      <c r="BU107" s="29"/>
      <c r="BV107" s="190"/>
      <c r="BW107" s="25">
        <f t="shared" si="156"/>
        <v>0</v>
      </c>
      <c r="BX107" s="47"/>
      <c r="BY107" s="35"/>
      <c r="BZ107" s="35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M107" s="53"/>
      <c r="DN107" s="53"/>
      <c r="DO107" s="53"/>
      <c r="DP107" s="53"/>
      <c r="DQ107" s="53"/>
      <c r="DR107" s="53"/>
      <c r="DS107" s="53"/>
      <c r="DT107" s="53"/>
      <c r="DU107" s="53"/>
      <c r="DV107" s="53"/>
      <c r="DW107" s="53"/>
      <c r="DX107" s="53"/>
      <c r="DY107" s="53"/>
      <c r="DZ107" s="53"/>
      <c r="EA107" s="53"/>
      <c r="EB107" s="53"/>
      <c r="EC107" s="53"/>
      <c r="ED107" s="53"/>
      <c r="EE107" s="53"/>
      <c r="EF107" s="53"/>
      <c r="EG107" s="53"/>
      <c r="EH107" s="53"/>
      <c r="EI107" s="53"/>
      <c r="EJ107" s="53"/>
      <c r="EK107" s="53"/>
      <c r="EL107" s="53"/>
      <c r="EM107" s="53"/>
      <c r="EN107" s="53"/>
      <c r="EO107" s="53"/>
      <c r="EP107" s="53"/>
      <c r="EQ107" s="53"/>
      <c r="ER107" s="53"/>
      <c r="ES107" s="53"/>
      <c r="ET107" s="53"/>
      <c r="EU107" s="53"/>
      <c r="EV107" s="53"/>
      <c r="EW107" s="53"/>
      <c r="EX107" s="53"/>
      <c r="EY107" s="53"/>
      <c r="EZ107" s="53"/>
      <c r="FA107" s="53"/>
      <c r="FB107" s="53"/>
      <c r="FC107" s="53"/>
      <c r="FD107" s="53"/>
      <c r="FE107" s="53"/>
      <c r="FF107" s="53"/>
    </row>
    <row r="108" spans="1:162" ht="42.75" customHeight="1" outlineLevel="1" x14ac:dyDescent="0.45">
      <c r="A108" s="5">
        <v>94</v>
      </c>
      <c r="B108" s="5">
        <v>94</v>
      </c>
      <c r="C108" s="5" t="s">
        <v>30</v>
      </c>
      <c r="D108" s="6" t="s">
        <v>549</v>
      </c>
      <c r="E108" s="10">
        <v>745.5</v>
      </c>
      <c r="F108" s="283">
        <f t="shared" ref="F108" si="223">E108*I108</f>
        <v>402570</v>
      </c>
      <c r="G108" s="283">
        <f t="shared" ref="G108" si="224">J108*E108</f>
        <v>0</v>
      </c>
      <c r="H108" s="283">
        <f t="shared" ref="H108" si="225">F108+G108</f>
        <v>402570</v>
      </c>
      <c r="I108" s="283">
        <f t="shared" ref="I108" si="226">P108</f>
        <v>540</v>
      </c>
      <c r="J108" s="283"/>
      <c r="K108" s="10"/>
      <c r="L108" s="228"/>
      <c r="M108" s="227">
        <f t="shared" si="164"/>
        <v>402570</v>
      </c>
      <c r="N108" s="227">
        <f t="shared" si="194"/>
        <v>0</v>
      </c>
      <c r="O108" s="227">
        <f t="shared" si="165"/>
        <v>402570</v>
      </c>
      <c r="P108" s="227">
        <v>540</v>
      </c>
      <c r="Q108" s="227"/>
      <c r="R108" s="227">
        <f t="shared" si="166"/>
        <v>540</v>
      </c>
      <c r="S108" s="228"/>
      <c r="T108" s="227">
        <f>W108*E108</f>
        <v>92814.75</v>
      </c>
      <c r="U108" s="227">
        <f t="shared" si="168"/>
        <v>0</v>
      </c>
      <c r="V108" s="227">
        <f t="shared" si="195"/>
        <v>92814.75</v>
      </c>
      <c r="W108" s="274">
        <v>124.5</v>
      </c>
      <c r="X108" s="227"/>
      <c r="Y108" s="227"/>
      <c r="Z108" s="228"/>
      <c r="AA108" s="227">
        <f t="shared" ref="AA108:AA121" si="227">AM108*AD108</f>
        <v>0</v>
      </c>
      <c r="AB108" s="227">
        <f t="shared" ref="AB108:AB121" si="228">AM109*AE108</f>
        <v>0</v>
      </c>
      <c r="AC108" s="227">
        <f t="shared" si="157"/>
        <v>0</v>
      </c>
      <c r="AD108" s="227"/>
      <c r="AE108" s="227"/>
      <c r="AF108" s="229">
        <f t="shared" si="151"/>
        <v>0</v>
      </c>
      <c r="AG108" s="228"/>
      <c r="AH108" s="227">
        <f t="shared" si="169"/>
        <v>0</v>
      </c>
      <c r="AI108" s="227">
        <f t="shared" si="170"/>
        <v>0</v>
      </c>
      <c r="AJ108" s="227">
        <f t="shared" si="196"/>
        <v>0</v>
      </c>
      <c r="AK108" s="227"/>
      <c r="AL108" s="227"/>
      <c r="AM108" s="227"/>
      <c r="AN108" s="228"/>
      <c r="AO108" s="227">
        <f t="shared" si="171"/>
        <v>0</v>
      </c>
      <c r="AP108" s="227">
        <f t="shared" si="158"/>
        <v>0</v>
      </c>
      <c r="AQ108" s="227">
        <f t="shared" si="159"/>
        <v>0</v>
      </c>
      <c r="AR108" s="227"/>
      <c r="AS108" s="227"/>
      <c r="AT108" s="229">
        <f t="shared" si="152"/>
        <v>0</v>
      </c>
      <c r="AU108" s="230"/>
      <c r="AV108" s="227">
        <f t="shared" ref="AV108:AV121" si="229">R108*AY108</f>
        <v>0</v>
      </c>
      <c r="AW108" s="227">
        <f t="shared" ref="AW108:AW121" si="230">R109*AZ108</f>
        <v>0</v>
      </c>
      <c r="AX108" s="227">
        <f t="shared" si="160"/>
        <v>0</v>
      </c>
      <c r="AY108" s="227"/>
      <c r="AZ108" s="227"/>
      <c r="BA108" s="229">
        <f t="shared" si="153"/>
        <v>0</v>
      </c>
      <c r="BB108" s="230"/>
      <c r="BC108" s="227">
        <f t="shared" ref="BC108:BC121" si="231">Y108*BF108</f>
        <v>0</v>
      </c>
      <c r="BD108" s="227">
        <f t="shared" ref="BD108:BD121" si="232">Y109*BG108</f>
        <v>0</v>
      </c>
      <c r="BE108" s="227">
        <f t="shared" si="161"/>
        <v>0</v>
      </c>
      <c r="BF108" s="227"/>
      <c r="BG108" s="227"/>
      <c r="BH108" s="229">
        <f t="shared" si="154"/>
        <v>0</v>
      </c>
      <c r="BI108" s="230"/>
      <c r="BJ108" s="230"/>
      <c r="BK108" s="227">
        <f t="shared" ref="BK108:BK121" si="233">AT108*BN108</f>
        <v>0</v>
      </c>
      <c r="BL108" s="227">
        <f t="shared" ref="BL108:BL121" si="234">AT109*BO108</f>
        <v>0</v>
      </c>
      <c r="BM108" s="227">
        <f t="shared" si="162"/>
        <v>0</v>
      </c>
      <c r="BN108" s="227"/>
      <c r="BO108" s="227"/>
      <c r="BP108" s="229">
        <f t="shared" si="155"/>
        <v>0</v>
      </c>
      <c r="BQ108" s="230"/>
      <c r="BR108" s="227">
        <f t="shared" ref="BR108:BR121" si="235">BA108*BU108</f>
        <v>0</v>
      </c>
      <c r="BS108" s="227">
        <f t="shared" ref="BS108:BS121" si="236">BA109*BV108</f>
        <v>0</v>
      </c>
      <c r="BT108" s="227">
        <f t="shared" si="163"/>
        <v>0</v>
      </c>
      <c r="BU108" s="18"/>
      <c r="BV108" s="186"/>
      <c r="BW108" s="16">
        <f t="shared" si="156"/>
        <v>0</v>
      </c>
      <c r="BX108" s="48"/>
      <c r="BY108" s="37" t="s">
        <v>645</v>
      </c>
      <c r="BZ108" s="37"/>
    </row>
    <row r="109" spans="1:162" ht="28.5" customHeight="1" outlineLevel="1" x14ac:dyDescent="0.45">
      <c r="A109" s="5">
        <v>95</v>
      </c>
      <c r="B109" s="5">
        <v>95</v>
      </c>
      <c r="C109" s="5" t="s">
        <v>31</v>
      </c>
      <c r="D109" s="6" t="s">
        <v>549</v>
      </c>
      <c r="E109" s="10">
        <v>745.5</v>
      </c>
      <c r="F109" s="283">
        <f t="shared" ref="F109:F121" si="237">E109*I109</f>
        <v>246015</v>
      </c>
      <c r="G109" s="283">
        <f t="shared" ref="G109:G121" si="238">J109*E109</f>
        <v>0</v>
      </c>
      <c r="H109" s="283">
        <f t="shared" ref="H109:H121" si="239">F109+G109</f>
        <v>246015</v>
      </c>
      <c r="I109" s="283">
        <f t="shared" ref="I109:I121" si="240">P109</f>
        <v>330</v>
      </c>
      <c r="J109" s="283"/>
      <c r="K109" s="10"/>
      <c r="L109" s="228"/>
      <c r="M109" s="227">
        <f t="shared" si="164"/>
        <v>246015</v>
      </c>
      <c r="N109" s="227">
        <f t="shared" si="194"/>
        <v>0</v>
      </c>
      <c r="O109" s="227">
        <f t="shared" si="165"/>
        <v>246015</v>
      </c>
      <c r="P109" s="227">
        <v>330</v>
      </c>
      <c r="Q109" s="227"/>
      <c r="R109" s="227">
        <f t="shared" si="166"/>
        <v>330</v>
      </c>
      <c r="S109" s="228"/>
      <c r="T109" s="227">
        <f t="shared" si="167"/>
        <v>108470.25</v>
      </c>
      <c r="U109" s="227">
        <f t="shared" si="168"/>
        <v>0</v>
      </c>
      <c r="V109" s="227">
        <f t="shared" si="195"/>
        <v>108470.25</v>
      </c>
      <c r="W109" s="274">
        <v>145.5</v>
      </c>
      <c r="X109" s="227"/>
      <c r="Y109" s="227"/>
      <c r="Z109" s="228"/>
      <c r="AA109" s="227">
        <f t="shared" si="227"/>
        <v>0</v>
      </c>
      <c r="AB109" s="227">
        <f t="shared" si="228"/>
        <v>0</v>
      </c>
      <c r="AC109" s="227">
        <f t="shared" si="157"/>
        <v>0</v>
      </c>
      <c r="AD109" s="227"/>
      <c r="AE109" s="227"/>
      <c r="AF109" s="229">
        <f t="shared" si="151"/>
        <v>0</v>
      </c>
      <c r="AG109" s="228"/>
      <c r="AH109" s="227">
        <f t="shared" si="169"/>
        <v>0</v>
      </c>
      <c r="AI109" s="227">
        <f t="shared" si="170"/>
        <v>0</v>
      </c>
      <c r="AJ109" s="227">
        <f t="shared" si="196"/>
        <v>0</v>
      </c>
      <c r="AK109" s="227"/>
      <c r="AL109" s="227"/>
      <c r="AM109" s="227"/>
      <c r="AN109" s="228"/>
      <c r="AO109" s="227">
        <f t="shared" si="171"/>
        <v>0</v>
      </c>
      <c r="AP109" s="227">
        <f t="shared" si="158"/>
        <v>0</v>
      </c>
      <c r="AQ109" s="227">
        <f t="shared" si="159"/>
        <v>0</v>
      </c>
      <c r="AR109" s="227"/>
      <c r="AS109" s="227"/>
      <c r="AT109" s="229">
        <f t="shared" si="152"/>
        <v>0</v>
      </c>
      <c r="AU109" s="230"/>
      <c r="AV109" s="227">
        <f t="shared" si="229"/>
        <v>0</v>
      </c>
      <c r="AW109" s="227">
        <f t="shared" si="230"/>
        <v>0</v>
      </c>
      <c r="AX109" s="227">
        <f t="shared" si="160"/>
        <v>0</v>
      </c>
      <c r="AY109" s="227"/>
      <c r="AZ109" s="227"/>
      <c r="BA109" s="229">
        <f t="shared" si="153"/>
        <v>0</v>
      </c>
      <c r="BB109" s="230"/>
      <c r="BC109" s="227">
        <f t="shared" si="231"/>
        <v>0</v>
      </c>
      <c r="BD109" s="227">
        <f t="shared" si="232"/>
        <v>0</v>
      </c>
      <c r="BE109" s="227">
        <f t="shared" si="161"/>
        <v>0</v>
      </c>
      <c r="BF109" s="227"/>
      <c r="BG109" s="227"/>
      <c r="BH109" s="229">
        <f t="shared" si="154"/>
        <v>0</v>
      </c>
      <c r="BI109" s="230"/>
      <c r="BJ109" s="230"/>
      <c r="BK109" s="227">
        <f t="shared" si="233"/>
        <v>0</v>
      </c>
      <c r="BL109" s="227">
        <f t="shared" si="234"/>
        <v>0</v>
      </c>
      <c r="BM109" s="227">
        <f t="shared" si="162"/>
        <v>0</v>
      </c>
      <c r="BN109" s="227"/>
      <c r="BO109" s="227"/>
      <c r="BP109" s="229">
        <f t="shared" si="155"/>
        <v>0</v>
      </c>
      <c r="BQ109" s="230"/>
      <c r="BR109" s="227">
        <f t="shared" si="235"/>
        <v>0</v>
      </c>
      <c r="BS109" s="227">
        <f t="shared" si="236"/>
        <v>0</v>
      </c>
      <c r="BT109" s="227">
        <f t="shared" si="163"/>
        <v>0</v>
      </c>
      <c r="BU109" s="18"/>
      <c r="BV109" s="186"/>
      <c r="BW109" s="16">
        <f t="shared" si="156"/>
        <v>0</v>
      </c>
      <c r="BX109" s="48"/>
      <c r="BY109" s="37" t="s">
        <v>646</v>
      </c>
      <c r="BZ109" s="37"/>
    </row>
    <row r="110" spans="1:162" ht="42.75" customHeight="1" outlineLevel="1" x14ac:dyDescent="0.45">
      <c r="A110" s="5">
        <v>96</v>
      </c>
      <c r="B110" s="5">
        <v>96</v>
      </c>
      <c r="C110" s="5" t="s">
        <v>60</v>
      </c>
      <c r="D110" s="6" t="s">
        <v>549</v>
      </c>
      <c r="E110" s="10">
        <v>745.5</v>
      </c>
      <c r="F110" s="283">
        <f t="shared" si="237"/>
        <v>503212.5</v>
      </c>
      <c r="G110" s="283">
        <f t="shared" si="238"/>
        <v>0</v>
      </c>
      <c r="H110" s="283">
        <f t="shared" si="239"/>
        <v>503212.5</v>
      </c>
      <c r="I110" s="283">
        <f t="shared" si="240"/>
        <v>675</v>
      </c>
      <c r="J110" s="283"/>
      <c r="K110" s="10"/>
      <c r="L110" s="228"/>
      <c r="M110" s="227">
        <f t="shared" si="164"/>
        <v>503212.5</v>
      </c>
      <c r="N110" s="227">
        <f t="shared" si="194"/>
        <v>0</v>
      </c>
      <c r="O110" s="227">
        <f t="shared" si="165"/>
        <v>503212.5</v>
      </c>
      <c r="P110" s="227">
        <v>675</v>
      </c>
      <c r="Q110" s="227"/>
      <c r="R110" s="227">
        <f t="shared" si="166"/>
        <v>675</v>
      </c>
      <c r="S110" s="228"/>
      <c r="T110" s="227">
        <f t="shared" si="167"/>
        <v>99397.515000000014</v>
      </c>
      <c r="U110" s="227">
        <f t="shared" si="168"/>
        <v>0</v>
      </c>
      <c r="V110" s="227">
        <f t="shared" si="195"/>
        <v>99397.515000000014</v>
      </c>
      <c r="W110" s="274">
        <v>133.33000000000001</v>
      </c>
      <c r="X110" s="227"/>
      <c r="Y110" s="227"/>
      <c r="Z110" s="228"/>
      <c r="AA110" s="227">
        <f t="shared" si="227"/>
        <v>0</v>
      </c>
      <c r="AB110" s="227">
        <f t="shared" si="228"/>
        <v>0</v>
      </c>
      <c r="AC110" s="227">
        <f t="shared" si="157"/>
        <v>0</v>
      </c>
      <c r="AD110" s="227"/>
      <c r="AE110" s="227"/>
      <c r="AF110" s="229">
        <f t="shared" si="151"/>
        <v>0</v>
      </c>
      <c r="AG110" s="228"/>
      <c r="AH110" s="227">
        <f t="shared" si="169"/>
        <v>0</v>
      </c>
      <c r="AI110" s="227">
        <f t="shared" si="170"/>
        <v>0</v>
      </c>
      <c r="AJ110" s="227">
        <f t="shared" si="196"/>
        <v>0</v>
      </c>
      <c r="AK110" s="227"/>
      <c r="AL110" s="227"/>
      <c r="AM110" s="227"/>
      <c r="AN110" s="228"/>
      <c r="AO110" s="227">
        <f t="shared" si="171"/>
        <v>0</v>
      </c>
      <c r="AP110" s="227">
        <f t="shared" si="158"/>
        <v>0</v>
      </c>
      <c r="AQ110" s="227">
        <f t="shared" si="159"/>
        <v>0</v>
      </c>
      <c r="AR110" s="227"/>
      <c r="AS110" s="227"/>
      <c r="AT110" s="229">
        <f t="shared" si="152"/>
        <v>0</v>
      </c>
      <c r="AU110" s="230"/>
      <c r="AV110" s="227">
        <f t="shared" si="229"/>
        <v>0</v>
      </c>
      <c r="AW110" s="227">
        <f t="shared" si="230"/>
        <v>0</v>
      </c>
      <c r="AX110" s="227">
        <f t="shared" si="160"/>
        <v>0</v>
      </c>
      <c r="AY110" s="227"/>
      <c r="AZ110" s="227"/>
      <c r="BA110" s="229">
        <f t="shared" si="153"/>
        <v>0</v>
      </c>
      <c r="BB110" s="230"/>
      <c r="BC110" s="227">
        <f t="shared" si="231"/>
        <v>0</v>
      </c>
      <c r="BD110" s="227">
        <f t="shared" si="232"/>
        <v>0</v>
      </c>
      <c r="BE110" s="227">
        <f t="shared" si="161"/>
        <v>0</v>
      </c>
      <c r="BF110" s="227"/>
      <c r="BG110" s="227"/>
      <c r="BH110" s="229">
        <f t="shared" si="154"/>
        <v>0</v>
      </c>
      <c r="BI110" s="230"/>
      <c r="BJ110" s="230"/>
      <c r="BK110" s="227">
        <f t="shared" si="233"/>
        <v>0</v>
      </c>
      <c r="BL110" s="227">
        <f t="shared" si="234"/>
        <v>0</v>
      </c>
      <c r="BM110" s="227">
        <f t="shared" si="162"/>
        <v>0</v>
      </c>
      <c r="BN110" s="227"/>
      <c r="BO110" s="227"/>
      <c r="BP110" s="229">
        <f t="shared" si="155"/>
        <v>0</v>
      </c>
      <c r="BQ110" s="230"/>
      <c r="BR110" s="227">
        <f t="shared" si="235"/>
        <v>0</v>
      </c>
      <c r="BS110" s="227">
        <f t="shared" si="236"/>
        <v>0</v>
      </c>
      <c r="BT110" s="227">
        <f t="shared" si="163"/>
        <v>0</v>
      </c>
      <c r="BU110" s="18"/>
      <c r="BV110" s="186"/>
      <c r="BW110" s="16">
        <f t="shared" si="156"/>
        <v>0</v>
      </c>
      <c r="BX110" s="48"/>
      <c r="BY110" s="37" t="s">
        <v>647</v>
      </c>
      <c r="BZ110" s="37"/>
    </row>
    <row r="111" spans="1:162" ht="14.25" customHeight="1" outlineLevel="1" x14ac:dyDescent="0.45">
      <c r="A111" s="5">
        <v>97</v>
      </c>
      <c r="B111" s="5">
        <v>97</v>
      </c>
      <c r="C111" s="5" t="s">
        <v>61</v>
      </c>
      <c r="D111" s="6" t="s">
        <v>549</v>
      </c>
      <c r="E111" s="10">
        <v>745.2</v>
      </c>
      <c r="F111" s="283">
        <f t="shared" si="237"/>
        <v>55890</v>
      </c>
      <c r="G111" s="283">
        <f t="shared" si="238"/>
        <v>0</v>
      </c>
      <c r="H111" s="283">
        <f t="shared" si="239"/>
        <v>55890</v>
      </c>
      <c r="I111" s="283">
        <f t="shared" si="240"/>
        <v>75</v>
      </c>
      <c r="J111" s="283"/>
      <c r="K111" s="10"/>
      <c r="L111" s="228"/>
      <c r="M111" s="227">
        <f t="shared" si="164"/>
        <v>55890</v>
      </c>
      <c r="N111" s="227">
        <f t="shared" si="194"/>
        <v>0</v>
      </c>
      <c r="O111" s="227">
        <f t="shared" si="165"/>
        <v>55890</v>
      </c>
      <c r="P111" s="227">
        <v>75</v>
      </c>
      <c r="Q111" s="227"/>
      <c r="R111" s="227">
        <f t="shared" si="166"/>
        <v>75</v>
      </c>
      <c r="S111" s="228"/>
      <c r="T111" s="227">
        <f t="shared" si="167"/>
        <v>13160.232000000002</v>
      </c>
      <c r="U111" s="227">
        <f t="shared" si="168"/>
        <v>0</v>
      </c>
      <c r="V111" s="227">
        <f t="shared" si="195"/>
        <v>13160.232000000002</v>
      </c>
      <c r="W111" s="274">
        <v>17.66</v>
      </c>
      <c r="X111" s="227"/>
      <c r="Y111" s="227"/>
      <c r="Z111" s="228"/>
      <c r="AA111" s="227">
        <f t="shared" si="227"/>
        <v>0</v>
      </c>
      <c r="AB111" s="227">
        <f t="shared" si="228"/>
        <v>0</v>
      </c>
      <c r="AC111" s="227">
        <f t="shared" si="157"/>
        <v>0</v>
      </c>
      <c r="AD111" s="227"/>
      <c r="AE111" s="227"/>
      <c r="AF111" s="229">
        <f t="shared" si="151"/>
        <v>0</v>
      </c>
      <c r="AG111" s="228"/>
      <c r="AH111" s="227">
        <f t="shared" si="169"/>
        <v>0</v>
      </c>
      <c r="AI111" s="227">
        <f t="shared" si="170"/>
        <v>0</v>
      </c>
      <c r="AJ111" s="227">
        <f t="shared" si="196"/>
        <v>0</v>
      </c>
      <c r="AK111" s="227"/>
      <c r="AL111" s="227"/>
      <c r="AM111" s="227"/>
      <c r="AN111" s="228"/>
      <c r="AO111" s="227">
        <f t="shared" si="171"/>
        <v>0</v>
      </c>
      <c r="AP111" s="227">
        <f t="shared" si="158"/>
        <v>0</v>
      </c>
      <c r="AQ111" s="227">
        <f t="shared" si="159"/>
        <v>0</v>
      </c>
      <c r="AR111" s="227"/>
      <c r="AS111" s="227"/>
      <c r="AT111" s="229">
        <f t="shared" si="152"/>
        <v>0</v>
      </c>
      <c r="AU111" s="230"/>
      <c r="AV111" s="227">
        <f t="shared" si="229"/>
        <v>0</v>
      </c>
      <c r="AW111" s="227">
        <f t="shared" si="230"/>
        <v>0</v>
      </c>
      <c r="AX111" s="227">
        <f t="shared" si="160"/>
        <v>0</v>
      </c>
      <c r="AY111" s="227"/>
      <c r="AZ111" s="227"/>
      <c r="BA111" s="229">
        <f t="shared" si="153"/>
        <v>0</v>
      </c>
      <c r="BB111" s="230"/>
      <c r="BC111" s="227">
        <f t="shared" si="231"/>
        <v>0</v>
      </c>
      <c r="BD111" s="227">
        <f t="shared" si="232"/>
        <v>0</v>
      </c>
      <c r="BE111" s="227">
        <f t="shared" si="161"/>
        <v>0</v>
      </c>
      <c r="BF111" s="227"/>
      <c r="BG111" s="227"/>
      <c r="BH111" s="229">
        <f t="shared" si="154"/>
        <v>0</v>
      </c>
      <c r="BI111" s="230"/>
      <c r="BJ111" s="230"/>
      <c r="BK111" s="227">
        <f t="shared" si="233"/>
        <v>0</v>
      </c>
      <c r="BL111" s="227">
        <f t="shared" si="234"/>
        <v>0</v>
      </c>
      <c r="BM111" s="227">
        <f t="shared" si="162"/>
        <v>0</v>
      </c>
      <c r="BN111" s="227"/>
      <c r="BO111" s="227"/>
      <c r="BP111" s="229">
        <f t="shared" si="155"/>
        <v>0</v>
      </c>
      <c r="BQ111" s="230"/>
      <c r="BR111" s="227">
        <f t="shared" si="235"/>
        <v>0</v>
      </c>
      <c r="BS111" s="227">
        <f t="shared" si="236"/>
        <v>0</v>
      </c>
      <c r="BT111" s="227">
        <f t="shared" si="163"/>
        <v>0</v>
      </c>
      <c r="BU111" s="18"/>
      <c r="BV111" s="186"/>
      <c r="BW111" s="16">
        <f t="shared" si="156"/>
        <v>0</v>
      </c>
      <c r="BX111" s="48"/>
      <c r="BY111" s="37" t="s">
        <v>648</v>
      </c>
      <c r="BZ111" s="37"/>
    </row>
    <row r="112" spans="1:162" ht="14.25" customHeight="1" outlineLevel="1" x14ac:dyDescent="0.45">
      <c r="A112" s="5">
        <v>98</v>
      </c>
      <c r="B112" s="5">
        <v>98</v>
      </c>
      <c r="C112" s="5" t="s">
        <v>62</v>
      </c>
      <c r="D112" s="6" t="s">
        <v>549</v>
      </c>
      <c r="E112" s="10">
        <v>745.2</v>
      </c>
      <c r="F112" s="283">
        <f t="shared" si="237"/>
        <v>391230</v>
      </c>
      <c r="G112" s="283">
        <f t="shared" si="238"/>
        <v>0</v>
      </c>
      <c r="H112" s="283">
        <f t="shared" si="239"/>
        <v>391230</v>
      </c>
      <c r="I112" s="283">
        <f t="shared" si="240"/>
        <v>525</v>
      </c>
      <c r="J112" s="283"/>
      <c r="K112" s="10"/>
      <c r="L112" s="228"/>
      <c r="M112" s="227">
        <f t="shared" si="164"/>
        <v>391230</v>
      </c>
      <c r="N112" s="227">
        <f t="shared" si="194"/>
        <v>0</v>
      </c>
      <c r="O112" s="227">
        <f t="shared" si="165"/>
        <v>391230</v>
      </c>
      <c r="P112" s="227">
        <v>525</v>
      </c>
      <c r="Q112" s="227"/>
      <c r="R112" s="227">
        <f t="shared" si="166"/>
        <v>525</v>
      </c>
      <c r="S112" s="228"/>
      <c r="T112" s="227">
        <f t="shared" si="167"/>
        <v>177357.6</v>
      </c>
      <c r="U112" s="227">
        <f t="shared" si="168"/>
        <v>0</v>
      </c>
      <c r="V112" s="227">
        <f t="shared" si="195"/>
        <v>177357.6</v>
      </c>
      <c r="W112" s="274">
        <v>238</v>
      </c>
      <c r="X112" s="227"/>
      <c r="Y112" s="227"/>
      <c r="Z112" s="228"/>
      <c r="AA112" s="227">
        <f t="shared" si="227"/>
        <v>0</v>
      </c>
      <c r="AB112" s="227">
        <f t="shared" si="228"/>
        <v>0</v>
      </c>
      <c r="AC112" s="227">
        <f t="shared" si="157"/>
        <v>0</v>
      </c>
      <c r="AD112" s="227"/>
      <c r="AE112" s="227"/>
      <c r="AF112" s="229">
        <f t="shared" si="151"/>
        <v>0</v>
      </c>
      <c r="AG112" s="228"/>
      <c r="AH112" s="227">
        <f t="shared" si="169"/>
        <v>0</v>
      </c>
      <c r="AI112" s="227">
        <f t="shared" si="170"/>
        <v>527601.6</v>
      </c>
      <c r="AJ112" s="227">
        <f t="shared" si="196"/>
        <v>527601.6</v>
      </c>
      <c r="AK112" s="227"/>
      <c r="AL112" s="227">
        <v>708</v>
      </c>
      <c r="AM112" s="227"/>
      <c r="AN112" s="228"/>
      <c r="AO112" s="227">
        <f t="shared" si="171"/>
        <v>0</v>
      </c>
      <c r="AP112" s="227">
        <f t="shared" si="158"/>
        <v>0</v>
      </c>
      <c r="AQ112" s="227">
        <f t="shared" si="159"/>
        <v>0</v>
      </c>
      <c r="AR112" s="227"/>
      <c r="AS112" s="227"/>
      <c r="AT112" s="229">
        <f t="shared" si="152"/>
        <v>0</v>
      </c>
      <c r="AU112" s="230"/>
      <c r="AV112" s="227">
        <f t="shared" si="229"/>
        <v>0</v>
      </c>
      <c r="AW112" s="227">
        <f t="shared" si="230"/>
        <v>0</v>
      </c>
      <c r="AX112" s="227">
        <f t="shared" si="160"/>
        <v>0</v>
      </c>
      <c r="AY112" s="227"/>
      <c r="AZ112" s="227"/>
      <c r="BA112" s="229">
        <f t="shared" si="153"/>
        <v>0</v>
      </c>
      <c r="BB112" s="230"/>
      <c r="BC112" s="227">
        <f t="shared" si="231"/>
        <v>0</v>
      </c>
      <c r="BD112" s="227">
        <f t="shared" si="232"/>
        <v>0</v>
      </c>
      <c r="BE112" s="227">
        <f t="shared" si="161"/>
        <v>0</v>
      </c>
      <c r="BF112" s="227"/>
      <c r="BG112" s="227"/>
      <c r="BH112" s="229">
        <f t="shared" si="154"/>
        <v>0</v>
      </c>
      <c r="BI112" s="230"/>
      <c r="BJ112" s="230"/>
      <c r="BK112" s="227">
        <f t="shared" si="233"/>
        <v>0</v>
      </c>
      <c r="BL112" s="227">
        <f t="shared" si="234"/>
        <v>0</v>
      </c>
      <c r="BM112" s="227">
        <f t="shared" si="162"/>
        <v>0</v>
      </c>
      <c r="BN112" s="227"/>
      <c r="BO112" s="227"/>
      <c r="BP112" s="229">
        <f t="shared" si="155"/>
        <v>0</v>
      </c>
      <c r="BQ112" s="230"/>
      <c r="BR112" s="227">
        <f t="shared" si="235"/>
        <v>0</v>
      </c>
      <c r="BS112" s="227">
        <f t="shared" si="236"/>
        <v>0</v>
      </c>
      <c r="BT112" s="227">
        <f t="shared" si="163"/>
        <v>0</v>
      </c>
      <c r="BU112" s="18"/>
      <c r="BV112" s="186"/>
      <c r="BW112" s="16">
        <f t="shared" si="156"/>
        <v>0</v>
      </c>
      <c r="BX112" s="48"/>
      <c r="BY112" s="37" t="s">
        <v>649</v>
      </c>
      <c r="BZ112" s="37"/>
    </row>
    <row r="113" spans="1:162" ht="28.5" customHeight="1" outlineLevel="1" x14ac:dyDescent="0.45">
      <c r="A113" s="5">
        <v>99</v>
      </c>
      <c r="B113" s="5">
        <v>99</v>
      </c>
      <c r="C113" s="5" t="s">
        <v>39</v>
      </c>
      <c r="D113" s="6" t="s">
        <v>550</v>
      </c>
      <c r="E113" s="10">
        <v>4</v>
      </c>
      <c r="F113" s="283">
        <f t="shared" si="237"/>
        <v>15600</v>
      </c>
      <c r="G113" s="283">
        <f t="shared" si="238"/>
        <v>0</v>
      </c>
      <c r="H113" s="283">
        <f t="shared" si="239"/>
        <v>15600</v>
      </c>
      <c r="I113" s="283">
        <f t="shared" si="240"/>
        <v>3900</v>
      </c>
      <c r="J113" s="283"/>
      <c r="K113" s="10"/>
      <c r="L113" s="228"/>
      <c r="M113" s="227">
        <f t="shared" si="164"/>
        <v>15600</v>
      </c>
      <c r="N113" s="227">
        <f t="shared" si="194"/>
        <v>0</v>
      </c>
      <c r="O113" s="227">
        <f t="shared" si="165"/>
        <v>15600</v>
      </c>
      <c r="P113" s="227">
        <v>3900</v>
      </c>
      <c r="Q113" s="227"/>
      <c r="R113" s="227">
        <f t="shared" si="166"/>
        <v>3900</v>
      </c>
      <c r="S113" s="228"/>
      <c r="T113" s="227">
        <f t="shared" si="167"/>
        <v>12666.64</v>
      </c>
      <c r="U113" s="227">
        <f t="shared" si="168"/>
        <v>0</v>
      </c>
      <c r="V113" s="227">
        <f t="shared" si="195"/>
        <v>12666.64</v>
      </c>
      <c r="W113" s="274">
        <v>3166.66</v>
      </c>
      <c r="X113" s="227"/>
      <c r="Y113" s="227"/>
      <c r="Z113" s="228"/>
      <c r="AA113" s="227">
        <f t="shared" si="227"/>
        <v>0</v>
      </c>
      <c r="AB113" s="227">
        <f t="shared" si="228"/>
        <v>0</v>
      </c>
      <c r="AC113" s="227">
        <f t="shared" si="157"/>
        <v>0</v>
      </c>
      <c r="AD113" s="227"/>
      <c r="AE113" s="227"/>
      <c r="AF113" s="229">
        <f t="shared" si="151"/>
        <v>0</v>
      </c>
      <c r="AG113" s="228"/>
      <c r="AH113" s="227">
        <f t="shared" si="169"/>
        <v>0</v>
      </c>
      <c r="AI113" s="227">
        <f t="shared" si="170"/>
        <v>0</v>
      </c>
      <c r="AJ113" s="227">
        <f t="shared" si="196"/>
        <v>0</v>
      </c>
      <c r="AK113" s="227"/>
      <c r="AL113" s="227"/>
      <c r="AM113" s="227"/>
      <c r="AN113" s="228"/>
      <c r="AO113" s="227">
        <f t="shared" si="171"/>
        <v>0</v>
      </c>
      <c r="AP113" s="227">
        <f t="shared" si="158"/>
        <v>0</v>
      </c>
      <c r="AQ113" s="227">
        <f t="shared" si="159"/>
        <v>0</v>
      </c>
      <c r="AR113" s="227"/>
      <c r="AS113" s="227"/>
      <c r="AT113" s="229">
        <f t="shared" si="152"/>
        <v>0</v>
      </c>
      <c r="AU113" s="230"/>
      <c r="AV113" s="227">
        <f t="shared" si="229"/>
        <v>0</v>
      </c>
      <c r="AW113" s="227">
        <f t="shared" si="230"/>
        <v>0</v>
      </c>
      <c r="AX113" s="227">
        <f t="shared" si="160"/>
        <v>0</v>
      </c>
      <c r="AY113" s="227"/>
      <c r="AZ113" s="227"/>
      <c r="BA113" s="229">
        <f t="shared" si="153"/>
        <v>0</v>
      </c>
      <c r="BB113" s="230"/>
      <c r="BC113" s="227">
        <f t="shared" si="231"/>
        <v>0</v>
      </c>
      <c r="BD113" s="227">
        <f t="shared" si="232"/>
        <v>0</v>
      </c>
      <c r="BE113" s="227">
        <f t="shared" si="161"/>
        <v>0</v>
      </c>
      <c r="BF113" s="227"/>
      <c r="BG113" s="227"/>
      <c r="BH113" s="229">
        <f t="shared" si="154"/>
        <v>0</v>
      </c>
      <c r="BI113" s="230"/>
      <c r="BJ113" s="230"/>
      <c r="BK113" s="227">
        <f t="shared" si="233"/>
        <v>0</v>
      </c>
      <c r="BL113" s="227">
        <f t="shared" si="234"/>
        <v>0</v>
      </c>
      <c r="BM113" s="227">
        <f t="shared" si="162"/>
        <v>0</v>
      </c>
      <c r="BN113" s="227"/>
      <c r="BO113" s="227"/>
      <c r="BP113" s="229">
        <f t="shared" si="155"/>
        <v>0</v>
      </c>
      <c r="BQ113" s="230"/>
      <c r="BR113" s="227">
        <f t="shared" si="235"/>
        <v>0</v>
      </c>
      <c r="BS113" s="227">
        <f t="shared" si="236"/>
        <v>0</v>
      </c>
      <c r="BT113" s="227">
        <f t="shared" si="163"/>
        <v>0</v>
      </c>
      <c r="BU113" s="18"/>
      <c r="BV113" s="186"/>
      <c r="BW113" s="16">
        <f t="shared" si="156"/>
        <v>0</v>
      </c>
      <c r="BX113" s="48"/>
      <c r="BY113" s="37" t="s">
        <v>650</v>
      </c>
      <c r="BZ113" s="37"/>
    </row>
    <row r="114" spans="1:162" ht="14.25" customHeight="1" outlineLevel="1" x14ac:dyDescent="0.45">
      <c r="A114" s="5">
        <v>100</v>
      </c>
      <c r="B114" s="5">
        <v>100</v>
      </c>
      <c r="C114" s="5" t="s">
        <v>47</v>
      </c>
      <c r="D114" s="6" t="s">
        <v>550</v>
      </c>
      <c r="E114" s="10">
        <v>312</v>
      </c>
      <c r="F114" s="283">
        <f t="shared" si="237"/>
        <v>175500</v>
      </c>
      <c r="G114" s="283">
        <f t="shared" si="238"/>
        <v>0</v>
      </c>
      <c r="H114" s="283">
        <f t="shared" si="239"/>
        <v>175500</v>
      </c>
      <c r="I114" s="283">
        <f t="shared" si="240"/>
        <v>562.5</v>
      </c>
      <c r="J114" s="283"/>
      <c r="K114" s="10"/>
      <c r="L114" s="228"/>
      <c r="M114" s="227">
        <f t="shared" si="164"/>
        <v>175500</v>
      </c>
      <c r="N114" s="227">
        <f t="shared" si="194"/>
        <v>0</v>
      </c>
      <c r="O114" s="227">
        <f t="shared" si="165"/>
        <v>175500</v>
      </c>
      <c r="P114" s="227">
        <v>562.5</v>
      </c>
      <c r="Q114" s="227"/>
      <c r="R114" s="227">
        <f t="shared" si="166"/>
        <v>562.5</v>
      </c>
      <c r="S114" s="228"/>
      <c r="T114" s="227">
        <f t="shared" si="167"/>
        <v>128544</v>
      </c>
      <c r="U114" s="227">
        <f t="shared" si="168"/>
        <v>0</v>
      </c>
      <c r="V114" s="227">
        <f t="shared" si="195"/>
        <v>128544</v>
      </c>
      <c r="W114" s="274">
        <v>412</v>
      </c>
      <c r="X114" s="227"/>
      <c r="Y114" s="227"/>
      <c r="Z114" s="228"/>
      <c r="AA114" s="227">
        <f t="shared" si="227"/>
        <v>0</v>
      </c>
      <c r="AB114" s="227">
        <f t="shared" si="228"/>
        <v>0</v>
      </c>
      <c r="AC114" s="227">
        <f t="shared" si="157"/>
        <v>0</v>
      </c>
      <c r="AD114" s="227"/>
      <c r="AE114" s="227"/>
      <c r="AF114" s="229">
        <f t="shared" si="151"/>
        <v>0</v>
      </c>
      <c r="AG114" s="228"/>
      <c r="AH114" s="227">
        <f t="shared" si="169"/>
        <v>0</v>
      </c>
      <c r="AI114" s="227">
        <f t="shared" si="170"/>
        <v>0</v>
      </c>
      <c r="AJ114" s="227">
        <f t="shared" si="196"/>
        <v>0</v>
      </c>
      <c r="AK114" s="227"/>
      <c r="AL114" s="227"/>
      <c r="AM114" s="227"/>
      <c r="AN114" s="228"/>
      <c r="AO114" s="227">
        <f t="shared" si="171"/>
        <v>0</v>
      </c>
      <c r="AP114" s="227">
        <f t="shared" si="158"/>
        <v>0</v>
      </c>
      <c r="AQ114" s="227">
        <f t="shared" si="159"/>
        <v>0</v>
      </c>
      <c r="AR114" s="227"/>
      <c r="AS114" s="227"/>
      <c r="AT114" s="229">
        <f t="shared" si="152"/>
        <v>0</v>
      </c>
      <c r="AU114" s="230"/>
      <c r="AV114" s="227">
        <f t="shared" si="229"/>
        <v>0</v>
      </c>
      <c r="AW114" s="227">
        <f t="shared" si="230"/>
        <v>0</v>
      </c>
      <c r="AX114" s="227">
        <f t="shared" si="160"/>
        <v>0</v>
      </c>
      <c r="AY114" s="227"/>
      <c r="AZ114" s="227"/>
      <c r="BA114" s="229">
        <f t="shared" si="153"/>
        <v>0</v>
      </c>
      <c r="BB114" s="230"/>
      <c r="BC114" s="227">
        <f t="shared" si="231"/>
        <v>0</v>
      </c>
      <c r="BD114" s="227">
        <f t="shared" si="232"/>
        <v>0</v>
      </c>
      <c r="BE114" s="227">
        <f t="shared" si="161"/>
        <v>0</v>
      </c>
      <c r="BF114" s="227"/>
      <c r="BG114" s="227"/>
      <c r="BH114" s="229">
        <f t="shared" si="154"/>
        <v>0</v>
      </c>
      <c r="BI114" s="230"/>
      <c r="BJ114" s="230"/>
      <c r="BK114" s="227">
        <f t="shared" si="233"/>
        <v>0</v>
      </c>
      <c r="BL114" s="227">
        <f t="shared" si="234"/>
        <v>0</v>
      </c>
      <c r="BM114" s="227">
        <f t="shared" si="162"/>
        <v>0</v>
      </c>
      <c r="BN114" s="227"/>
      <c r="BO114" s="227"/>
      <c r="BP114" s="229">
        <f t="shared" si="155"/>
        <v>0</v>
      </c>
      <c r="BQ114" s="230"/>
      <c r="BR114" s="227">
        <f t="shared" si="235"/>
        <v>0</v>
      </c>
      <c r="BS114" s="227">
        <f t="shared" si="236"/>
        <v>0</v>
      </c>
      <c r="BT114" s="227">
        <f t="shared" si="163"/>
        <v>0</v>
      </c>
      <c r="BU114" s="18"/>
      <c r="BV114" s="186"/>
      <c r="BW114" s="16">
        <f t="shared" si="156"/>
        <v>0</v>
      </c>
      <c r="BX114" s="48"/>
      <c r="BY114" s="37" t="s">
        <v>626</v>
      </c>
      <c r="BZ114" s="37"/>
    </row>
    <row r="115" spans="1:162" ht="42.75" customHeight="1" outlineLevel="1" x14ac:dyDescent="0.45">
      <c r="A115" s="5">
        <v>101</v>
      </c>
      <c r="B115" s="5">
        <v>101</v>
      </c>
      <c r="C115" s="5" t="s">
        <v>48</v>
      </c>
      <c r="D115" s="6" t="s">
        <v>549</v>
      </c>
      <c r="E115" s="10">
        <v>358.2</v>
      </c>
      <c r="F115" s="283">
        <f t="shared" si="237"/>
        <v>53730</v>
      </c>
      <c r="G115" s="283">
        <f t="shared" si="238"/>
        <v>0</v>
      </c>
      <c r="H115" s="283">
        <f t="shared" si="239"/>
        <v>53730</v>
      </c>
      <c r="I115" s="283">
        <f t="shared" si="240"/>
        <v>150</v>
      </c>
      <c r="J115" s="283"/>
      <c r="K115" s="10"/>
      <c r="L115" s="228"/>
      <c r="M115" s="227">
        <f t="shared" si="164"/>
        <v>53730</v>
      </c>
      <c r="N115" s="227">
        <f t="shared" si="194"/>
        <v>0</v>
      </c>
      <c r="O115" s="227">
        <f t="shared" si="165"/>
        <v>53730</v>
      </c>
      <c r="P115" s="227">
        <v>150</v>
      </c>
      <c r="Q115" s="227"/>
      <c r="R115" s="227">
        <f t="shared" si="166"/>
        <v>150</v>
      </c>
      <c r="S115" s="228"/>
      <c r="T115" s="227">
        <f t="shared" si="167"/>
        <v>114624</v>
      </c>
      <c r="U115" s="227">
        <f t="shared" si="168"/>
        <v>0</v>
      </c>
      <c r="V115" s="227">
        <f t="shared" si="195"/>
        <v>114624</v>
      </c>
      <c r="W115" s="274">
        <v>320</v>
      </c>
      <c r="X115" s="227"/>
      <c r="Y115" s="227"/>
      <c r="Z115" s="228"/>
      <c r="AA115" s="227">
        <f t="shared" si="227"/>
        <v>0</v>
      </c>
      <c r="AB115" s="227">
        <f t="shared" si="228"/>
        <v>0</v>
      </c>
      <c r="AC115" s="227">
        <f t="shared" si="157"/>
        <v>0</v>
      </c>
      <c r="AD115" s="227"/>
      <c r="AE115" s="227"/>
      <c r="AF115" s="229">
        <f t="shared" si="151"/>
        <v>0</v>
      </c>
      <c r="AG115" s="228"/>
      <c r="AH115" s="227">
        <f t="shared" si="169"/>
        <v>0</v>
      </c>
      <c r="AI115" s="227">
        <f t="shared" si="170"/>
        <v>0</v>
      </c>
      <c r="AJ115" s="227">
        <f t="shared" si="196"/>
        <v>0</v>
      </c>
      <c r="AK115" s="227"/>
      <c r="AL115" s="227"/>
      <c r="AM115" s="227"/>
      <c r="AN115" s="228"/>
      <c r="AO115" s="227">
        <f t="shared" si="171"/>
        <v>0</v>
      </c>
      <c r="AP115" s="227">
        <f t="shared" si="158"/>
        <v>0</v>
      </c>
      <c r="AQ115" s="227">
        <f t="shared" si="159"/>
        <v>0</v>
      </c>
      <c r="AR115" s="227"/>
      <c r="AS115" s="227"/>
      <c r="AT115" s="229">
        <f t="shared" si="152"/>
        <v>0</v>
      </c>
      <c r="AU115" s="230"/>
      <c r="AV115" s="227">
        <f t="shared" si="229"/>
        <v>0</v>
      </c>
      <c r="AW115" s="227">
        <f t="shared" si="230"/>
        <v>0</v>
      </c>
      <c r="AX115" s="227">
        <f t="shared" si="160"/>
        <v>0</v>
      </c>
      <c r="AY115" s="227"/>
      <c r="AZ115" s="227"/>
      <c r="BA115" s="229">
        <f t="shared" si="153"/>
        <v>0</v>
      </c>
      <c r="BB115" s="230"/>
      <c r="BC115" s="227">
        <f t="shared" si="231"/>
        <v>0</v>
      </c>
      <c r="BD115" s="227">
        <f t="shared" si="232"/>
        <v>0</v>
      </c>
      <c r="BE115" s="227">
        <f t="shared" si="161"/>
        <v>0</v>
      </c>
      <c r="BF115" s="227"/>
      <c r="BG115" s="227"/>
      <c r="BH115" s="229">
        <f t="shared" si="154"/>
        <v>0</v>
      </c>
      <c r="BI115" s="230"/>
      <c r="BJ115" s="230"/>
      <c r="BK115" s="227">
        <f t="shared" si="233"/>
        <v>0</v>
      </c>
      <c r="BL115" s="227">
        <f t="shared" si="234"/>
        <v>0</v>
      </c>
      <c r="BM115" s="227">
        <f t="shared" si="162"/>
        <v>0</v>
      </c>
      <c r="BN115" s="227"/>
      <c r="BO115" s="227"/>
      <c r="BP115" s="229">
        <f t="shared" si="155"/>
        <v>0</v>
      </c>
      <c r="BQ115" s="230"/>
      <c r="BR115" s="227">
        <f t="shared" si="235"/>
        <v>0</v>
      </c>
      <c r="BS115" s="227">
        <f t="shared" si="236"/>
        <v>0</v>
      </c>
      <c r="BT115" s="227">
        <f t="shared" si="163"/>
        <v>0</v>
      </c>
      <c r="BU115" s="18"/>
      <c r="BV115" s="186"/>
      <c r="BW115" s="16">
        <f t="shared" si="156"/>
        <v>0</v>
      </c>
      <c r="BX115" s="48"/>
      <c r="BY115" s="37" t="s">
        <v>627</v>
      </c>
      <c r="BZ115" s="37"/>
    </row>
    <row r="116" spans="1:162" ht="85.5" customHeight="1" outlineLevel="1" x14ac:dyDescent="0.45">
      <c r="A116" s="5">
        <v>102</v>
      </c>
      <c r="B116" s="5">
        <v>102</v>
      </c>
      <c r="C116" s="5" t="s">
        <v>57</v>
      </c>
      <c r="D116" s="6" t="s">
        <v>553</v>
      </c>
      <c r="E116" s="10">
        <v>10.7</v>
      </c>
      <c r="F116" s="283">
        <f t="shared" si="237"/>
        <v>200625</v>
      </c>
      <c r="G116" s="283">
        <f t="shared" si="238"/>
        <v>0</v>
      </c>
      <c r="H116" s="283">
        <f t="shared" si="239"/>
        <v>200625</v>
      </c>
      <c r="I116" s="283">
        <f t="shared" si="240"/>
        <v>18750</v>
      </c>
      <c r="J116" s="283"/>
      <c r="K116" s="10"/>
      <c r="L116" s="228"/>
      <c r="M116" s="227">
        <f t="shared" si="164"/>
        <v>200625</v>
      </c>
      <c r="N116" s="227">
        <f t="shared" si="194"/>
        <v>0</v>
      </c>
      <c r="O116" s="227">
        <f t="shared" si="165"/>
        <v>200625</v>
      </c>
      <c r="P116" s="227">
        <v>18750</v>
      </c>
      <c r="Q116" s="227"/>
      <c r="R116" s="227">
        <f t="shared" si="166"/>
        <v>18750</v>
      </c>
      <c r="S116" s="228"/>
      <c r="T116" s="227">
        <f t="shared" si="167"/>
        <v>80250</v>
      </c>
      <c r="U116" s="227">
        <f t="shared" si="168"/>
        <v>0</v>
      </c>
      <c r="V116" s="227">
        <f t="shared" si="195"/>
        <v>80250</v>
      </c>
      <c r="W116" s="274">
        <v>7500</v>
      </c>
      <c r="X116" s="227"/>
      <c r="Y116" s="227"/>
      <c r="Z116" s="228"/>
      <c r="AA116" s="227">
        <f t="shared" si="227"/>
        <v>0</v>
      </c>
      <c r="AB116" s="227">
        <f t="shared" si="228"/>
        <v>0</v>
      </c>
      <c r="AC116" s="227">
        <f t="shared" si="157"/>
        <v>0</v>
      </c>
      <c r="AD116" s="227"/>
      <c r="AE116" s="227"/>
      <c r="AF116" s="229">
        <f t="shared" si="151"/>
        <v>0</v>
      </c>
      <c r="AG116" s="228"/>
      <c r="AH116" s="227">
        <f t="shared" si="169"/>
        <v>0</v>
      </c>
      <c r="AI116" s="227">
        <f t="shared" si="170"/>
        <v>0</v>
      </c>
      <c r="AJ116" s="227">
        <f t="shared" si="196"/>
        <v>0</v>
      </c>
      <c r="AK116" s="227"/>
      <c r="AL116" s="227"/>
      <c r="AM116" s="227"/>
      <c r="AN116" s="228"/>
      <c r="AO116" s="227">
        <f t="shared" si="171"/>
        <v>0</v>
      </c>
      <c r="AP116" s="227">
        <f t="shared" si="158"/>
        <v>0</v>
      </c>
      <c r="AQ116" s="227">
        <f t="shared" si="159"/>
        <v>0</v>
      </c>
      <c r="AR116" s="227"/>
      <c r="AS116" s="227"/>
      <c r="AT116" s="229">
        <f t="shared" si="152"/>
        <v>0</v>
      </c>
      <c r="AU116" s="230"/>
      <c r="AV116" s="227">
        <f t="shared" si="229"/>
        <v>0</v>
      </c>
      <c r="AW116" s="227">
        <f t="shared" si="230"/>
        <v>0</v>
      </c>
      <c r="AX116" s="227">
        <f t="shared" si="160"/>
        <v>0</v>
      </c>
      <c r="AY116" s="227"/>
      <c r="AZ116" s="227"/>
      <c r="BA116" s="229">
        <f t="shared" si="153"/>
        <v>0</v>
      </c>
      <c r="BB116" s="230"/>
      <c r="BC116" s="227">
        <f t="shared" si="231"/>
        <v>0</v>
      </c>
      <c r="BD116" s="227">
        <f t="shared" si="232"/>
        <v>0</v>
      </c>
      <c r="BE116" s="227">
        <f t="shared" si="161"/>
        <v>0</v>
      </c>
      <c r="BF116" s="227"/>
      <c r="BG116" s="227"/>
      <c r="BH116" s="229">
        <f t="shared" si="154"/>
        <v>0</v>
      </c>
      <c r="BI116" s="230"/>
      <c r="BJ116" s="230"/>
      <c r="BK116" s="227">
        <f t="shared" si="233"/>
        <v>0</v>
      </c>
      <c r="BL116" s="227">
        <f t="shared" si="234"/>
        <v>0</v>
      </c>
      <c r="BM116" s="227">
        <f t="shared" si="162"/>
        <v>0</v>
      </c>
      <c r="BN116" s="227"/>
      <c r="BO116" s="227"/>
      <c r="BP116" s="229">
        <f t="shared" si="155"/>
        <v>0</v>
      </c>
      <c r="BQ116" s="230"/>
      <c r="BR116" s="227">
        <f t="shared" si="235"/>
        <v>0</v>
      </c>
      <c r="BS116" s="227">
        <f t="shared" si="236"/>
        <v>0</v>
      </c>
      <c r="BT116" s="227">
        <f t="shared" si="163"/>
        <v>0</v>
      </c>
      <c r="BU116" s="18"/>
      <c r="BV116" s="186"/>
      <c r="BW116" s="16">
        <f t="shared" si="156"/>
        <v>0</v>
      </c>
      <c r="BX116" s="48"/>
      <c r="BY116" s="37" t="s">
        <v>628</v>
      </c>
      <c r="BZ116" s="37"/>
    </row>
    <row r="117" spans="1:162" ht="28.5" customHeight="1" outlineLevel="1" x14ac:dyDescent="0.45">
      <c r="A117" s="5">
        <v>103</v>
      </c>
      <c r="B117" s="5">
        <v>103</v>
      </c>
      <c r="C117" s="5" t="s">
        <v>50</v>
      </c>
      <c r="D117" s="6" t="s">
        <v>549</v>
      </c>
      <c r="E117" s="10">
        <v>27.21</v>
      </c>
      <c r="F117" s="283">
        <f t="shared" si="237"/>
        <v>14285.25</v>
      </c>
      <c r="G117" s="283">
        <f t="shared" si="238"/>
        <v>0</v>
      </c>
      <c r="H117" s="283">
        <f t="shared" si="239"/>
        <v>14285.25</v>
      </c>
      <c r="I117" s="283">
        <f t="shared" si="240"/>
        <v>525</v>
      </c>
      <c r="J117" s="283"/>
      <c r="K117" s="10"/>
      <c r="L117" s="228"/>
      <c r="M117" s="227">
        <f t="shared" si="164"/>
        <v>14285.25</v>
      </c>
      <c r="N117" s="227">
        <f t="shared" si="194"/>
        <v>0</v>
      </c>
      <c r="O117" s="227">
        <f t="shared" si="165"/>
        <v>14285.25</v>
      </c>
      <c r="P117" s="227">
        <v>525</v>
      </c>
      <c r="Q117" s="227"/>
      <c r="R117" s="227">
        <f t="shared" si="166"/>
        <v>525</v>
      </c>
      <c r="S117" s="228"/>
      <c r="T117" s="227">
        <f t="shared" si="167"/>
        <v>13060.800000000001</v>
      </c>
      <c r="U117" s="227">
        <f t="shared" si="168"/>
        <v>0</v>
      </c>
      <c r="V117" s="227">
        <f t="shared" si="195"/>
        <v>13060.800000000001</v>
      </c>
      <c r="W117" s="274">
        <v>480</v>
      </c>
      <c r="X117" s="227"/>
      <c r="Y117" s="227"/>
      <c r="Z117" s="228"/>
      <c r="AA117" s="227">
        <f t="shared" si="227"/>
        <v>0</v>
      </c>
      <c r="AB117" s="227">
        <f t="shared" si="228"/>
        <v>0</v>
      </c>
      <c r="AC117" s="227">
        <f t="shared" si="157"/>
        <v>0</v>
      </c>
      <c r="AD117" s="227"/>
      <c r="AE117" s="227"/>
      <c r="AF117" s="229">
        <f t="shared" si="151"/>
        <v>0</v>
      </c>
      <c r="AG117" s="228"/>
      <c r="AH117" s="227">
        <f t="shared" si="169"/>
        <v>0</v>
      </c>
      <c r="AI117" s="227">
        <f t="shared" si="170"/>
        <v>0</v>
      </c>
      <c r="AJ117" s="227">
        <f t="shared" si="196"/>
        <v>0</v>
      </c>
      <c r="AK117" s="227"/>
      <c r="AL117" s="227"/>
      <c r="AM117" s="227"/>
      <c r="AN117" s="228"/>
      <c r="AO117" s="227">
        <f t="shared" si="171"/>
        <v>0</v>
      </c>
      <c r="AP117" s="227">
        <f t="shared" si="158"/>
        <v>0</v>
      </c>
      <c r="AQ117" s="227">
        <f t="shared" si="159"/>
        <v>0</v>
      </c>
      <c r="AR117" s="227"/>
      <c r="AS117" s="227"/>
      <c r="AT117" s="229">
        <f t="shared" si="152"/>
        <v>0</v>
      </c>
      <c r="AU117" s="230"/>
      <c r="AV117" s="227">
        <f t="shared" si="229"/>
        <v>0</v>
      </c>
      <c r="AW117" s="227">
        <f t="shared" si="230"/>
        <v>0</v>
      </c>
      <c r="AX117" s="227">
        <f t="shared" si="160"/>
        <v>0</v>
      </c>
      <c r="AY117" s="227"/>
      <c r="AZ117" s="227"/>
      <c r="BA117" s="229">
        <f t="shared" si="153"/>
        <v>0</v>
      </c>
      <c r="BB117" s="230"/>
      <c r="BC117" s="227">
        <f t="shared" si="231"/>
        <v>0</v>
      </c>
      <c r="BD117" s="227">
        <f t="shared" si="232"/>
        <v>0</v>
      </c>
      <c r="BE117" s="227">
        <f t="shared" si="161"/>
        <v>0</v>
      </c>
      <c r="BF117" s="227"/>
      <c r="BG117" s="227"/>
      <c r="BH117" s="229">
        <f t="shared" si="154"/>
        <v>0</v>
      </c>
      <c r="BI117" s="230"/>
      <c r="BJ117" s="230"/>
      <c r="BK117" s="227">
        <f t="shared" si="233"/>
        <v>0</v>
      </c>
      <c r="BL117" s="227">
        <f t="shared" si="234"/>
        <v>0</v>
      </c>
      <c r="BM117" s="227">
        <f t="shared" si="162"/>
        <v>0</v>
      </c>
      <c r="BN117" s="227"/>
      <c r="BO117" s="227"/>
      <c r="BP117" s="229">
        <f t="shared" si="155"/>
        <v>0</v>
      </c>
      <c r="BQ117" s="230"/>
      <c r="BR117" s="227">
        <f t="shared" si="235"/>
        <v>0</v>
      </c>
      <c r="BS117" s="227">
        <f t="shared" si="236"/>
        <v>0</v>
      </c>
      <c r="BT117" s="227">
        <f t="shared" si="163"/>
        <v>0</v>
      </c>
      <c r="BU117" s="18"/>
      <c r="BV117" s="186"/>
      <c r="BW117" s="16">
        <f t="shared" si="156"/>
        <v>0</v>
      </c>
      <c r="BX117" s="48"/>
      <c r="BY117" s="37" t="s">
        <v>651</v>
      </c>
      <c r="BZ117" s="37"/>
    </row>
    <row r="118" spans="1:162" ht="28.5" customHeight="1" outlineLevel="1" x14ac:dyDescent="0.45">
      <c r="A118" s="5">
        <v>104</v>
      </c>
      <c r="B118" s="5">
        <v>104</v>
      </c>
      <c r="C118" s="5" t="s">
        <v>50</v>
      </c>
      <c r="D118" s="6" t="s">
        <v>549</v>
      </c>
      <c r="E118" s="10">
        <v>27.21</v>
      </c>
      <c r="F118" s="283">
        <f t="shared" si="237"/>
        <v>14285.25</v>
      </c>
      <c r="G118" s="283">
        <f t="shared" si="238"/>
        <v>0</v>
      </c>
      <c r="H118" s="283">
        <f t="shared" si="239"/>
        <v>14285.25</v>
      </c>
      <c r="I118" s="283">
        <f t="shared" si="240"/>
        <v>525</v>
      </c>
      <c r="J118" s="283"/>
      <c r="K118" s="10"/>
      <c r="L118" s="228"/>
      <c r="M118" s="227">
        <f t="shared" si="164"/>
        <v>14285.25</v>
      </c>
      <c r="N118" s="227">
        <f t="shared" si="194"/>
        <v>0</v>
      </c>
      <c r="O118" s="227">
        <f t="shared" si="165"/>
        <v>14285.25</v>
      </c>
      <c r="P118" s="227">
        <v>525</v>
      </c>
      <c r="Q118" s="227"/>
      <c r="R118" s="227">
        <f t="shared" si="166"/>
        <v>525</v>
      </c>
      <c r="S118" s="228"/>
      <c r="T118" s="227">
        <f t="shared" si="167"/>
        <v>13060.800000000001</v>
      </c>
      <c r="U118" s="227">
        <f t="shared" si="168"/>
        <v>0</v>
      </c>
      <c r="V118" s="227">
        <f t="shared" si="195"/>
        <v>13060.800000000001</v>
      </c>
      <c r="W118" s="274">
        <v>480</v>
      </c>
      <c r="X118" s="227"/>
      <c r="Y118" s="227"/>
      <c r="Z118" s="228"/>
      <c r="AA118" s="227">
        <f t="shared" si="227"/>
        <v>0</v>
      </c>
      <c r="AB118" s="227">
        <f t="shared" si="228"/>
        <v>0</v>
      </c>
      <c r="AC118" s="227">
        <f t="shared" si="157"/>
        <v>0</v>
      </c>
      <c r="AD118" s="227"/>
      <c r="AE118" s="227"/>
      <c r="AF118" s="229">
        <f t="shared" si="151"/>
        <v>0</v>
      </c>
      <c r="AG118" s="228"/>
      <c r="AH118" s="227">
        <f t="shared" si="169"/>
        <v>0</v>
      </c>
      <c r="AI118" s="227">
        <f t="shared" si="170"/>
        <v>0</v>
      </c>
      <c r="AJ118" s="227">
        <f t="shared" si="196"/>
        <v>0</v>
      </c>
      <c r="AK118" s="227"/>
      <c r="AL118" s="227"/>
      <c r="AM118" s="227"/>
      <c r="AN118" s="228"/>
      <c r="AO118" s="227">
        <f t="shared" si="171"/>
        <v>0</v>
      </c>
      <c r="AP118" s="227">
        <f t="shared" si="158"/>
        <v>0</v>
      </c>
      <c r="AQ118" s="227">
        <f t="shared" si="159"/>
        <v>0</v>
      </c>
      <c r="AR118" s="227"/>
      <c r="AS118" s="227"/>
      <c r="AT118" s="229">
        <f t="shared" si="152"/>
        <v>0</v>
      </c>
      <c r="AU118" s="230"/>
      <c r="AV118" s="227">
        <f t="shared" si="229"/>
        <v>0</v>
      </c>
      <c r="AW118" s="227">
        <f t="shared" si="230"/>
        <v>0</v>
      </c>
      <c r="AX118" s="227">
        <f t="shared" si="160"/>
        <v>0</v>
      </c>
      <c r="AY118" s="227"/>
      <c r="AZ118" s="227"/>
      <c r="BA118" s="229">
        <f t="shared" si="153"/>
        <v>0</v>
      </c>
      <c r="BB118" s="230"/>
      <c r="BC118" s="227">
        <f t="shared" si="231"/>
        <v>0</v>
      </c>
      <c r="BD118" s="227">
        <f t="shared" si="232"/>
        <v>0</v>
      </c>
      <c r="BE118" s="227">
        <f t="shared" si="161"/>
        <v>0</v>
      </c>
      <c r="BF118" s="227"/>
      <c r="BG118" s="227"/>
      <c r="BH118" s="229">
        <f t="shared" si="154"/>
        <v>0</v>
      </c>
      <c r="BI118" s="230"/>
      <c r="BJ118" s="230"/>
      <c r="BK118" s="227">
        <f t="shared" si="233"/>
        <v>0</v>
      </c>
      <c r="BL118" s="227">
        <f t="shared" si="234"/>
        <v>0</v>
      </c>
      <c r="BM118" s="227">
        <f t="shared" si="162"/>
        <v>0</v>
      </c>
      <c r="BN118" s="227"/>
      <c r="BO118" s="227"/>
      <c r="BP118" s="229">
        <f t="shared" si="155"/>
        <v>0</v>
      </c>
      <c r="BQ118" s="230"/>
      <c r="BR118" s="227">
        <f t="shared" si="235"/>
        <v>0</v>
      </c>
      <c r="BS118" s="227">
        <f t="shared" si="236"/>
        <v>0</v>
      </c>
      <c r="BT118" s="227">
        <f t="shared" si="163"/>
        <v>0</v>
      </c>
      <c r="BU118" s="18"/>
      <c r="BV118" s="186"/>
      <c r="BW118" s="16">
        <f t="shared" si="156"/>
        <v>0</v>
      </c>
      <c r="BX118" s="48"/>
      <c r="BY118" s="37" t="s">
        <v>652</v>
      </c>
      <c r="BZ118" s="37"/>
    </row>
    <row r="119" spans="1:162" ht="42.75" customHeight="1" outlineLevel="1" x14ac:dyDescent="0.45">
      <c r="A119" s="5">
        <v>105</v>
      </c>
      <c r="B119" s="5">
        <v>105</v>
      </c>
      <c r="C119" s="5" t="s">
        <v>51</v>
      </c>
      <c r="D119" s="6" t="s">
        <v>551</v>
      </c>
      <c r="E119" s="10">
        <v>490.1</v>
      </c>
      <c r="F119" s="283">
        <f t="shared" si="237"/>
        <v>257302.5</v>
      </c>
      <c r="G119" s="283">
        <f t="shared" si="238"/>
        <v>0</v>
      </c>
      <c r="H119" s="283">
        <f t="shared" si="239"/>
        <v>257302.5</v>
      </c>
      <c r="I119" s="283">
        <f t="shared" si="240"/>
        <v>525</v>
      </c>
      <c r="J119" s="283"/>
      <c r="K119" s="10"/>
      <c r="L119" s="228"/>
      <c r="M119" s="227">
        <f t="shared" si="164"/>
        <v>257302.5</v>
      </c>
      <c r="N119" s="227">
        <f t="shared" si="194"/>
        <v>0</v>
      </c>
      <c r="O119" s="227">
        <f t="shared" si="165"/>
        <v>257302.5</v>
      </c>
      <c r="P119" s="227">
        <v>525</v>
      </c>
      <c r="Q119" s="227"/>
      <c r="R119" s="227">
        <f t="shared" si="166"/>
        <v>525</v>
      </c>
      <c r="S119" s="228"/>
      <c r="T119" s="227">
        <f t="shared" si="167"/>
        <v>85767.5</v>
      </c>
      <c r="U119" s="227">
        <f t="shared" si="168"/>
        <v>0</v>
      </c>
      <c r="V119" s="227">
        <f t="shared" si="195"/>
        <v>85767.5</v>
      </c>
      <c r="W119" s="274">
        <v>175</v>
      </c>
      <c r="X119" s="227"/>
      <c r="Y119" s="227"/>
      <c r="Z119" s="228"/>
      <c r="AA119" s="227">
        <f t="shared" si="227"/>
        <v>0</v>
      </c>
      <c r="AB119" s="227">
        <f t="shared" si="228"/>
        <v>0</v>
      </c>
      <c r="AC119" s="227">
        <f t="shared" si="157"/>
        <v>0</v>
      </c>
      <c r="AD119" s="227"/>
      <c r="AE119" s="227"/>
      <c r="AF119" s="229">
        <f t="shared" si="151"/>
        <v>0</v>
      </c>
      <c r="AG119" s="228"/>
      <c r="AH119" s="227">
        <f t="shared" si="169"/>
        <v>0</v>
      </c>
      <c r="AI119" s="227">
        <f t="shared" si="170"/>
        <v>0</v>
      </c>
      <c r="AJ119" s="227">
        <f t="shared" si="196"/>
        <v>0</v>
      </c>
      <c r="AK119" s="227"/>
      <c r="AL119" s="227"/>
      <c r="AM119" s="227"/>
      <c r="AN119" s="228"/>
      <c r="AO119" s="227">
        <f t="shared" si="171"/>
        <v>0</v>
      </c>
      <c r="AP119" s="227">
        <f t="shared" si="158"/>
        <v>0</v>
      </c>
      <c r="AQ119" s="227">
        <f t="shared" si="159"/>
        <v>0</v>
      </c>
      <c r="AR119" s="227"/>
      <c r="AS119" s="227"/>
      <c r="AT119" s="229">
        <f t="shared" si="152"/>
        <v>0</v>
      </c>
      <c r="AU119" s="230"/>
      <c r="AV119" s="227">
        <f t="shared" si="229"/>
        <v>0</v>
      </c>
      <c r="AW119" s="227">
        <f t="shared" si="230"/>
        <v>0</v>
      </c>
      <c r="AX119" s="227">
        <f t="shared" si="160"/>
        <v>0</v>
      </c>
      <c r="AY119" s="227"/>
      <c r="AZ119" s="227"/>
      <c r="BA119" s="229">
        <f t="shared" si="153"/>
        <v>0</v>
      </c>
      <c r="BB119" s="230"/>
      <c r="BC119" s="227">
        <f t="shared" si="231"/>
        <v>0</v>
      </c>
      <c r="BD119" s="227">
        <f t="shared" si="232"/>
        <v>0</v>
      </c>
      <c r="BE119" s="227">
        <f t="shared" si="161"/>
        <v>0</v>
      </c>
      <c r="BF119" s="227"/>
      <c r="BG119" s="227"/>
      <c r="BH119" s="229">
        <f t="shared" si="154"/>
        <v>0</v>
      </c>
      <c r="BI119" s="230"/>
      <c r="BJ119" s="230"/>
      <c r="BK119" s="227">
        <f t="shared" si="233"/>
        <v>0</v>
      </c>
      <c r="BL119" s="227">
        <f t="shared" si="234"/>
        <v>0</v>
      </c>
      <c r="BM119" s="227">
        <f t="shared" si="162"/>
        <v>0</v>
      </c>
      <c r="BN119" s="227"/>
      <c r="BO119" s="227"/>
      <c r="BP119" s="229">
        <f t="shared" si="155"/>
        <v>0</v>
      </c>
      <c r="BQ119" s="230"/>
      <c r="BR119" s="227">
        <f t="shared" si="235"/>
        <v>0</v>
      </c>
      <c r="BS119" s="227">
        <f t="shared" si="236"/>
        <v>0</v>
      </c>
      <c r="BT119" s="227">
        <f t="shared" si="163"/>
        <v>0</v>
      </c>
      <c r="BU119" s="18"/>
      <c r="BV119" s="186"/>
      <c r="BW119" s="16">
        <f t="shared" si="156"/>
        <v>0</v>
      </c>
      <c r="BX119" s="48"/>
      <c r="BY119" s="37" t="s">
        <v>653</v>
      </c>
      <c r="BZ119" s="37"/>
    </row>
    <row r="120" spans="1:162" ht="42.75" customHeight="1" outlineLevel="1" x14ac:dyDescent="0.45">
      <c r="A120" s="5">
        <v>106</v>
      </c>
      <c r="B120" s="5">
        <v>106</v>
      </c>
      <c r="C120" s="5" t="s">
        <v>52</v>
      </c>
      <c r="D120" s="6" t="s">
        <v>549</v>
      </c>
      <c r="E120" s="10">
        <v>140.80000000000001</v>
      </c>
      <c r="F120" s="283">
        <f t="shared" si="237"/>
        <v>88704</v>
      </c>
      <c r="G120" s="283">
        <f t="shared" si="238"/>
        <v>0</v>
      </c>
      <c r="H120" s="283">
        <f t="shared" si="239"/>
        <v>88704</v>
      </c>
      <c r="I120" s="283">
        <f t="shared" si="240"/>
        <v>630</v>
      </c>
      <c r="J120" s="283"/>
      <c r="K120" s="10"/>
      <c r="L120" s="228"/>
      <c r="M120" s="227">
        <f t="shared" si="164"/>
        <v>88704</v>
      </c>
      <c r="N120" s="227">
        <f t="shared" si="194"/>
        <v>0</v>
      </c>
      <c r="O120" s="227">
        <f t="shared" si="165"/>
        <v>88704</v>
      </c>
      <c r="P120" s="227">
        <v>630</v>
      </c>
      <c r="Q120" s="227"/>
      <c r="R120" s="227">
        <f t="shared" si="166"/>
        <v>630</v>
      </c>
      <c r="S120" s="228"/>
      <c r="T120" s="227">
        <f t="shared" si="167"/>
        <v>26259.200000000001</v>
      </c>
      <c r="U120" s="227">
        <f t="shared" si="168"/>
        <v>0</v>
      </c>
      <c r="V120" s="227">
        <f t="shared" si="195"/>
        <v>26259.200000000001</v>
      </c>
      <c r="W120" s="274">
        <v>186.5</v>
      </c>
      <c r="X120" s="227"/>
      <c r="Y120" s="227"/>
      <c r="Z120" s="228"/>
      <c r="AA120" s="227">
        <f t="shared" si="227"/>
        <v>0</v>
      </c>
      <c r="AB120" s="227">
        <f t="shared" si="228"/>
        <v>0</v>
      </c>
      <c r="AC120" s="227">
        <f t="shared" si="157"/>
        <v>0</v>
      </c>
      <c r="AD120" s="227"/>
      <c r="AE120" s="227"/>
      <c r="AF120" s="229">
        <f t="shared" si="151"/>
        <v>0</v>
      </c>
      <c r="AG120" s="228"/>
      <c r="AH120" s="227">
        <f t="shared" si="169"/>
        <v>0</v>
      </c>
      <c r="AI120" s="227">
        <f t="shared" si="170"/>
        <v>0</v>
      </c>
      <c r="AJ120" s="227">
        <f t="shared" si="196"/>
        <v>0</v>
      </c>
      <c r="AK120" s="227"/>
      <c r="AL120" s="227"/>
      <c r="AM120" s="227"/>
      <c r="AN120" s="228"/>
      <c r="AO120" s="227">
        <f t="shared" si="171"/>
        <v>0</v>
      </c>
      <c r="AP120" s="227">
        <f t="shared" si="158"/>
        <v>0</v>
      </c>
      <c r="AQ120" s="227">
        <f t="shared" si="159"/>
        <v>0</v>
      </c>
      <c r="AR120" s="227"/>
      <c r="AS120" s="227"/>
      <c r="AT120" s="229">
        <f t="shared" si="152"/>
        <v>0</v>
      </c>
      <c r="AU120" s="230"/>
      <c r="AV120" s="227">
        <f t="shared" si="229"/>
        <v>0</v>
      </c>
      <c r="AW120" s="227">
        <f t="shared" si="230"/>
        <v>0</v>
      </c>
      <c r="AX120" s="227">
        <f t="shared" si="160"/>
        <v>0</v>
      </c>
      <c r="AY120" s="227"/>
      <c r="AZ120" s="227"/>
      <c r="BA120" s="229">
        <f t="shared" si="153"/>
        <v>0</v>
      </c>
      <c r="BB120" s="230"/>
      <c r="BC120" s="227">
        <f t="shared" si="231"/>
        <v>0</v>
      </c>
      <c r="BD120" s="227">
        <f t="shared" si="232"/>
        <v>0</v>
      </c>
      <c r="BE120" s="227">
        <f t="shared" si="161"/>
        <v>0</v>
      </c>
      <c r="BF120" s="227"/>
      <c r="BG120" s="227"/>
      <c r="BH120" s="229">
        <f t="shared" si="154"/>
        <v>0</v>
      </c>
      <c r="BI120" s="230"/>
      <c r="BJ120" s="230"/>
      <c r="BK120" s="227">
        <f t="shared" si="233"/>
        <v>0</v>
      </c>
      <c r="BL120" s="227">
        <f t="shared" si="234"/>
        <v>0</v>
      </c>
      <c r="BM120" s="227">
        <f t="shared" si="162"/>
        <v>0</v>
      </c>
      <c r="BN120" s="227"/>
      <c r="BO120" s="227"/>
      <c r="BP120" s="229">
        <f t="shared" si="155"/>
        <v>0</v>
      </c>
      <c r="BQ120" s="230"/>
      <c r="BR120" s="227">
        <f t="shared" si="235"/>
        <v>0</v>
      </c>
      <c r="BS120" s="227">
        <f t="shared" si="236"/>
        <v>0</v>
      </c>
      <c r="BT120" s="227">
        <f t="shared" si="163"/>
        <v>0</v>
      </c>
      <c r="BU120" s="18"/>
      <c r="BV120" s="186"/>
      <c r="BW120" s="16">
        <f t="shared" si="156"/>
        <v>0</v>
      </c>
      <c r="BX120" s="48"/>
      <c r="BY120" s="37" t="s">
        <v>654</v>
      </c>
      <c r="BZ120" s="37"/>
    </row>
    <row r="121" spans="1:162" ht="42.75" customHeight="1" outlineLevel="1" x14ac:dyDescent="0.45">
      <c r="A121" s="5">
        <v>107</v>
      </c>
      <c r="B121" s="5">
        <v>107</v>
      </c>
      <c r="C121" s="5" t="s">
        <v>53</v>
      </c>
      <c r="D121" s="6" t="s">
        <v>549</v>
      </c>
      <c r="E121" s="10">
        <v>53.04</v>
      </c>
      <c r="F121" s="283">
        <f t="shared" si="237"/>
        <v>27846</v>
      </c>
      <c r="G121" s="283">
        <f t="shared" si="238"/>
        <v>0</v>
      </c>
      <c r="H121" s="283">
        <f t="shared" si="239"/>
        <v>27846</v>
      </c>
      <c r="I121" s="283">
        <f t="shared" si="240"/>
        <v>525</v>
      </c>
      <c r="J121" s="283"/>
      <c r="K121" s="10"/>
      <c r="L121" s="228"/>
      <c r="M121" s="227">
        <f t="shared" si="164"/>
        <v>27846</v>
      </c>
      <c r="N121" s="227">
        <f t="shared" si="194"/>
        <v>0</v>
      </c>
      <c r="O121" s="227">
        <f t="shared" si="165"/>
        <v>27846</v>
      </c>
      <c r="P121" s="227">
        <v>525</v>
      </c>
      <c r="Q121" s="227"/>
      <c r="R121" s="227">
        <f t="shared" si="166"/>
        <v>525</v>
      </c>
      <c r="S121" s="228"/>
      <c r="T121" s="227">
        <f>W121*E121</f>
        <v>5940.48</v>
      </c>
      <c r="U121" s="227">
        <f t="shared" si="168"/>
        <v>0</v>
      </c>
      <c r="V121" s="227">
        <f t="shared" si="195"/>
        <v>5940.48</v>
      </c>
      <c r="W121" s="274">
        <v>112</v>
      </c>
      <c r="X121" s="227"/>
      <c r="Y121" s="227"/>
      <c r="Z121" s="228"/>
      <c r="AA121" s="227">
        <f t="shared" si="227"/>
        <v>0</v>
      </c>
      <c r="AB121" s="227">
        <f t="shared" si="228"/>
        <v>0</v>
      </c>
      <c r="AC121" s="227">
        <f t="shared" si="157"/>
        <v>0</v>
      </c>
      <c r="AD121" s="227"/>
      <c r="AE121" s="227"/>
      <c r="AF121" s="229">
        <f t="shared" si="151"/>
        <v>0</v>
      </c>
      <c r="AG121" s="228"/>
      <c r="AH121" s="227">
        <f t="shared" si="169"/>
        <v>0</v>
      </c>
      <c r="AI121" s="227">
        <f t="shared" si="170"/>
        <v>0</v>
      </c>
      <c r="AJ121" s="227">
        <f t="shared" si="196"/>
        <v>0</v>
      </c>
      <c r="AK121" s="227"/>
      <c r="AL121" s="227"/>
      <c r="AM121" s="227"/>
      <c r="AN121" s="228"/>
      <c r="AO121" s="227">
        <f t="shared" si="171"/>
        <v>0</v>
      </c>
      <c r="AP121" s="227">
        <f t="shared" si="158"/>
        <v>0</v>
      </c>
      <c r="AQ121" s="227">
        <f t="shared" si="159"/>
        <v>0</v>
      </c>
      <c r="AR121" s="227"/>
      <c r="AS121" s="227"/>
      <c r="AT121" s="229">
        <f t="shared" si="152"/>
        <v>0</v>
      </c>
      <c r="AU121" s="230"/>
      <c r="AV121" s="227">
        <f t="shared" si="229"/>
        <v>0</v>
      </c>
      <c r="AW121" s="227">
        <f t="shared" si="230"/>
        <v>0</v>
      </c>
      <c r="AX121" s="227">
        <f t="shared" si="160"/>
        <v>0</v>
      </c>
      <c r="AY121" s="227"/>
      <c r="AZ121" s="227"/>
      <c r="BA121" s="229">
        <f t="shared" si="153"/>
        <v>0</v>
      </c>
      <c r="BB121" s="230"/>
      <c r="BC121" s="227">
        <f t="shared" si="231"/>
        <v>0</v>
      </c>
      <c r="BD121" s="227">
        <f t="shared" si="232"/>
        <v>0</v>
      </c>
      <c r="BE121" s="227">
        <f t="shared" si="161"/>
        <v>0</v>
      </c>
      <c r="BF121" s="227"/>
      <c r="BG121" s="227"/>
      <c r="BH121" s="229">
        <f t="shared" si="154"/>
        <v>0</v>
      </c>
      <c r="BI121" s="230"/>
      <c r="BJ121" s="230"/>
      <c r="BK121" s="227">
        <f t="shared" si="233"/>
        <v>0</v>
      </c>
      <c r="BL121" s="227">
        <f t="shared" si="234"/>
        <v>0</v>
      </c>
      <c r="BM121" s="227">
        <f t="shared" si="162"/>
        <v>0</v>
      </c>
      <c r="BN121" s="227"/>
      <c r="BO121" s="227"/>
      <c r="BP121" s="229">
        <f t="shared" si="155"/>
        <v>0</v>
      </c>
      <c r="BQ121" s="230"/>
      <c r="BR121" s="227">
        <f t="shared" si="235"/>
        <v>0</v>
      </c>
      <c r="BS121" s="227">
        <f t="shared" si="236"/>
        <v>0</v>
      </c>
      <c r="BT121" s="227">
        <f t="shared" si="163"/>
        <v>0</v>
      </c>
      <c r="BU121" s="18"/>
      <c r="BV121" s="186"/>
      <c r="BW121" s="16">
        <f t="shared" si="156"/>
        <v>0</v>
      </c>
      <c r="BX121" s="48"/>
      <c r="BY121" s="37" t="s">
        <v>644</v>
      </c>
      <c r="BZ121" s="37"/>
    </row>
    <row r="122" spans="1:162" s="26" customFormat="1" x14ac:dyDescent="0.45">
      <c r="A122" s="21"/>
      <c r="B122" s="21"/>
      <c r="C122" s="22" t="s">
        <v>63</v>
      </c>
      <c r="D122" s="22"/>
      <c r="E122" s="220">
        <f t="shared" ref="E122:L122" si="241">E123+E133+E146+E158+E179+E206+E215+E226+E231+E236</f>
        <v>15.579000000000001</v>
      </c>
      <c r="F122" s="288">
        <f>F123+F133+F146+F155+F158+F179+F206+F215+F226+F231+F236</f>
        <v>63752918.099999994</v>
      </c>
      <c r="G122" s="288">
        <f t="shared" ref="G122:H122" si="242">G123+G133+G146+G155+G158+G179+G206+G215+G226+G231+G236</f>
        <v>43361837.507139996</v>
      </c>
      <c r="H122" s="288">
        <f t="shared" si="242"/>
        <v>107114755.60714</v>
      </c>
      <c r="I122" s="288"/>
      <c r="J122" s="288"/>
      <c r="K122" s="288"/>
      <c r="L122" s="220">
        <f t="shared" si="241"/>
        <v>0</v>
      </c>
      <c r="M122" s="220">
        <f>M123+M133+M146+M158+M179+M206+M215+M226+M231+M236</f>
        <v>63304118.099999994</v>
      </c>
      <c r="N122" s="220">
        <f>N123+N133+N146+N158+N179+N206+N215+N226+N231+N236</f>
        <v>43172661.507139996</v>
      </c>
      <c r="O122" s="220">
        <f>M122+N122</f>
        <v>106476779.60713999</v>
      </c>
      <c r="P122" s="220"/>
      <c r="Q122" s="220"/>
      <c r="R122" s="225">
        <f t="shared" si="166"/>
        <v>0</v>
      </c>
      <c r="S122" s="226"/>
      <c r="T122" s="220">
        <f>T123+T133+T146+T158+T179+T206+T215+T226+T231+T236</f>
        <v>390152.625</v>
      </c>
      <c r="U122" s="220">
        <f>U123+U133+U146+U158+U179+U206+U215+U226+U231+U236</f>
        <v>0</v>
      </c>
      <c r="V122" s="220">
        <f>T122+U122</f>
        <v>390152.625</v>
      </c>
      <c r="W122" s="272"/>
      <c r="X122" s="220"/>
      <c r="Y122" s="225"/>
      <c r="Z122" s="226"/>
      <c r="AA122" s="220">
        <f>AA123+AA133+AA146+AA158+AA179+AA206+AA215+AA226+AA231+AA236</f>
        <v>0</v>
      </c>
      <c r="AB122" s="220">
        <f>AB123+AB133+AB146+AB158+AB179+AB206+AB215+AB226+AB231+AB236</f>
        <v>0</v>
      </c>
      <c r="AC122" s="220">
        <f t="shared" si="157"/>
        <v>0</v>
      </c>
      <c r="AD122" s="225"/>
      <c r="AE122" s="225"/>
      <c r="AF122" s="222">
        <f t="shared" si="151"/>
        <v>0</v>
      </c>
      <c r="AG122" s="226"/>
      <c r="AH122" s="220">
        <f>AH123+AH133+AH146+AH158+AH179+AH206+AH215+AH226+AH231+AH236</f>
        <v>5395968.8640000001</v>
      </c>
      <c r="AI122" s="220">
        <f>AI123+AI133+AI146+AI158+AI179+AI206+AI215+AI226+AI231+AI236</f>
        <v>42340666.386302702</v>
      </c>
      <c r="AJ122" s="220">
        <f>AH122+AI122</f>
        <v>47736635.250302702</v>
      </c>
      <c r="AK122" s="220"/>
      <c r="AL122" s="220"/>
      <c r="AM122" s="225"/>
      <c r="AN122" s="226"/>
      <c r="AO122" s="220">
        <f>AO123+AO133+AO146+AO158+AO179+AO206+AO215+AO226+AO231+AO236</f>
        <v>0</v>
      </c>
      <c r="AP122" s="220">
        <f>AP123+AP133+AP146+AP158+AP179+AP206+AP215+AP226+AP231+AP236</f>
        <v>0</v>
      </c>
      <c r="AQ122" s="220">
        <f>AO122+AP122</f>
        <v>0</v>
      </c>
      <c r="AR122" s="225"/>
      <c r="AS122" s="225"/>
      <c r="AT122" s="222">
        <f t="shared" si="152"/>
        <v>0</v>
      </c>
      <c r="AU122" s="223"/>
      <c r="AV122" s="220">
        <f>AV123+AV133+AV146+AV158+AV179+AV206+AV215+AV226+AV231+AV236</f>
        <v>0</v>
      </c>
      <c r="AW122" s="220">
        <f>AW123+AW133+AW146+AW158+AW179+AW206+AW215+AW226+AW231+AW236</f>
        <v>0</v>
      </c>
      <c r="AX122" s="220">
        <f t="shared" si="160"/>
        <v>0</v>
      </c>
      <c r="AY122" s="225"/>
      <c r="AZ122" s="225"/>
      <c r="BA122" s="222">
        <f t="shared" si="153"/>
        <v>0</v>
      </c>
      <c r="BB122" s="223"/>
      <c r="BC122" s="220">
        <f>BC123+BC133+BC146+BC158+BC179+BC206+BC215+BC226+BC231+BC236</f>
        <v>0</v>
      </c>
      <c r="BD122" s="220">
        <f>BD123+BD133+BD146+BD158+BD179+BD206+BD215+BD226+BD231+BD236</f>
        <v>0</v>
      </c>
      <c r="BE122" s="220">
        <f t="shared" si="161"/>
        <v>0</v>
      </c>
      <c r="BF122" s="225"/>
      <c r="BG122" s="225"/>
      <c r="BH122" s="222">
        <f t="shared" si="154"/>
        <v>0</v>
      </c>
      <c r="BI122" s="223"/>
      <c r="BJ122" s="223"/>
      <c r="BK122" s="220">
        <f>BK123+BK133+BK146+BK158+BK179+BK206+BK215+BK226+BK231+BK236</f>
        <v>0</v>
      </c>
      <c r="BL122" s="220">
        <f>BL123+BL133+BL146+BL158+BL179+BL206+BL215+BL226+BL231+BL236</f>
        <v>0</v>
      </c>
      <c r="BM122" s="220">
        <f t="shared" si="162"/>
        <v>0</v>
      </c>
      <c r="BN122" s="225"/>
      <c r="BO122" s="225"/>
      <c r="BP122" s="222">
        <f t="shared" si="155"/>
        <v>0</v>
      </c>
      <c r="BQ122" s="223"/>
      <c r="BR122" s="220">
        <f>BR123+BR133+BR146+BR158+BR179+BR206+BR215+BR226+BR231+BR236</f>
        <v>10678096</v>
      </c>
      <c r="BS122" s="220">
        <f>BS123+BS133+BS146+BS158+BS179+BS206+BS215+BS226+BS231+BS236</f>
        <v>10671422.189999999</v>
      </c>
      <c r="BT122" s="220">
        <f t="shared" si="163"/>
        <v>21349518.189999998</v>
      </c>
      <c r="BU122" s="29"/>
      <c r="BV122" s="190"/>
      <c r="BW122" s="25">
        <f t="shared" si="156"/>
        <v>0</v>
      </c>
      <c r="BX122" s="47"/>
      <c r="BY122" s="36"/>
      <c r="BZ122" s="35"/>
      <c r="CA122" s="53"/>
      <c r="CB122" s="53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  <c r="DB122" s="53"/>
      <c r="DC122" s="53"/>
      <c r="DD122" s="53"/>
      <c r="DE122" s="53"/>
      <c r="DF122" s="53"/>
      <c r="DG122" s="53"/>
      <c r="DH122" s="53"/>
      <c r="DI122" s="53"/>
      <c r="DJ122" s="53"/>
      <c r="DK122" s="53"/>
      <c r="DL122" s="53"/>
      <c r="DM122" s="53"/>
      <c r="DN122" s="53"/>
      <c r="DO122" s="53"/>
      <c r="DP122" s="53"/>
      <c r="DQ122" s="53"/>
      <c r="DR122" s="53"/>
      <c r="DS122" s="53"/>
      <c r="DT122" s="53"/>
      <c r="DU122" s="53"/>
      <c r="DV122" s="53"/>
      <c r="DW122" s="53"/>
      <c r="DX122" s="53"/>
      <c r="DY122" s="53"/>
      <c r="DZ122" s="53"/>
      <c r="EA122" s="53"/>
      <c r="EB122" s="53"/>
      <c r="EC122" s="53"/>
      <c r="ED122" s="53"/>
      <c r="EE122" s="53"/>
      <c r="EF122" s="53"/>
      <c r="EG122" s="53"/>
      <c r="EH122" s="53"/>
      <c r="EI122" s="53"/>
      <c r="EJ122" s="53"/>
      <c r="EK122" s="53"/>
      <c r="EL122" s="53"/>
      <c r="EM122" s="53"/>
      <c r="EN122" s="53"/>
      <c r="EO122" s="53"/>
      <c r="EP122" s="53"/>
      <c r="EQ122" s="53"/>
      <c r="ER122" s="53"/>
      <c r="ES122" s="53"/>
      <c r="ET122" s="53"/>
      <c r="EU122" s="53"/>
      <c r="EV122" s="53"/>
      <c r="EW122" s="53"/>
      <c r="EX122" s="53"/>
      <c r="EY122" s="53"/>
      <c r="EZ122" s="53"/>
      <c r="FA122" s="53"/>
      <c r="FB122" s="53"/>
      <c r="FC122" s="53"/>
      <c r="FD122" s="53"/>
      <c r="FE122" s="53"/>
      <c r="FF122" s="53"/>
    </row>
    <row r="123" spans="1:162" s="26" customFormat="1" x14ac:dyDescent="0.45">
      <c r="A123" s="21"/>
      <c r="B123" s="21"/>
      <c r="C123" s="21" t="s">
        <v>64</v>
      </c>
      <c r="D123" s="27"/>
      <c r="E123" s="225">
        <f t="shared" ref="E123:L123" si="243">SUM(E124:E132)</f>
        <v>15.579000000000001</v>
      </c>
      <c r="F123" s="289">
        <f t="shared" si="243"/>
        <v>2440035</v>
      </c>
      <c r="G123" s="289">
        <f t="shared" si="243"/>
        <v>1083519.45</v>
      </c>
      <c r="H123" s="289">
        <f t="shared" si="243"/>
        <v>3523554.45</v>
      </c>
      <c r="I123" s="289"/>
      <c r="J123" s="289"/>
      <c r="K123" s="225"/>
      <c r="L123" s="225">
        <f t="shared" si="243"/>
        <v>0</v>
      </c>
      <c r="M123" s="225">
        <f>SUM(M124:M132)</f>
        <v>1991235</v>
      </c>
      <c r="N123" s="225">
        <f>SUM(N124:N132)</f>
        <v>894343.45</v>
      </c>
      <c r="O123" s="225">
        <f t="shared" si="165"/>
        <v>2885578.45</v>
      </c>
      <c r="P123" s="225"/>
      <c r="Q123" s="225"/>
      <c r="R123" s="225">
        <f t="shared" si="166"/>
        <v>0</v>
      </c>
      <c r="S123" s="226"/>
      <c r="T123" s="225">
        <f>SUM(T124:T132)</f>
        <v>0</v>
      </c>
      <c r="U123" s="225">
        <f>SUM(U124:U132)</f>
        <v>0</v>
      </c>
      <c r="V123" s="225">
        <f t="shared" ref="V123" si="244">T123+U123</f>
        <v>0</v>
      </c>
      <c r="W123" s="273"/>
      <c r="X123" s="225"/>
      <c r="Y123" s="225"/>
      <c r="Z123" s="226"/>
      <c r="AA123" s="225">
        <f>SUM(AA124:AA132)</f>
        <v>0</v>
      </c>
      <c r="AB123" s="225">
        <f>SUM(AB124:AB132)</f>
        <v>0</v>
      </c>
      <c r="AC123" s="225">
        <f t="shared" si="157"/>
        <v>0</v>
      </c>
      <c r="AD123" s="225"/>
      <c r="AE123" s="225"/>
      <c r="AF123" s="222">
        <f t="shared" si="151"/>
        <v>0</v>
      </c>
      <c r="AG123" s="226"/>
      <c r="AH123" s="225">
        <f>SUM(AH124:AH132)</f>
        <v>0</v>
      </c>
      <c r="AI123" s="225">
        <f>SUM(AI124:AI132)</f>
        <v>1090529.9999999998</v>
      </c>
      <c r="AJ123" s="225">
        <f t="shared" ref="AJ123" si="245">AH123+AI123</f>
        <v>1090529.9999999998</v>
      </c>
      <c r="AK123" s="225"/>
      <c r="AL123" s="225"/>
      <c r="AM123" s="225"/>
      <c r="AN123" s="226"/>
      <c r="AO123" s="225">
        <f>SUM(AO124:AO132)</f>
        <v>0</v>
      </c>
      <c r="AP123" s="225">
        <f>SUM(AP124:AP132)</f>
        <v>0</v>
      </c>
      <c r="AQ123" s="225">
        <f t="shared" si="159"/>
        <v>0</v>
      </c>
      <c r="AR123" s="225"/>
      <c r="AS123" s="225"/>
      <c r="AT123" s="222">
        <f t="shared" si="152"/>
        <v>0</v>
      </c>
      <c r="AU123" s="223"/>
      <c r="AV123" s="225">
        <f>SUM(AV124:AV132)</f>
        <v>0</v>
      </c>
      <c r="AW123" s="225">
        <f>SUM(AW124:AW132)</f>
        <v>0</v>
      </c>
      <c r="AX123" s="225">
        <f t="shared" si="160"/>
        <v>0</v>
      </c>
      <c r="AY123" s="225"/>
      <c r="AZ123" s="225"/>
      <c r="BA123" s="222">
        <f t="shared" si="153"/>
        <v>0</v>
      </c>
      <c r="BB123" s="223"/>
      <c r="BC123" s="225">
        <f>SUM(BC124:BC132)</f>
        <v>0</v>
      </c>
      <c r="BD123" s="225">
        <f>SUM(BD124:BD132)</f>
        <v>0</v>
      </c>
      <c r="BE123" s="225">
        <f t="shared" si="161"/>
        <v>0</v>
      </c>
      <c r="BF123" s="225"/>
      <c r="BG123" s="225"/>
      <c r="BH123" s="222">
        <f t="shared" si="154"/>
        <v>0</v>
      </c>
      <c r="BI123" s="223"/>
      <c r="BJ123" s="223"/>
      <c r="BK123" s="225">
        <f>SUM(BK124:BK132)</f>
        <v>0</v>
      </c>
      <c r="BL123" s="225">
        <f>SUM(BL124:BL132)</f>
        <v>0</v>
      </c>
      <c r="BM123" s="225">
        <f t="shared" si="162"/>
        <v>0</v>
      </c>
      <c r="BN123" s="225"/>
      <c r="BO123" s="225"/>
      <c r="BP123" s="222">
        <f t="shared" si="155"/>
        <v>0</v>
      </c>
      <c r="BQ123" s="223"/>
      <c r="BR123" s="225">
        <f>SUM(BR124:BR132)</f>
        <v>1246320</v>
      </c>
      <c r="BS123" s="225">
        <f>SUM(BS124:BS132)</f>
        <v>1245541.05</v>
      </c>
      <c r="BT123" s="225">
        <f t="shared" si="163"/>
        <v>2491861.0499999998</v>
      </c>
      <c r="BU123" s="29"/>
      <c r="BV123" s="190"/>
      <c r="BW123" s="25">
        <f t="shared" si="156"/>
        <v>0</v>
      </c>
      <c r="BX123" s="47"/>
      <c r="BY123" s="35"/>
      <c r="BZ123" s="35"/>
      <c r="CA123" s="53"/>
      <c r="CB123" s="53"/>
      <c r="CC123" s="53"/>
      <c r="CD123" s="53"/>
      <c r="CE123" s="53"/>
      <c r="CF123" s="53"/>
      <c r="CG123" s="53"/>
      <c r="CH123" s="53"/>
      <c r="CI123" s="53"/>
      <c r="CJ123" s="53"/>
      <c r="CK123" s="53"/>
      <c r="CL123" s="53"/>
      <c r="CM123" s="53"/>
      <c r="CN123" s="53"/>
      <c r="CO123" s="53"/>
      <c r="CP123" s="53"/>
      <c r="CQ123" s="53"/>
      <c r="CR123" s="53"/>
      <c r="CS123" s="53"/>
      <c r="CT123" s="53"/>
      <c r="CU123" s="53"/>
      <c r="CV123" s="53"/>
      <c r="CW123" s="53"/>
      <c r="CX123" s="53"/>
      <c r="CY123" s="53"/>
      <c r="CZ123" s="53"/>
      <c r="DA123" s="53"/>
      <c r="DB123" s="53"/>
      <c r="DC123" s="53"/>
      <c r="DD123" s="53"/>
      <c r="DE123" s="53"/>
      <c r="DF123" s="53"/>
      <c r="DG123" s="53"/>
      <c r="DH123" s="53"/>
      <c r="DI123" s="53"/>
      <c r="DJ123" s="53"/>
      <c r="DK123" s="53"/>
      <c r="DL123" s="53"/>
      <c r="DM123" s="53"/>
      <c r="DN123" s="53"/>
      <c r="DO123" s="53"/>
      <c r="DP123" s="53"/>
      <c r="DQ123" s="53"/>
      <c r="DR123" s="53"/>
      <c r="DS123" s="53"/>
      <c r="DT123" s="53"/>
      <c r="DU123" s="53"/>
      <c r="DV123" s="53"/>
      <c r="DW123" s="53"/>
      <c r="DX123" s="53"/>
      <c r="DY123" s="53"/>
      <c r="DZ123" s="53"/>
      <c r="EA123" s="53"/>
      <c r="EB123" s="53"/>
      <c r="EC123" s="53"/>
      <c r="ED123" s="53"/>
      <c r="EE123" s="53"/>
      <c r="EF123" s="53"/>
      <c r="EG123" s="53"/>
      <c r="EH123" s="53"/>
      <c r="EI123" s="53"/>
      <c r="EJ123" s="53"/>
      <c r="EK123" s="53"/>
      <c r="EL123" s="53"/>
      <c r="EM123" s="53"/>
      <c r="EN123" s="53"/>
      <c r="EO123" s="53"/>
      <c r="EP123" s="53"/>
      <c r="EQ123" s="53"/>
      <c r="ER123" s="53"/>
      <c r="ES123" s="53"/>
      <c r="ET123" s="53"/>
      <c r="EU123" s="53"/>
      <c r="EV123" s="53"/>
      <c r="EW123" s="53"/>
      <c r="EX123" s="53"/>
      <c r="EY123" s="53"/>
      <c r="EZ123" s="53"/>
      <c r="FA123" s="53"/>
      <c r="FB123" s="53"/>
      <c r="FC123" s="53"/>
      <c r="FD123" s="53"/>
      <c r="FE123" s="53"/>
      <c r="FF123" s="53"/>
    </row>
    <row r="124" spans="1:162" ht="114" customHeight="1" outlineLevel="1" x14ac:dyDescent="0.45">
      <c r="A124" s="5">
        <v>108</v>
      </c>
      <c r="B124" s="5">
        <v>108</v>
      </c>
      <c r="C124" s="5" t="s">
        <v>65</v>
      </c>
      <c r="D124" s="6" t="s">
        <v>553</v>
      </c>
      <c r="E124" s="10">
        <v>3.93</v>
      </c>
      <c r="F124" s="283">
        <f>E124*I124</f>
        <v>648450</v>
      </c>
      <c r="G124" s="283">
        <f>E124*J124</f>
        <v>273331.5</v>
      </c>
      <c r="H124" s="283">
        <f t="shared" ref="H124" si="246">F124+G124</f>
        <v>921781.5</v>
      </c>
      <c r="I124" s="283">
        <f>P124</f>
        <v>165000</v>
      </c>
      <c r="J124" s="283">
        <f>Q124</f>
        <v>69550</v>
      </c>
      <c r="K124" s="10"/>
      <c r="L124" s="228"/>
      <c r="M124" s="227">
        <f t="shared" si="164"/>
        <v>648450</v>
      </c>
      <c r="N124" s="227">
        <f t="shared" si="194"/>
        <v>273331.5</v>
      </c>
      <c r="O124" s="227">
        <f t="shared" si="165"/>
        <v>921781.5</v>
      </c>
      <c r="P124" s="227">
        <v>165000</v>
      </c>
      <c r="Q124" s="227">
        <v>69550</v>
      </c>
      <c r="R124" s="227">
        <f t="shared" si="166"/>
        <v>234550</v>
      </c>
      <c r="S124" s="228"/>
      <c r="T124" s="227">
        <f>E124*W124</f>
        <v>0</v>
      </c>
      <c r="U124" s="227">
        <f>E124*X124</f>
        <v>0</v>
      </c>
      <c r="V124" s="227">
        <f>T124+U124</f>
        <v>0</v>
      </c>
      <c r="W124" s="274"/>
      <c r="X124" s="227"/>
      <c r="Y124" s="227"/>
      <c r="Z124" s="228"/>
      <c r="AA124" s="227">
        <f t="shared" ref="AA124:AA132" si="247">AM124*AD124</f>
        <v>0</v>
      </c>
      <c r="AB124" s="227">
        <f t="shared" ref="AB124:AB132" si="248">AM125*AE124</f>
        <v>0</v>
      </c>
      <c r="AC124" s="227">
        <f t="shared" si="157"/>
        <v>0</v>
      </c>
      <c r="AD124" s="227"/>
      <c r="AE124" s="227"/>
      <c r="AF124" s="229">
        <f t="shared" si="151"/>
        <v>0</v>
      </c>
      <c r="AG124" s="228"/>
      <c r="AH124" s="227">
        <f t="shared" si="169"/>
        <v>0</v>
      </c>
      <c r="AI124" s="227">
        <f t="shared" si="170"/>
        <v>275099.99999999994</v>
      </c>
      <c r="AJ124" s="227">
        <f>AH124+AI124</f>
        <v>275099.99999999994</v>
      </c>
      <c r="AK124" s="227"/>
      <c r="AL124" s="227">
        <v>69999.999999999985</v>
      </c>
      <c r="AM124" s="227"/>
      <c r="AN124" s="228"/>
      <c r="AO124" s="227">
        <f t="shared" si="171"/>
        <v>0</v>
      </c>
      <c r="AP124" s="227">
        <f t="shared" si="158"/>
        <v>0</v>
      </c>
      <c r="AQ124" s="227">
        <f t="shared" si="159"/>
        <v>0</v>
      </c>
      <c r="AR124" s="227"/>
      <c r="AS124" s="227"/>
      <c r="AT124" s="229">
        <f t="shared" si="152"/>
        <v>0</v>
      </c>
      <c r="AU124" s="230"/>
      <c r="AV124" s="227">
        <f t="shared" ref="AV124:AV132" si="249">R124*AY124</f>
        <v>0</v>
      </c>
      <c r="AW124" s="227">
        <f t="shared" ref="AW124:AW132" si="250">R125*AZ124</f>
        <v>0</v>
      </c>
      <c r="AX124" s="227">
        <f t="shared" si="160"/>
        <v>0</v>
      </c>
      <c r="AY124" s="227"/>
      <c r="AZ124" s="227"/>
      <c r="BA124" s="229">
        <f t="shared" si="153"/>
        <v>0</v>
      </c>
      <c r="BB124" s="230"/>
      <c r="BC124" s="227">
        <f t="shared" ref="BC124:BC132" si="251">Y124*BF124</f>
        <v>0</v>
      </c>
      <c r="BD124" s="227">
        <f t="shared" ref="BD124:BD132" si="252">Y125*BG124</f>
        <v>0</v>
      </c>
      <c r="BE124" s="227">
        <f t="shared" si="161"/>
        <v>0</v>
      </c>
      <c r="BF124" s="227"/>
      <c r="BG124" s="227"/>
      <c r="BH124" s="229">
        <f t="shared" si="154"/>
        <v>0</v>
      </c>
      <c r="BI124" s="230"/>
      <c r="BJ124" s="230"/>
      <c r="BK124" s="227">
        <f t="shared" ref="BK124:BK132" si="253">AT124*BN124</f>
        <v>0</v>
      </c>
      <c r="BL124" s="227">
        <f t="shared" ref="BL124:BL132" si="254">AT125*BO124</f>
        <v>0</v>
      </c>
      <c r="BM124" s="227">
        <f t="shared" si="162"/>
        <v>0</v>
      </c>
      <c r="BN124" s="227"/>
      <c r="BO124" s="227"/>
      <c r="BP124" s="229">
        <f t="shared" si="155"/>
        <v>0</v>
      </c>
      <c r="BQ124" s="230"/>
      <c r="BR124" s="227">
        <f t="shared" ref="BR124:BR132" si="255">E124*BU124</f>
        <v>314400</v>
      </c>
      <c r="BS124" s="227">
        <f t="shared" ref="BS124:BS132" si="256">E124*BV124</f>
        <v>314203.5</v>
      </c>
      <c r="BT124" s="227">
        <f t="shared" si="163"/>
        <v>628603.5</v>
      </c>
      <c r="BU124" s="18">
        <v>80000</v>
      </c>
      <c r="BV124" s="186">
        <v>79950</v>
      </c>
      <c r="BW124" s="16">
        <f t="shared" si="156"/>
        <v>159950</v>
      </c>
      <c r="BX124" s="48"/>
      <c r="BY124" s="37" t="s">
        <v>655</v>
      </c>
      <c r="BZ124" s="37"/>
    </row>
    <row r="125" spans="1:162" ht="85.5" customHeight="1" outlineLevel="1" x14ac:dyDescent="0.45">
      <c r="A125" s="5">
        <v>109</v>
      </c>
      <c r="B125" s="5">
        <v>109</v>
      </c>
      <c r="C125" s="5" t="s">
        <v>66</v>
      </c>
      <c r="D125" s="6" t="s">
        <v>553</v>
      </c>
      <c r="E125" s="10">
        <v>3.48</v>
      </c>
      <c r="F125" s="283">
        <f t="shared" ref="F125:F132" si="257">E125*I125</f>
        <v>443700</v>
      </c>
      <c r="G125" s="283">
        <f t="shared" ref="G125:G132" si="258">E125*J125</f>
        <v>242034</v>
      </c>
      <c r="H125" s="283">
        <f t="shared" ref="H125:H134" si="259">F125+G125</f>
        <v>685734</v>
      </c>
      <c r="I125" s="283">
        <f t="shared" ref="I125:I132" si="260">P125</f>
        <v>127500</v>
      </c>
      <c r="J125" s="283">
        <f t="shared" ref="J125:J132" si="261">Q125</f>
        <v>69550</v>
      </c>
      <c r="K125" s="10"/>
      <c r="L125" s="228"/>
      <c r="M125" s="227">
        <f t="shared" si="164"/>
        <v>443700</v>
      </c>
      <c r="N125" s="227">
        <f t="shared" si="194"/>
        <v>242034</v>
      </c>
      <c r="O125" s="227">
        <f t="shared" si="165"/>
        <v>685734</v>
      </c>
      <c r="P125" s="227">
        <v>127500</v>
      </c>
      <c r="Q125" s="227">
        <v>69550</v>
      </c>
      <c r="R125" s="227">
        <f t="shared" si="166"/>
        <v>197050</v>
      </c>
      <c r="S125" s="228"/>
      <c r="T125" s="227">
        <f>E125*W125</f>
        <v>0</v>
      </c>
      <c r="U125" s="227">
        <f t="shared" ref="U125:U188" si="262">E125*X125</f>
        <v>0</v>
      </c>
      <c r="V125" s="227">
        <f t="shared" ref="V125:V188" si="263">T125+U125</f>
        <v>0</v>
      </c>
      <c r="W125" s="274"/>
      <c r="X125" s="227"/>
      <c r="Y125" s="227"/>
      <c r="Z125" s="228"/>
      <c r="AA125" s="227">
        <f t="shared" si="247"/>
        <v>0</v>
      </c>
      <c r="AB125" s="227">
        <f t="shared" si="248"/>
        <v>0</v>
      </c>
      <c r="AC125" s="227">
        <f t="shared" si="157"/>
        <v>0</v>
      </c>
      <c r="AD125" s="227"/>
      <c r="AE125" s="227"/>
      <c r="AF125" s="229">
        <f t="shared" si="151"/>
        <v>0</v>
      </c>
      <c r="AG125" s="228"/>
      <c r="AH125" s="227">
        <f t="shared" si="169"/>
        <v>0</v>
      </c>
      <c r="AI125" s="227">
        <f>E125*AL125</f>
        <v>243599.99999999994</v>
      </c>
      <c r="AJ125" s="227">
        <f t="shared" ref="AJ125:AJ188" si="264">AH125+AI125</f>
        <v>243599.99999999994</v>
      </c>
      <c r="AK125" s="227"/>
      <c r="AL125" s="227">
        <v>69999.999999999985</v>
      </c>
      <c r="AM125" s="227"/>
      <c r="AN125" s="228"/>
      <c r="AO125" s="227">
        <f t="shared" si="171"/>
        <v>0</v>
      </c>
      <c r="AP125" s="227">
        <f t="shared" si="158"/>
        <v>0</v>
      </c>
      <c r="AQ125" s="227">
        <f t="shared" si="159"/>
        <v>0</v>
      </c>
      <c r="AR125" s="227"/>
      <c r="AS125" s="227"/>
      <c r="AT125" s="229">
        <f t="shared" si="152"/>
        <v>0</v>
      </c>
      <c r="AU125" s="230"/>
      <c r="AV125" s="227">
        <f t="shared" si="249"/>
        <v>0</v>
      </c>
      <c r="AW125" s="227">
        <f t="shared" si="250"/>
        <v>0</v>
      </c>
      <c r="AX125" s="227">
        <f t="shared" si="160"/>
        <v>0</v>
      </c>
      <c r="AY125" s="227"/>
      <c r="AZ125" s="227"/>
      <c r="BA125" s="229">
        <f t="shared" si="153"/>
        <v>0</v>
      </c>
      <c r="BB125" s="230"/>
      <c r="BC125" s="227">
        <f t="shared" si="251"/>
        <v>0</v>
      </c>
      <c r="BD125" s="227">
        <f t="shared" si="252"/>
        <v>0</v>
      </c>
      <c r="BE125" s="227">
        <f t="shared" si="161"/>
        <v>0</v>
      </c>
      <c r="BF125" s="227"/>
      <c r="BG125" s="227"/>
      <c r="BH125" s="229">
        <f t="shared" si="154"/>
        <v>0</v>
      </c>
      <c r="BI125" s="230"/>
      <c r="BJ125" s="230"/>
      <c r="BK125" s="227">
        <f t="shared" si="253"/>
        <v>0</v>
      </c>
      <c r="BL125" s="227">
        <f t="shared" si="254"/>
        <v>0</v>
      </c>
      <c r="BM125" s="227">
        <f t="shared" si="162"/>
        <v>0</v>
      </c>
      <c r="BN125" s="227"/>
      <c r="BO125" s="227"/>
      <c r="BP125" s="229">
        <f t="shared" si="155"/>
        <v>0</v>
      </c>
      <c r="BQ125" s="230"/>
      <c r="BR125" s="227">
        <f t="shared" si="255"/>
        <v>278400</v>
      </c>
      <c r="BS125" s="227">
        <f t="shared" si="256"/>
        <v>278226</v>
      </c>
      <c r="BT125" s="227">
        <f t="shared" si="163"/>
        <v>556626</v>
      </c>
      <c r="BU125" s="18">
        <v>80000</v>
      </c>
      <c r="BV125" s="186">
        <v>79950</v>
      </c>
      <c r="BW125" s="16">
        <f t="shared" si="156"/>
        <v>159950</v>
      </c>
      <c r="BX125" s="48"/>
      <c r="BY125" s="37" t="s">
        <v>656</v>
      </c>
      <c r="BZ125" s="37"/>
    </row>
    <row r="126" spans="1:162" ht="28.5" customHeight="1" outlineLevel="1" x14ac:dyDescent="0.45">
      <c r="A126" s="5"/>
      <c r="B126" s="5"/>
      <c r="C126" s="5" t="s">
        <v>67</v>
      </c>
      <c r="D126" s="6"/>
      <c r="E126" s="10"/>
      <c r="F126" s="283">
        <f t="shared" si="257"/>
        <v>0</v>
      </c>
      <c r="G126" s="283">
        <f t="shared" si="258"/>
        <v>0</v>
      </c>
      <c r="H126" s="283">
        <f t="shared" si="259"/>
        <v>0</v>
      </c>
      <c r="I126" s="283">
        <f t="shared" si="260"/>
        <v>0</v>
      </c>
      <c r="J126" s="283">
        <f t="shared" si="261"/>
        <v>0</v>
      </c>
      <c r="K126" s="10"/>
      <c r="L126" s="228"/>
      <c r="M126" s="227">
        <f t="shared" si="164"/>
        <v>0</v>
      </c>
      <c r="N126" s="227">
        <f t="shared" si="194"/>
        <v>0</v>
      </c>
      <c r="O126" s="227">
        <f t="shared" si="165"/>
        <v>0</v>
      </c>
      <c r="P126" s="227"/>
      <c r="Q126" s="227"/>
      <c r="R126" s="227">
        <f t="shared" si="166"/>
        <v>0</v>
      </c>
      <c r="S126" s="228"/>
      <c r="T126" s="227">
        <f t="shared" ref="T126:T189" si="265">E126*W126</f>
        <v>0</v>
      </c>
      <c r="U126" s="227">
        <f t="shared" si="262"/>
        <v>0</v>
      </c>
      <c r="V126" s="227">
        <f t="shared" si="263"/>
        <v>0</v>
      </c>
      <c r="W126" s="274"/>
      <c r="X126" s="227"/>
      <c r="Y126" s="227"/>
      <c r="Z126" s="228"/>
      <c r="AA126" s="227">
        <f t="shared" si="247"/>
        <v>0</v>
      </c>
      <c r="AB126" s="227">
        <f t="shared" si="248"/>
        <v>0</v>
      </c>
      <c r="AC126" s="227">
        <f t="shared" si="157"/>
        <v>0</v>
      </c>
      <c r="AD126" s="227"/>
      <c r="AE126" s="227"/>
      <c r="AF126" s="229">
        <f t="shared" si="151"/>
        <v>0</v>
      </c>
      <c r="AG126" s="228"/>
      <c r="AH126" s="227">
        <f t="shared" si="169"/>
        <v>0</v>
      </c>
      <c r="AI126" s="227">
        <f t="shared" si="170"/>
        <v>0</v>
      </c>
      <c r="AJ126" s="227">
        <f t="shared" si="264"/>
        <v>0</v>
      </c>
      <c r="AK126" s="227"/>
      <c r="AL126" s="227"/>
      <c r="AM126" s="227"/>
      <c r="AN126" s="228"/>
      <c r="AO126" s="227">
        <f t="shared" si="171"/>
        <v>0</v>
      </c>
      <c r="AP126" s="227">
        <f t="shared" si="158"/>
        <v>0</v>
      </c>
      <c r="AQ126" s="227">
        <f t="shared" si="159"/>
        <v>0</v>
      </c>
      <c r="AR126" s="227"/>
      <c r="AS126" s="227"/>
      <c r="AT126" s="229">
        <f t="shared" si="152"/>
        <v>0</v>
      </c>
      <c r="AU126" s="230"/>
      <c r="AV126" s="227">
        <f t="shared" si="249"/>
        <v>0</v>
      </c>
      <c r="AW126" s="227">
        <f t="shared" si="250"/>
        <v>0</v>
      </c>
      <c r="AX126" s="227">
        <f t="shared" si="160"/>
        <v>0</v>
      </c>
      <c r="AY126" s="227"/>
      <c r="AZ126" s="227"/>
      <c r="BA126" s="229">
        <f t="shared" si="153"/>
        <v>0</v>
      </c>
      <c r="BB126" s="230"/>
      <c r="BC126" s="227">
        <f t="shared" si="251"/>
        <v>0</v>
      </c>
      <c r="BD126" s="227">
        <f t="shared" si="252"/>
        <v>0</v>
      </c>
      <c r="BE126" s="227">
        <f t="shared" si="161"/>
        <v>0</v>
      </c>
      <c r="BF126" s="227"/>
      <c r="BG126" s="227"/>
      <c r="BH126" s="229">
        <f t="shared" si="154"/>
        <v>0</v>
      </c>
      <c r="BI126" s="230"/>
      <c r="BJ126" s="230"/>
      <c r="BK126" s="227">
        <f t="shared" si="253"/>
        <v>0</v>
      </c>
      <c r="BL126" s="227">
        <f t="shared" si="254"/>
        <v>0</v>
      </c>
      <c r="BM126" s="227">
        <f t="shared" si="162"/>
        <v>0</v>
      </c>
      <c r="BN126" s="227"/>
      <c r="BO126" s="227"/>
      <c r="BP126" s="229">
        <f t="shared" si="155"/>
        <v>0</v>
      </c>
      <c r="BQ126" s="230"/>
      <c r="BR126" s="227">
        <f t="shared" si="255"/>
        <v>0</v>
      </c>
      <c r="BS126" s="227">
        <f t="shared" si="256"/>
        <v>0</v>
      </c>
      <c r="BT126" s="227">
        <f t="shared" si="163"/>
        <v>0</v>
      </c>
      <c r="BU126" s="18"/>
      <c r="BV126" s="186"/>
      <c r="BW126" s="16">
        <f t="shared" si="156"/>
        <v>0</v>
      </c>
      <c r="BX126" s="48"/>
      <c r="BY126" s="37"/>
      <c r="BZ126" s="37"/>
    </row>
    <row r="127" spans="1:162" ht="185.25" customHeight="1" outlineLevel="1" x14ac:dyDescent="0.45">
      <c r="A127" s="5">
        <v>110</v>
      </c>
      <c r="B127" s="5">
        <v>110</v>
      </c>
      <c r="C127" s="5" t="s">
        <v>68</v>
      </c>
      <c r="D127" s="6" t="s">
        <v>553</v>
      </c>
      <c r="E127" s="10">
        <v>3.28</v>
      </c>
      <c r="F127" s="283">
        <f t="shared" si="257"/>
        <v>541200</v>
      </c>
      <c r="G127" s="283">
        <f t="shared" si="258"/>
        <v>228124</v>
      </c>
      <c r="H127" s="283">
        <f t="shared" si="259"/>
        <v>769324</v>
      </c>
      <c r="I127" s="283">
        <f t="shared" si="260"/>
        <v>165000</v>
      </c>
      <c r="J127" s="283">
        <f t="shared" si="261"/>
        <v>69550</v>
      </c>
      <c r="K127" s="10"/>
      <c r="L127" s="228"/>
      <c r="M127" s="227">
        <f t="shared" si="164"/>
        <v>541200</v>
      </c>
      <c r="N127" s="227">
        <f t="shared" si="194"/>
        <v>228124</v>
      </c>
      <c r="O127" s="227">
        <f t="shared" si="165"/>
        <v>769324</v>
      </c>
      <c r="P127" s="227">
        <v>165000</v>
      </c>
      <c r="Q127" s="227">
        <v>69550</v>
      </c>
      <c r="R127" s="227">
        <f t="shared" si="166"/>
        <v>234550</v>
      </c>
      <c r="S127" s="228"/>
      <c r="T127" s="227">
        <f t="shared" si="265"/>
        <v>0</v>
      </c>
      <c r="U127" s="227">
        <f t="shared" si="262"/>
        <v>0</v>
      </c>
      <c r="V127" s="227">
        <f t="shared" si="263"/>
        <v>0</v>
      </c>
      <c r="W127" s="274"/>
      <c r="X127" s="227"/>
      <c r="Y127" s="227"/>
      <c r="Z127" s="228"/>
      <c r="AA127" s="227">
        <f t="shared" si="247"/>
        <v>0</v>
      </c>
      <c r="AB127" s="227">
        <f t="shared" si="248"/>
        <v>0</v>
      </c>
      <c r="AC127" s="227">
        <f t="shared" si="157"/>
        <v>0</v>
      </c>
      <c r="AD127" s="227"/>
      <c r="AE127" s="227"/>
      <c r="AF127" s="229">
        <f t="shared" si="151"/>
        <v>0</v>
      </c>
      <c r="AG127" s="228"/>
      <c r="AH127" s="227">
        <f t="shared" si="169"/>
        <v>0</v>
      </c>
      <c r="AI127" s="227">
        <f t="shared" si="170"/>
        <v>229599.99999999994</v>
      </c>
      <c r="AJ127" s="227">
        <f t="shared" si="264"/>
        <v>229599.99999999994</v>
      </c>
      <c r="AK127" s="227"/>
      <c r="AL127" s="227">
        <v>69999.999999999985</v>
      </c>
      <c r="AM127" s="227"/>
      <c r="AN127" s="228"/>
      <c r="AO127" s="227">
        <f t="shared" si="171"/>
        <v>0</v>
      </c>
      <c r="AP127" s="227">
        <f t="shared" si="158"/>
        <v>0</v>
      </c>
      <c r="AQ127" s="227">
        <f t="shared" si="159"/>
        <v>0</v>
      </c>
      <c r="AR127" s="227"/>
      <c r="AS127" s="227"/>
      <c r="AT127" s="229">
        <f t="shared" si="152"/>
        <v>0</v>
      </c>
      <c r="AU127" s="230"/>
      <c r="AV127" s="227">
        <f t="shared" si="249"/>
        <v>0</v>
      </c>
      <c r="AW127" s="227">
        <f t="shared" si="250"/>
        <v>0</v>
      </c>
      <c r="AX127" s="227">
        <f t="shared" si="160"/>
        <v>0</v>
      </c>
      <c r="AY127" s="227"/>
      <c r="AZ127" s="227"/>
      <c r="BA127" s="229">
        <f t="shared" si="153"/>
        <v>0</v>
      </c>
      <c r="BB127" s="230"/>
      <c r="BC127" s="227">
        <f t="shared" si="251"/>
        <v>0</v>
      </c>
      <c r="BD127" s="227">
        <f t="shared" si="252"/>
        <v>0</v>
      </c>
      <c r="BE127" s="227">
        <f t="shared" si="161"/>
        <v>0</v>
      </c>
      <c r="BF127" s="227"/>
      <c r="BG127" s="227"/>
      <c r="BH127" s="229">
        <f t="shared" si="154"/>
        <v>0</v>
      </c>
      <c r="BI127" s="230"/>
      <c r="BJ127" s="230"/>
      <c r="BK127" s="227">
        <f t="shared" si="253"/>
        <v>0</v>
      </c>
      <c r="BL127" s="227">
        <f t="shared" si="254"/>
        <v>0</v>
      </c>
      <c r="BM127" s="227">
        <f t="shared" si="162"/>
        <v>0</v>
      </c>
      <c r="BN127" s="227"/>
      <c r="BO127" s="227"/>
      <c r="BP127" s="229">
        <f t="shared" si="155"/>
        <v>0</v>
      </c>
      <c r="BQ127" s="230"/>
      <c r="BR127" s="227">
        <f t="shared" si="255"/>
        <v>262400</v>
      </c>
      <c r="BS127" s="227">
        <f t="shared" si="256"/>
        <v>262236</v>
      </c>
      <c r="BT127" s="227">
        <f t="shared" si="163"/>
        <v>524636</v>
      </c>
      <c r="BU127" s="18">
        <v>80000</v>
      </c>
      <c r="BV127" s="186">
        <v>79950</v>
      </c>
      <c r="BW127" s="16">
        <f t="shared" si="156"/>
        <v>159950</v>
      </c>
      <c r="BX127" s="48"/>
      <c r="BY127" s="37" t="s">
        <v>657</v>
      </c>
      <c r="BZ127" s="37"/>
    </row>
    <row r="128" spans="1:162" ht="99.75" customHeight="1" outlineLevel="1" x14ac:dyDescent="0.45">
      <c r="A128" s="5">
        <v>111</v>
      </c>
      <c r="B128" s="5">
        <v>111</v>
      </c>
      <c r="C128" s="5" t="s">
        <v>69</v>
      </c>
      <c r="D128" s="6" t="s">
        <v>553</v>
      </c>
      <c r="E128" s="10">
        <v>2.72</v>
      </c>
      <c r="F128" s="283">
        <f t="shared" si="257"/>
        <v>448800.00000000006</v>
      </c>
      <c r="G128" s="283">
        <f t="shared" si="258"/>
        <v>189176</v>
      </c>
      <c r="H128" s="283">
        <f t="shared" si="259"/>
        <v>637976</v>
      </c>
      <c r="I128" s="285">
        <v>165000</v>
      </c>
      <c r="J128" s="285">
        <v>69550</v>
      </c>
      <c r="K128" s="10"/>
      <c r="L128" s="228"/>
      <c r="M128" s="228">
        <f t="shared" si="164"/>
        <v>0</v>
      </c>
      <c r="N128" s="228">
        <f t="shared" si="194"/>
        <v>0</v>
      </c>
      <c r="O128" s="228">
        <f t="shared" si="165"/>
        <v>0</v>
      </c>
      <c r="P128" s="228">
        <v>0</v>
      </c>
      <c r="Q128" s="228">
        <v>0</v>
      </c>
      <c r="R128" s="227">
        <f t="shared" si="166"/>
        <v>0</v>
      </c>
      <c r="S128" s="228"/>
      <c r="T128" s="227">
        <f t="shared" si="265"/>
        <v>0</v>
      </c>
      <c r="U128" s="227">
        <f t="shared" si="262"/>
        <v>0</v>
      </c>
      <c r="V128" s="227">
        <f t="shared" si="263"/>
        <v>0</v>
      </c>
      <c r="W128" s="275"/>
      <c r="X128" s="231"/>
      <c r="Y128" s="227"/>
      <c r="Z128" s="228"/>
      <c r="AA128" s="227">
        <f t="shared" si="247"/>
        <v>0</v>
      </c>
      <c r="AB128" s="227">
        <f t="shared" si="248"/>
        <v>0</v>
      </c>
      <c r="AC128" s="227">
        <f t="shared" si="157"/>
        <v>0</v>
      </c>
      <c r="AD128" s="227"/>
      <c r="AE128" s="227"/>
      <c r="AF128" s="229">
        <f t="shared" si="151"/>
        <v>0</v>
      </c>
      <c r="AG128" s="228"/>
      <c r="AH128" s="227">
        <f t="shared" si="169"/>
        <v>0</v>
      </c>
      <c r="AI128" s="227">
        <f t="shared" si="170"/>
        <v>190399.99999999997</v>
      </c>
      <c r="AJ128" s="227">
        <f t="shared" si="264"/>
        <v>190399.99999999997</v>
      </c>
      <c r="AK128" s="231"/>
      <c r="AL128" s="231">
        <v>69999.999999999985</v>
      </c>
      <c r="AM128" s="227"/>
      <c r="AN128" s="228"/>
      <c r="AO128" s="227">
        <f t="shared" si="171"/>
        <v>0</v>
      </c>
      <c r="AP128" s="227">
        <f t="shared" si="158"/>
        <v>0</v>
      </c>
      <c r="AQ128" s="227">
        <f t="shared" si="159"/>
        <v>0</v>
      </c>
      <c r="AR128" s="227"/>
      <c r="AS128" s="227"/>
      <c r="AT128" s="229">
        <f t="shared" si="152"/>
        <v>0</v>
      </c>
      <c r="AU128" s="230"/>
      <c r="AV128" s="227">
        <f t="shared" si="249"/>
        <v>0</v>
      </c>
      <c r="AW128" s="227">
        <f t="shared" si="250"/>
        <v>0</v>
      </c>
      <c r="AX128" s="227">
        <f t="shared" si="160"/>
        <v>0</v>
      </c>
      <c r="AY128" s="227"/>
      <c r="AZ128" s="227"/>
      <c r="BA128" s="229">
        <f t="shared" si="153"/>
        <v>0</v>
      </c>
      <c r="BB128" s="230"/>
      <c r="BC128" s="227">
        <f t="shared" si="251"/>
        <v>0</v>
      </c>
      <c r="BD128" s="227">
        <f t="shared" si="252"/>
        <v>0</v>
      </c>
      <c r="BE128" s="227">
        <f t="shared" si="161"/>
        <v>0</v>
      </c>
      <c r="BF128" s="227"/>
      <c r="BG128" s="227"/>
      <c r="BH128" s="229">
        <f t="shared" si="154"/>
        <v>0</v>
      </c>
      <c r="BI128" s="230"/>
      <c r="BJ128" s="230"/>
      <c r="BK128" s="227">
        <f t="shared" si="253"/>
        <v>0</v>
      </c>
      <c r="BL128" s="227">
        <f t="shared" si="254"/>
        <v>0</v>
      </c>
      <c r="BM128" s="227">
        <f t="shared" si="162"/>
        <v>0</v>
      </c>
      <c r="BN128" s="227"/>
      <c r="BO128" s="227"/>
      <c r="BP128" s="229">
        <f t="shared" si="155"/>
        <v>0</v>
      </c>
      <c r="BQ128" s="230"/>
      <c r="BR128" s="227">
        <f t="shared" si="255"/>
        <v>217600.00000000003</v>
      </c>
      <c r="BS128" s="227">
        <f t="shared" si="256"/>
        <v>217464.00000000003</v>
      </c>
      <c r="BT128" s="227">
        <f t="shared" si="163"/>
        <v>435064.00000000006</v>
      </c>
      <c r="BU128" s="18">
        <v>80000</v>
      </c>
      <c r="BV128" s="186">
        <v>79950</v>
      </c>
      <c r="BW128" s="16">
        <f t="shared" si="156"/>
        <v>159950</v>
      </c>
      <c r="BX128" s="48"/>
      <c r="BY128" s="37" t="s">
        <v>658</v>
      </c>
      <c r="BZ128" s="37"/>
    </row>
    <row r="129" spans="1:162" ht="28.5" customHeight="1" outlineLevel="1" x14ac:dyDescent="0.45">
      <c r="A129" s="5"/>
      <c r="B129" s="5"/>
      <c r="C129" s="5" t="s">
        <v>70</v>
      </c>
      <c r="D129" s="6"/>
      <c r="E129" s="10"/>
      <c r="F129" s="283">
        <f t="shared" si="257"/>
        <v>0</v>
      </c>
      <c r="G129" s="283">
        <f t="shared" si="258"/>
        <v>0</v>
      </c>
      <c r="H129" s="283">
        <f t="shared" si="259"/>
        <v>0</v>
      </c>
      <c r="I129" s="283">
        <f t="shared" si="260"/>
        <v>0</v>
      </c>
      <c r="J129" s="283">
        <f t="shared" si="261"/>
        <v>0</v>
      </c>
      <c r="K129" s="10"/>
      <c r="L129" s="228"/>
      <c r="M129" s="227">
        <f t="shared" si="164"/>
        <v>0</v>
      </c>
      <c r="N129" s="227">
        <f t="shared" si="194"/>
        <v>0</v>
      </c>
      <c r="O129" s="227">
        <f t="shared" si="165"/>
        <v>0</v>
      </c>
      <c r="P129" s="227"/>
      <c r="Q129" s="227"/>
      <c r="R129" s="227">
        <f t="shared" si="166"/>
        <v>0</v>
      </c>
      <c r="S129" s="228"/>
      <c r="T129" s="227">
        <f t="shared" si="265"/>
        <v>0</v>
      </c>
      <c r="U129" s="227">
        <f t="shared" si="262"/>
        <v>0</v>
      </c>
      <c r="V129" s="227">
        <f t="shared" si="263"/>
        <v>0</v>
      </c>
      <c r="W129" s="274"/>
      <c r="X129" s="227"/>
      <c r="Y129" s="227"/>
      <c r="Z129" s="228"/>
      <c r="AA129" s="227">
        <f t="shared" si="247"/>
        <v>0</v>
      </c>
      <c r="AB129" s="227">
        <f t="shared" si="248"/>
        <v>0</v>
      </c>
      <c r="AC129" s="227">
        <f t="shared" si="157"/>
        <v>0</v>
      </c>
      <c r="AD129" s="227"/>
      <c r="AE129" s="227"/>
      <c r="AF129" s="229">
        <f t="shared" si="151"/>
        <v>0</v>
      </c>
      <c r="AG129" s="228"/>
      <c r="AH129" s="227">
        <f t="shared" si="169"/>
        <v>0</v>
      </c>
      <c r="AI129" s="227">
        <f t="shared" si="170"/>
        <v>0</v>
      </c>
      <c r="AJ129" s="227">
        <f t="shared" si="264"/>
        <v>0</v>
      </c>
      <c r="AK129" s="227"/>
      <c r="AL129" s="227"/>
      <c r="AM129" s="227"/>
      <c r="AN129" s="228"/>
      <c r="AO129" s="227">
        <f t="shared" si="171"/>
        <v>0</v>
      </c>
      <c r="AP129" s="227">
        <f t="shared" si="158"/>
        <v>0</v>
      </c>
      <c r="AQ129" s="227">
        <f t="shared" si="159"/>
        <v>0</v>
      </c>
      <c r="AR129" s="227"/>
      <c r="AS129" s="227"/>
      <c r="AT129" s="229">
        <f t="shared" si="152"/>
        <v>0</v>
      </c>
      <c r="AU129" s="230"/>
      <c r="AV129" s="227">
        <f t="shared" si="249"/>
        <v>0</v>
      </c>
      <c r="AW129" s="227">
        <f t="shared" si="250"/>
        <v>0</v>
      </c>
      <c r="AX129" s="227">
        <f t="shared" si="160"/>
        <v>0</v>
      </c>
      <c r="AY129" s="227"/>
      <c r="AZ129" s="227"/>
      <c r="BA129" s="229">
        <f t="shared" si="153"/>
        <v>0</v>
      </c>
      <c r="BB129" s="230"/>
      <c r="BC129" s="227">
        <f t="shared" si="251"/>
        <v>0</v>
      </c>
      <c r="BD129" s="227">
        <f t="shared" si="252"/>
        <v>0</v>
      </c>
      <c r="BE129" s="227">
        <f t="shared" si="161"/>
        <v>0</v>
      </c>
      <c r="BF129" s="227"/>
      <c r="BG129" s="227"/>
      <c r="BH129" s="229">
        <f t="shared" si="154"/>
        <v>0</v>
      </c>
      <c r="BI129" s="230"/>
      <c r="BJ129" s="230"/>
      <c r="BK129" s="227">
        <f t="shared" si="253"/>
        <v>0</v>
      </c>
      <c r="BL129" s="227">
        <f t="shared" si="254"/>
        <v>0</v>
      </c>
      <c r="BM129" s="227">
        <f t="shared" si="162"/>
        <v>0</v>
      </c>
      <c r="BN129" s="227"/>
      <c r="BO129" s="227"/>
      <c r="BP129" s="229">
        <f t="shared" si="155"/>
        <v>0</v>
      </c>
      <c r="BQ129" s="230"/>
      <c r="BR129" s="227">
        <f t="shared" si="255"/>
        <v>0</v>
      </c>
      <c r="BS129" s="227">
        <f t="shared" si="256"/>
        <v>0</v>
      </c>
      <c r="BT129" s="227">
        <f t="shared" si="163"/>
        <v>0</v>
      </c>
      <c r="BU129" s="18"/>
      <c r="BV129" s="186"/>
      <c r="BW129" s="16">
        <f t="shared" si="156"/>
        <v>0</v>
      </c>
      <c r="BX129" s="48"/>
      <c r="BY129" s="37"/>
      <c r="BZ129" s="37"/>
    </row>
    <row r="130" spans="1:162" ht="85.5" customHeight="1" outlineLevel="1" x14ac:dyDescent="0.45">
      <c r="A130" s="5">
        <v>112</v>
      </c>
      <c r="B130" s="5">
        <v>112</v>
      </c>
      <c r="C130" s="5" t="s">
        <v>71</v>
      </c>
      <c r="D130" s="6" t="s">
        <v>553</v>
      </c>
      <c r="E130" s="10">
        <v>0.79900000000000004</v>
      </c>
      <c r="F130" s="283">
        <f t="shared" si="257"/>
        <v>131835</v>
      </c>
      <c r="G130" s="283">
        <f t="shared" si="258"/>
        <v>55570.450000000004</v>
      </c>
      <c r="H130" s="283">
        <f t="shared" si="259"/>
        <v>187405.45</v>
      </c>
      <c r="I130" s="283">
        <f t="shared" si="260"/>
        <v>165000</v>
      </c>
      <c r="J130" s="283">
        <f t="shared" si="261"/>
        <v>69550</v>
      </c>
      <c r="K130" s="10"/>
      <c r="L130" s="228"/>
      <c r="M130" s="227">
        <f t="shared" si="164"/>
        <v>131835</v>
      </c>
      <c r="N130" s="227">
        <f t="shared" si="194"/>
        <v>55570.450000000004</v>
      </c>
      <c r="O130" s="227">
        <f t="shared" si="165"/>
        <v>187405.45</v>
      </c>
      <c r="P130" s="227">
        <v>165000</v>
      </c>
      <c r="Q130" s="227">
        <v>69550</v>
      </c>
      <c r="R130" s="227">
        <f t="shared" si="166"/>
        <v>234550</v>
      </c>
      <c r="S130" s="228"/>
      <c r="T130" s="227">
        <f t="shared" si="265"/>
        <v>0</v>
      </c>
      <c r="U130" s="227">
        <f t="shared" si="262"/>
        <v>0</v>
      </c>
      <c r="V130" s="227">
        <f t="shared" si="263"/>
        <v>0</v>
      </c>
      <c r="W130" s="274"/>
      <c r="X130" s="227"/>
      <c r="Y130" s="227"/>
      <c r="Z130" s="228"/>
      <c r="AA130" s="227">
        <f t="shared" si="247"/>
        <v>0</v>
      </c>
      <c r="AB130" s="227">
        <f t="shared" si="248"/>
        <v>0</v>
      </c>
      <c r="AC130" s="227">
        <f t="shared" si="157"/>
        <v>0</v>
      </c>
      <c r="AD130" s="227"/>
      <c r="AE130" s="227"/>
      <c r="AF130" s="229">
        <f t="shared" si="151"/>
        <v>0</v>
      </c>
      <c r="AG130" s="228"/>
      <c r="AH130" s="227">
        <f t="shared" si="169"/>
        <v>0</v>
      </c>
      <c r="AI130" s="227">
        <f t="shared" si="170"/>
        <v>55929.999999999993</v>
      </c>
      <c r="AJ130" s="227">
        <f t="shared" si="264"/>
        <v>55929.999999999993</v>
      </c>
      <c r="AK130" s="227"/>
      <c r="AL130" s="227">
        <v>69999.999999999985</v>
      </c>
      <c r="AM130" s="227"/>
      <c r="AN130" s="228"/>
      <c r="AO130" s="227">
        <f t="shared" si="171"/>
        <v>0</v>
      </c>
      <c r="AP130" s="227">
        <f t="shared" si="158"/>
        <v>0</v>
      </c>
      <c r="AQ130" s="227">
        <f t="shared" si="159"/>
        <v>0</v>
      </c>
      <c r="AR130" s="227"/>
      <c r="AS130" s="227"/>
      <c r="AT130" s="229">
        <f t="shared" si="152"/>
        <v>0</v>
      </c>
      <c r="AU130" s="230"/>
      <c r="AV130" s="227">
        <f t="shared" si="249"/>
        <v>0</v>
      </c>
      <c r="AW130" s="227">
        <f t="shared" si="250"/>
        <v>0</v>
      </c>
      <c r="AX130" s="227">
        <f t="shared" si="160"/>
        <v>0</v>
      </c>
      <c r="AY130" s="227"/>
      <c r="AZ130" s="227"/>
      <c r="BA130" s="229">
        <f t="shared" si="153"/>
        <v>0</v>
      </c>
      <c r="BB130" s="230"/>
      <c r="BC130" s="227">
        <f t="shared" si="251"/>
        <v>0</v>
      </c>
      <c r="BD130" s="227">
        <f t="shared" si="252"/>
        <v>0</v>
      </c>
      <c r="BE130" s="227">
        <f t="shared" si="161"/>
        <v>0</v>
      </c>
      <c r="BF130" s="227"/>
      <c r="BG130" s="227"/>
      <c r="BH130" s="229">
        <f t="shared" si="154"/>
        <v>0</v>
      </c>
      <c r="BI130" s="230"/>
      <c r="BJ130" s="230"/>
      <c r="BK130" s="227">
        <f t="shared" si="253"/>
        <v>0</v>
      </c>
      <c r="BL130" s="227">
        <f t="shared" si="254"/>
        <v>0</v>
      </c>
      <c r="BM130" s="227">
        <f t="shared" si="162"/>
        <v>0</v>
      </c>
      <c r="BN130" s="227"/>
      <c r="BO130" s="227"/>
      <c r="BP130" s="229">
        <f t="shared" si="155"/>
        <v>0</v>
      </c>
      <c r="BQ130" s="230"/>
      <c r="BR130" s="227">
        <f t="shared" si="255"/>
        <v>63920</v>
      </c>
      <c r="BS130" s="227">
        <f t="shared" si="256"/>
        <v>63880.05</v>
      </c>
      <c r="BT130" s="227">
        <f t="shared" si="163"/>
        <v>127800.05</v>
      </c>
      <c r="BU130" s="18">
        <v>80000</v>
      </c>
      <c r="BV130" s="186">
        <v>79950</v>
      </c>
      <c r="BW130" s="16">
        <f t="shared" si="156"/>
        <v>159950</v>
      </c>
      <c r="BX130" s="48"/>
      <c r="BY130" s="37" t="s">
        <v>659</v>
      </c>
      <c r="BZ130" s="37"/>
    </row>
    <row r="131" spans="1:162" ht="28.5" customHeight="1" outlineLevel="1" x14ac:dyDescent="0.45">
      <c r="A131" s="5"/>
      <c r="B131" s="5"/>
      <c r="C131" s="5" t="s">
        <v>72</v>
      </c>
      <c r="D131" s="6"/>
      <c r="E131" s="10"/>
      <c r="F131" s="283">
        <f t="shared" si="257"/>
        <v>0</v>
      </c>
      <c r="G131" s="283">
        <f t="shared" si="258"/>
        <v>0</v>
      </c>
      <c r="H131" s="283">
        <f t="shared" si="259"/>
        <v>0</v>
      </c>
      <c r="I131" s="283">
        <f t="shared" si="260"/>
        <v>0</v>
      </c>
      <c r="J131" s="283">
        <f t="shared" si="261"/>
        <v>0</v>
      </c>
      <c r="K131" s="10"/>
      <c r="L131" s="228"/>
      <c r="M131" s="227">
        <f t="shared" si="164"/>
        <v>0</v>
      </c>
      <c r="N131" s="227">
        <f t="shared" si="194"/>
        <v>0</v>
      </c>
      <c r="O131" s="227">
        <f t="shared" si="165"/>
        <v>0</v>
      </c>
      <c r="P131" s="227"/>
      <c r="Q131" s="227"/>
      <c r="R131" s="227">
        <f t="shared" si="166"/>
        <v>0</v>
      </c>
      <c r="S131" s="228"/>
      <c r="T131" s="227">
        <f t="shared" si="265"/>
        <v>0</v>
      </c>
      <c r="U131" s="227">
        <f t="shared" si="262"/>
        <v>0</v>
      </c>
      <c r="V131" s="227">
        <f t="shared" si="263"/>
        <v>0</v>
      </c>
      <c r="W131" s="274"/>
      <c r="X131" s="227"/>
      <c r="Y131" s="227"/>
      <c r="Z131" s="228"/>
      <c r="AA131" s="227">
        <f t="shared" si="247"/>
        <v>0</v>
      </c>
      <c r="AB131" s="227">
        <f t="shared" si="248"/>
        <v>0</v>
      </c>
      <c r="AC131" s="227">
        <f t="shared" si="157"/>
        <v>0</v>
      </c>
      <c r="AD131" s="227"/>
      <c r="AE131" s="227"/>
      <c r="AF131" s="229">
        <f t="shared" si="151"/>
        <v>0</v>
      </c>
      <c r="AG131" s="228"/>
      <c r="AH131" s="227">
        <f t="shared" si="169"/>
        <v>0</v>
      </c>
      <c r="AI131" s="227">
        <f t="shared" si="170"/>
        <v>0</v>
      </c>
      <c r="AJ131" s="227">
        <f t="shared" si="264"/>
        <v>0</v>
      </c>
      <c r="AK131" s="227"/>
      <c r="AL131" s="227"/>
      <c r="AM131" s="227"/>
      <c r="AN131" s="228"/>
      <c r="AO131" s="227">
        <f t="shared" si="171"/>
        <v>0</v>
      </c>
      <c r="AP131" s="227">
        <f t="shared" si="158"/>
        <v>0</v>
      </c>
      <c r="AQ131" s="227">
        <f t="shared" si="159"/>
        <v>0</v>
      </c>
      <c r="AR131" s="227"/>
      <c r="AS131" s="227"/>
      <c r="AT131" s="229">
        <f t="shared" si="152"/>
        <v>0</v>
      </c>
      <c r="AU131" s="230"/>
      <c r="AV131" s="227">
        <f t="shared" si="249"/>
        <v>0</v>
      </c>
      <c r="AW131" s="227">
        <f t="shared" si="250"/>
        <v>0</v>
      </c>
      <c r="AX131" s="227">
        <f t="shared" si="160"/>
        <v>0</v>
      </c>
      <c r="AY131" s="227"/>
      <c r="AZ131" s="227"/>
      <c r="BA131" s="229">
        <f t="shared" si="153"/>
        <v>0</v>
      </c>
      <c r="BB131" s="230"/>
      <c r="BC131" s="227">
        <f t="shared" si="251"/>
        <v>0</v>
      </c>
      <c r="BD131" s="227">
        <f t="shared" si="252"/>
        <v>0</v>
      </c>
      <c r="BE131" s="227">
        <f t="shared" si="161"/>
        <v>0</v>
      </c>
      <c r="BF131" s="227"/>
      <c r="BG131" s="227"/>
      <c r="BH131" s="229">
        <f t="shared" si="154"/>
        <v>0</v>
      </c>
      <c r="BI131" s="230"/>
      <c r="BJ131" s="230"/>
      <c r="BK131" s="227">
        <f t="shared" si="253"/>
        <v>0</v>
      </c>
      <c r="BL131" s="227">
        <f t="shared" si="254"/>
        <v>0</v>
      </c>
      <c r="BM131" s="227">
        <f t="shared" si="162"/>
        <v>0</v>
      </c>
      <c r="BN131" s="227"/>
      <c r="BO131" s="227"/>
      <c r="BP131" s="229">
        <f t="shared" si="155"/>
        <v>0</v>
      </c>
      <c r="BQ131" s="230"/>
      <c r="BR131" s="227">
        <f t="shared" si="255"/>
        <v>0</v>
      </c>
      <c r="BS131" s="227">
        <f t="shared" si="256"/>
        <v>0</v>
      </c>
      <c r="BT131" s="227">
        <f t="shared" si="163"/>
        <v>0</v>
      </c>
      <c r="BU131" s="18"/>
      <c r="BV131" s="186"/>
      <c r="BW131" s="16">
        <f t="shared" si="156"/>
        <v>0</v>
      </c>
      <c r="BX131" s="48"/>
      <c r="BY131" s="37"/>
      <c r="BZ131" s="37"/>
    </row>
    <row r="132" spans="1:162" ht="71.25" customHeight="1" outlineLevel="1" x14ac:dyDescent="0.45">
      <c r="A132" s="5">
        <v>113</v>
      </c>
      <c r="B132" s="5">
        <v>113</v>
      </c>
      <c r="C132" s="5" t="s">
        <v>73</v>
      </c>
      <c r="D132" s="6" t="s">
        <v>553</v>
      </c>
      <c r="E132" s="10">
        <v>1.37</v>
      </c>
      <c r="F132" s="283">
        <f t="shared" si="257"/>
        <v>226050.00000000003</v>
      </c>
      <c r="G132" s="283">
        <f t="shared" si="258"/>
        <v>95283.500000000015</v>
      </c>
      <c r="H132" s="283">
        <f t="shared" si="259"/>
        <v>321333.50000000006</v>
      </c>
      <c r="I132" s="283">
        <f t="shared" si="260"/>
        <v>165000</v>
      </c>
      <c r="J132" s="283">
        <f t="shared" si="261"/>
        <v>69550</v>
      </c>
      <c r="K132" s="10"/>
      <c r="L132" s="228"/>
      <c r="M132" s="227">
        <f t="shared" si="164"/>
        <v>226050.00000000003</v>
      </c>
      <c r="N132" s="227">
        <f t="shared" si="194"/>
        <v>95283.500000000015</v>
      </c>
      <c r="O132" s="227">
        <f t="shared" si="165"/>
        <v>321333.50000000006</v>
      </c>
      <c r="P132" s="227">
        <v>165000</v>
      </c>
      <c r="Q132" s="227">
        <v>69550</v>
      </c>
      <c r="R132" s="227">
        <f t="shared" si="166"/>
        <v>234550</v>
      </c>
      <c r="S132" s="228"/>
      <c r="T132" s="227">
        <f t="shared" si="265"/>
        <v>0</v>
      </c>
      <c r="U132" s="227">
        <f t="shared" si="262"/>
        <v>0</v>
      </c>
      <c r="V132" s="227">
        <f t="shared" si="263"/>
        <v>0</v>
      </c>
      <c r="W132" s="274"/>
      <c r="X132" s="227"/>
      <c r="Y132" s="227"/>
      <c r="Z132" s="228"/>
      <c r="AA132" s="227">
        <f t="shared" si="247"/>
        <v>0</v>
      </c>
      <c r="AB132" s="227">
        <f t="shared" si="248"/>
        <v>0</v>
      </c>
      <c r="AC132" s="227">
        <f t="shared" si="157"/>
        <v>0</v>
      </c>
      <c r="AD132" s="227"/>
      <c r="AE132" s="227"/>
      <c r="AF132" s="229">
        <f t="shared" si="151"/>
        <v>0</v>
      </c>
      <c r="AG132" s="228"/>
      <c r="AH132" s="227">
        <f t="shared" si="169"/>
        <v>0</v>
      </c>
      <c r="AI132" s="227">
        <f t="shared" si="170"/>
        <v>95899.999999999985</v>
      </c>
      <c r="AJ132" s="227">
        <f t="shared" si="264"/>
        <v>95899.999999999985</v>
      </c>
      <c r="AK132" s="227"/>
      <c r="AL132" s="227">
        <v>69999.999999999985</v>
      </c>
      <c r="AM132" s="227"/>
      <c r="AN132" s="228"/>
      <c r="AO132" s="227">
        <f t="shared" si="171"/>
        <v>0</v>
      </c>
      <c r="AP132" s="227">
        <f t="shared" si="158"/>
        <v>0</v>
      </c>
      <c r="AQ132" s="227">
        <f t="shared" si="159"/>
        <v>0</v>
      </c>
      <c r="AR132" s="227"/>
      <c r="AS132" s="227"/>
      <c r="AT132" s="229">
        <f t="shared" si="152"/>
        <v>0</v>
      </c>
      <c r="AU132" s="230"/>
      <c r="AV132" s="227">
        <f t="shared" si="249"/>
        <v>0</v>
      </c>
      <c r="AW132" s="227">
        <f t="shared" si="250"/>
        <v>0</v>
      </c>
      <c r="AX132" s="227">
        <f t="shared" si="160"/>
        <v>0</v>
      </c>
      <c r="AY132" s="227"/>
      <c r="AZ132" s="227"/>
      <c r="BA132" s="229">
        <f t="shared" si="153"/>
        <v>0</v>
      </c>
      <c r="BB132" s="230"/>
      <c r="BC132" s="227">
        <f t="shared" si="251"/>
        <v>0</v>
      </c>
      <c r="BD132" s="227">
        <f t="shared" si="252"/>
        <v>0</v>
      </c>
      <c r="BE132" s="227">
        <f t="shared" si="161"/>
        <v>0</v>
      </c>
      <c r="BF132" s="227"/>
      <c r="BG132" s="227"/>
      <c r="BH132" s="229">
        <f t="shared" si="154"/>
        <v>0</v>
      </c>
      <c r="BI132" s="230"/>
      <c r="BJ132" s="230"/>
      <c r="BK132" s="227">
        <f t="shared" si="253"/>
        <v>0</v>
      </c>
      <c r="BL132" s="227">
        <f t="shared" si="254"/>
        <v>0</v>
      </c>
      <c r="BM132" s="227">
        <f t="shared" si="162"/>
        <v>0</v>
      </c>
      <c r="BN132" s="227"/>
      <c r="BO132" s="227"/>
      <c r="BP132" s="229">
        <f t="shared" si="155"/>
        <v>0</v>
      </c>
      <c r="BQ132" s="230"/>
      <c r="BR132" s="227">
        <f t="shared" si="255"/>
        <v>109600.00000000001</v>
      </c>
      <c r="BS132" s="227">
        <f t="shared" si="256"/>
        <v>109531.50000000001</v>
      </c>
      <c r="BT132" s="227">
        <f t="shared" si="163"/>
        <v>219131.50000000003</v>
      </c>
      <c r="BU132" s="18">
        <v>80000</v>
      </c>
      <c r="BV132" s="186">
        <v>79950</v>
      </c>
      <c r="BW132" s="16">
        <f t="shared" si="156"/>
        <v>159950</v>
      </c>
      <c r="BX132" s="48"/>
      <c r="BY132" s="37" t="s">
        <v>660</v>
      </c>
      <c r="BZ132" s="37"/>
    </row>
    <row r="133" spans="1:162" s="26" customFormat="1" x14ac:dyDescent="0.45">
      <c r="A133" s="21"/>
      <c r="B133" s="21"/>
      <c r="C133" s="21" t="s">
        <v>74</v>
      </c>
      <c r="D133" s="27"/>
      <c r="E133" s="28"/>
      <c r="F133" s="225">
        <f>SUM(F134:F144)</f>
        <v>1837606.5000000002</v>
      </c>
      <c r="G133" s="225">
        <f t="shared" ref="G133:H133" si="266">SUM(G134:G144)</f>
        <v>0</v>
      </c>
      <c r="H133" s="225">
        <f t="shared" si="266"/>
        <v>1837606.5000000002</v>
      </c>
      <c r="I133" s="289"/>
      <c r="J133" s="289"/>
      <c r="K133" s="225"/>
      <c r="L133" s="225">
        <f t="shared" ref="L133" si="267">SUM(L134:L144)</f>
        <v>0</v>
      </c>
      <c r="M133" s="225">
        <f>SUM(M134:M144)</f>
        <v>1837606.5000000002</v>
      </c>
      <c r="N133" s="225">
        <f>SUM(N134:N144)</f>
        <v>0</v>
      </c>
      <c r="O133" s="225">
        <f t="shared" si="165"/>
        <v>1837606.5000000002</v>
      </c>
      <c r="P133" s="225"/>
      <c r="Q133" s="225"/>
      <c r="R133" s="225">
        <f t="shared" si="166"/>
        <v>0</v>
      </c>
      <c r="S133" s="226"/>
      <c r="T133" s="225">
        <f>SUM(T134:T144)</f>
        <v>300262.5</v>
      </c>
      <c r="U133" s="225">
        <f>SUM(U134:U144)</f>
        <v>0</v>
      </c>
      <c r="V133" s="225">
        <f t="shared" si="263"/>
        <v>300262.5</v>
      </c>
      <c r="W133" s="273"/>
      <c r="X133" s="225"/>
      <c r="Y133" s="225"/>
      <c r="Z133" s="226"/>
      <c r="AA133" s="225">
        <f>SUM(AA134:AA144)</f>
        <v>0</v>
      </c>
      <c r="AB133" s="225">
        <f>SUM(AB134:AB144)</f>
        <v>0</v>
      </c>
      <c r="AC133" s="225">
        <f t="shared" si="157"/>
        <v>0</v>
      </c>
      <c r="AD133" s="225"/>
      <c r="AE133" s="225"/>
      <c r="AF133" s="222">
        <f t="shared" si="151"/>
        <v>0</v>
      </c>
      <c r="AG133" s="226"/>
      <c r="AH133" s="225">
        <f>SUM(AH134:AH144)</f>
        <v>0</v>
      </c>
      <c r="AI133" s="225">
        <f>SUM(AI134:AI144)</f>
        <v>0</v>
      </c>
      <c r="AJ133" s="225">
        <f t="shared" si="264"/>
        <v>0</v>
      </c>
      <c r="AK133" s="225"/>
      <c r="AL133" s="225"/>
      <c r="AM133" s="225"/>
      <c r="AN133" s="226"/>
      <c r="AO133" s="225">
        <f>SUM(AO134:AO144)</f>
        <v>0</v>
      </c>
      <c r="AP133" s="225">
        <f>SUM(AP134:AP144)</f>
        <v>0</v>
      </c>
      <c r="AQ133" s="225">
        <f t="shared" si="159"/>
        <v>0</v>
      </c>
      <c r="AR133" s="225"/>
      <c r="AS133" s="225"/>
      <c r="AT133" s="222">
        <f t="shared" si="152"/>
        <v>0</v>
      </c>
      <c r="AU133" s="223"/>
      <c r="AV133" s="225">
        <f>SUM(AV134:AV144)</f>
        <v>0</v>
      </c>
      <c r="AW133" s="225">
        <f>SUM(AW134:AW144)</f>
        <v>0</v>
      </c>
      <c r="AX133" s="225">
        <f t="shared" si="160"/>
        <v>0</v>
      </c>
      <c r="AY133" s="225"/>
      <c r="AZ133" s="225"/>
      <c r="BA133" s="222">
        <f t="shared" si="153"/>
        <v>0</v>
      </c>
      <c r="BB133" s="223"/>
      <c r="BC133" s="225">
        <f>SUM(BC134:BC144)</f>
        <v>0</v>
      </c>
      <c r="BD133" s="225">
        <f>SUM(BD134:BD144)</f>
        <v>0</v>
      </c>
      <c r="BE133" s="225">
        <f t="shared" si="161"/>
        <v>0</v>
      </c>
      <c r="BF133" s="225"/>
      <c r="BG133" s="225"/>
      <c r="BH133" s="222">
        <f t="shared" si="154"/>
        <v>0</v>
      </c>
      <c r="BI133" s="223"/>
      <c r="BJ133" s="223"/>
      <c r="BK133" s="225">
        <f>SUM(BK134:BK144)</f>
        <v>0</v>
      </c>
      <c r="BL133" s="225">
        <f>SUM(BL134:BL144)</f>
        <v>0</v>
      </c>
      <c r="BM133" s="225">
        <f t="shared" si="162"/>
        <v>0</v>
      </c>
      <c r="BN133" s="225"/>
      <c r="BO133" s="225"/>
      <c r="BP133" s="222">
        <f t="shared" si="155"/>
        <v>0</v>
      </c>
      <c r="BQ133" s="223"/>
      <c r="BR133" s="225">
        <f>SUM(BR134:BR144)</f>
        <v>0</v>
      </c>
      <c r="BS133" s="225">
        <f>SUM(BS134:BS144)</f>
        <v>0</v>
      </c>
      <c r="BT133" s="225">
        <f t="shared" si="163"/>
        <v>0</v>
      </c>
      <c r="BU133" s="29"/>
      <c r="BV133" s="190"/>
      <c r="BW133" s="25">
        <f t="shared" si="156"/>
        <v>0</v>
      </c>
      <c r="BX133" s="47"/>
      <c r="BY133" s="35"/>
      <c r="BZ133" s="35"/>
      <c r="CA133" s="53"/>
      <c r="CB133" s="53"/>
      <c r="CC133" s="53"/>
      <c r="CD133" s="53"/>
      <c r="CE133" s="53"/>
      <c r="CF133" s="53"/>
      <c r="CG133" s="53"/>
      <c r="CH133" s="53"/>
      <c r="CI133" s="53"/>
      <c r="CJ133" s="53"/>
      <c r="CK133" s="53"/>
      <c r="CL133" s="53"/>
      <c r="CM133" s="53"/>
      <c r="CN133" s="53"/>
      <c r="CO133" s="53"/>
      <c r="CP133" s="53"/>
      <c r="CQ133" s="53"/>
      <c r="CR133" s="53"/>
      <c r="CS133" s="53"/>
      <c r="CT133" s="53"/>
      <c r="CU133" s="53"/>
      <c r="CV133" s="53"/>
      <c r="CW133" s="53"/>
      <c r="CX133" s="53"/>
      <c r="CY133" s="53"/>
      <c r="CZ133" s="53"/>
      <c r="DA133" s="53"/>
      <c r="DB133" s="53"/>
      <c r="DC133" s="53"/>
      <c r="DD133" s="53"/>
      <c r="DE133" s="53"/>
      <c r="DF133" s="53"/>
      <c r="DG133" s="53"/>
      <c r="DH133" s="53"/>
      <c r="DI133" s="53"/>
      <c r="DJ133" s="53"/>
      <c r="DK133" s="53"/>
      <c r="DL133" s="53"/>
      <c r="DM133" s="53"/>
      <c r="DN133" s="53"/>
      <c r="DO133" s="53"/>
      <c r="DP133" s="53"/>
      <c r="DQ133" s="53"/>
      <c r="DR133" s="53"/>
      <c r="DS133" s="53"/>
      <c r="DT133" s="53"/>
      <c r="DU133" s="53"/>
      <c r="DV133" s="53"/>
      <c r="DW133" s="53"/>
      <c r="DX133" s="53"/>
      <c r="DY133" s="53"/>
      <c r="DZ133" s="53"/>
      <c r="EA133" s="53"/>
      <c r="EB133" s="53"/>
      <c r="EC133" s="53"/>
      <c r="ED133" s="53"/>
      <c r="EE133" s="53"/>
      <c r="EF133" s="53"/>
      <c r="EG133" s="53"/>
      <c r="EH133" s="53"/>
      <c r="EI133" s="53"/>
      <c r="EJ133" s="53"/>
      <c r="EK133" s="53"/>
      <c r="EL133" s="53"/>
      <c r="EM133" s="53"/>
      <c r="EN133" s="53"/>
      <c r="EO133" s="53"/>
      <c r="EP133" s="53"/>
      <c r="EQ133" s="53"/>
      <c r="ER133" s="53"/>
      <c r="ES133" s="53"/>
      <c r="ET133" s="53"/>
      <c r="EU133" s="53"/>
      <c r="EV133" s="53"/>
      <c r="EW133" s="53"/>
      <c r="EX133" s="53"/>
      <c r="EY133" s="53"/>
      <c r="EZ133" s="53"/>
      <c r="FA133" s="53"/>
      <c r="FB133" s="53"/>
      <c r="FC133" s="53"/>
      <c r="FD133" s="53"/>
      <c r="FE133" s="53"/>
      <c r="FF133" s="53"/>
    </row>
    <row r="134" spans="1:162" ht="42.75" customHeight="1" outlineLevel="1" x14ac:dyDescent="0.45">
      <c r="A134" s="5">
        <v>114</v>
      </c>
      <c r="B134" s="5">
        <v>114</v>
      </c>
      <c r="C134" s="5" t="s">
        <v>75</v>
      </c>
      <c r="D134" s="6" t="s">
        <v>553</v>
      </c>
      <c r="E134" s="10">
        <v>4.0679999999999996</v>
      </c>
      <c r="F134" s="283">
        <f>E134*I134</f>
        <v>186721.19999999998</v>
      </c>
      <c r="G134" s="283"/>
      <c r="H134" s="283">
        <f t="shared" si="259"/>
        <v>186721.19999999998</v>
      </c>
      <c r="I134" s="283">
        <f>P134</f>
        <v>45900</v>
      </c>
      <c r="J134" s="283"/>
      <c r="K134" s="10"/>
      <c r="L134" s="228"/>
      <c r="M134" s="227">
        <f t="shared" si="164"/>
        <v>186721.19999999998</v>
      </c>
      <c r="N134" s="227">
        <f t="shared" si="194"/>
        <v>0</v>
      </c>
      <c r="O134" s="227">
        <f t="shared" si="165"/>
        <v>186721.19999999998</v>
      </c>
      <c r="P134" s="227">
        <v>45900</v>
      </c>
      <c r="Q134" s="227"/>
      <c r="R134" s="227">
        <f t="shared" si="166"/>
        <v>45900</v>
      </c>
      <c r="S134" s="228"/>
      <c r="T134" s="227">
        <f t="shared" si="265"/>
        <v>30509.999999999996</v>
      </c>
      <c r="U134" s="227">
        <f t="shared" si="262"/>
        <v>0</v>
      </c>
      <c r="V134" s="227">
        <f t="shared" si="263"/>
        <v>30509.999999999996</v>
      </c>
      <c r="W134" s="274">
        <v>7500</v>
      </c>
      <c r="X134" s="227"/>
      <c r="Y134" s="227"/>
      <c r="Z134" s="228"/>
      <c r="AA134" s="227">
        <f t="shared" ref="AA134:AA144" si="268">AM134*AD134</f>
        <v>0</v>
      </c>
      <c r="AB134" s="227">
        <f t="shared" ref="AB134:AB144" si="269">AM135*AE134</f>
        <v>0</v>
      </c>
      <c r="AC134" s="227">
        <f t="shared" si="157"/>
        <v>0</v>
      </c>
      <c r="AD134" s="227"/>
      <c r="AE134" s="227"/>
      <c r="AF134" s="229">
        <f t="shared" ref="AF134:AF197" si="270">AD134+AE134</f>
        <v>0</v>
      </c>
      <c r="AG134" s="228"/>
      <c r="AH134" s="227">
        <f t="shared" si="169"/>
        <v>0</v>
      </c>
      <c r="AI134" s="227">
        <f t="shared" si="170"/>
        <v>0</v>
      </c>
      <c r="AJ134" s="227">
        <f t="shared" si="264"/>
        <v>0</v>
      </c>
      <c r="AK134" s="227"/>
      <c r="AL134" s="227"/>
      <c r="AM134" s="227"/>
      <c r="AN134" s="228"/>
      <c r="AO134" s="227">
        <f t="shared" si="171"/>
        <v>0</v>
      </c>
      <c r="AP134" s="227">
        <f t="shared" si="158"/>
        <v>0</v>
      </c>
      <c r="AQ134" s="227">
        <f t="shared" si="159"/>
        <v>0</v>
      </c>
      <c r="AR134" s="227"/>
      <c r="AS134" s="227"/>
      <c r="AT134" s="229">
        <f t="shared" ref="AT134:AT197" si="271">AR134+AS134</f>
        <v>0</v>
      </c>
      <c r="AU134" s="230"/>
      <c r="AV134" s="227">
        <f t="shared" ref="AV134:AV144" si="272">R134*AY134</f>
        <v>0</v>
      </c>
      <c r="AW134" s="227">
        <f t="shared" ref="AW134:AW144" si="273">R135*AZ134</f>
        <v>0</v>
      </c>
      <c r="AX134" s="227">
        <f t="shared" si="160"/>
        <v>0</v>
      </c>
      <c r="AY134" s="227"/>
      <c r="AZ134" s="227"/>
      <c r="BA134" s="229">
        <f t="shared" ref="BA134:BA197" si="274">AY134+AZ134</f>
        <v>0</v>
      </c>
      <c r="BB134" s="230"/>
      <c r="BC134" s="227">
        <f t="shared" ref="BC134:BC144" si="275">Y134*BF134</f>
        <v>0</v>
      </c>
      <c r="BD134" s="227">
        <f t="shared" ref="BD134:BD144" si="276">Y135*BG134</f>
        <v>0</v>
      </c>
      <c r="BE134" s="227">
        <f t="shared" si="161"/>
        <v>0</v>
      </c>
      <c r="BF134" s="227"/>
      <c r="BG134" s="227"/>
      <c r="BH134" s="229">
        <f t="shared" ref="BH134:BH197" si="277">BF134+BG134</f>
        <v>0</v>
      </c>
      <c r="BI134" s="230"/>
      <c r="BJ134" s="230"/>
      <c r="BK134" s="227">
        <f t="shared" ref="BK134:BK144" si="278">AT134*BN134</f>
        <v>0</v>
      </c>
      <c r="BL134" s="227">
        <f t="shared" ref="BL134:BL144" si="279">AT135*BO134</f>
        <v>0</v>
      </c>
      <c r="BM134" s="227">
        <f t="shared" si="162"/>
        <v>0</v>
      </c>
      <c r="BN134" s="227"/>
      <c r="BO134" s="227"/>
      <c r="BP134" s="229">
        <f t="shared" ref="BP134:BP197" si="280">BN134+BO134</f>
        <v>0</v>
      </c>
      <c r="BQ134" s="230"/>
      <c r="BR134" s="227">
        <f t="shared" ref="BR134:BR144" si="281">BA134*BU134</f>
        <v>0</v>
      </c>
      <c r="BS134" s="227">
        <f t="shared" ref="BS134:BS144" si="282">BA135*BV134</f>
        <v>0</v>
      </c>
      <c r="BT134" s="227">
        <f t="shared" si="163"/>
        <v>0</v>
      </c>
      <c r="BU134" s="18"/>
      <c r="BV134" s="186"/>
      <c r="BW134" s="16">
        <f t="shared" ref="BW134:BW197" si="283">BU134+BV134</f>
        <v>0</v>
      </c>
      <c r="BX134" s="48"/>
      <c r="BY134" s="37" t="s">
        <v>661</v>
      </c>
      <c r="BZ134" s="37"/>
    </row>
    <row r="135" spans="1:162" ht="42.75" customHeight="1" outlineLevel="1" x14ac:dyDescent="0.45">
      <c r="A135" s="5">
        <v>115</v>
      </c>
      <c r="B135" s="5">
        <v>115</v>
      </c>
      <c r="C135" s="5" t="s">
        <v>76</v>
      </c>
      <c r="D135" s="6" t="s">
        <v>553</v>
      </c>
      <c r="E135" s="10">
        <v>8.1359999999999992</v>
      </c>
      <c r="F135" s="283">
        <f t="shared" ref="F135:F144" si="284">E135*I135</f>
        <v>373442.39999999997</v>
      </c>
      <c r="G135" s="283"/>
      <c r="H135" s="283">
        <f t="shared" ref="H135:H144" si="285">F135+G135</f>
        <v>373442.39999999997</v>
      </c>
      <c r="I135" s="283">
        <f t="shared" ref="I135:I144" si="286">P135</f>
        <v>45900</v>
      </c>
      <c r="J135" s="283"/>
      <c r="K135" s="10"/>
      <c r="L135" s="228"/>
      <c r="M135" s="227">
        <f t="shared" si="164"/>
        <v>373442.39999999997</v>
      </c>
      <c r="N135" s="227">
        <f t="shared" si="194"/>
        <v>0</v>
      </c>
      <c r="O135" s="227">
        <f t="shared" si="165"/>
        <v>373442.39999999997</v>
      </c>
      <c r="P135" s="227">
        <v>45900</v>
      </c>
      <c r="Q135" s="227"/>
      <c r="R135" s="227">
        <f t="shared" si="166"/>
        <v>45900</v>
      </c>
      <c r="S135" s="228"/>
      <c r="T135" s="227">
        <f t="shared" si="265"/>
        <v>61019.999999999993</v>
      </c>
      <c r="U135" s="227">
        <f t="shared" si="262"/>
        <v>0</v>
      </c>
      <c r="V135" s="227">
        <f t="shared" si="263"/>
        <v>61019.999999999993</v>
      </c>
      <c r="W135" s="274">
        <v>7500</v>
      </c>
      <c r="X135" s="227"/>
      <c r="Y135" s="227"/>
      <c r="Z135" s="228"/>
      <c r="AA135" s="227">
        <f t="shared" si="268"/>
        <v>0</v>
      </c>
      <c r="AB135" s="227">
        <f t="shared" si="269"/>
        <v>0</v>
      </c>
      <c r="AC135" s="227">
        <f t="shared" ref="AC135:AC198" si="287">AA135+AB135</f>
        <v>0</v>
      </c>
      <c r="AD135" s="227"/>
      <c r="AE135" s="227"/>
      <c r="AF135" s="229">
        <f t="shared" si="270"/>
        <v>0</v>
      </c>
      <c r="AG135" s="228"/>
      <c r="AH135" s="227">
        <f t="shared" si="169"/>
        <v>0</v>
      </c>
      <c r="AI135" s="227">
        <f t="shared" si="170"/>
        <v>0</v>
      </c>
      <c r="AJ135" s="227">
        <f t="shared" si="264"/>
        <v>0</v>
      </c>
      <c r="AK135" s="227"/>
      <c r="AL135" s="227"/>
      <c r="AM135" s="227"/>
      <c r="AN135" s="228"/>
      <c r="AO135" s="227">
        <f t="shared" si="171"/>
        <v>0</v>
      </c>
      <c r="AP135" s="227">
        <f t="shared" ref="AP135:AP198" si="288">E136*AS135</f>
        <v>0</v>
      </c>
      <c r="AQ135" s="227">
        <f t="shared" ref="AQ135:AQ198" si="289">AO135+AP135</f>
        <v>0</v>
      </c>
      <c r="AR135" s="227"/>
      <c r="AS135" s="227"/>
      <c r="AT135" s="229">
        <f t="shared" si="271"/>
        <v>0</v>
      </c>
      <c r="AU135" s="230"/>
      <c r="AV135" s="227">
        <f t="shared" si="272"/>
        <v>0</v>
      </c>
      <c r="AW135" s="227">
        <f t="shared" si="273"/>
        <v>0</v>
      </c>
      <c r="AX135" s="227">
        <f t="shared" ref="AX135:AX198" si="290">AV135+AW135</f>
        <v>0</v>
      </c>
      <c r="AY135" s="227"/>
      <c r="AZ135" s="227"/>
      <c r="BA135" s="229">
        <f t="shared" si="274"/>
        <v>0</v>
      </c>
      <c r="BB135" s="230"/>
      <c r="BC135" s="227">
        <f t="shared" si="275"/>
        <v>0</v>
      </c>
      <c r="BD135" s="227">
        <f t="shared" si="276"/>
        <v>0</v>
      </c>
      <c r="BE135" s="227">
        <f t="shared" ref="BE135:BE198" si="291">BC135+BD135</f>
        <v>0</v>
      </c>
      <c r="BF135" s="227"/>
      <c r="BG135" s="227"/>
      <c r="BH135" s="229">
        <f t="shared" si="277"/>
        <v>0</v>
      </c>
      <c r="BI135" s="230"/>
      <c r="BJ135" s="230"/>
      <c r="BK135" s="227">
        <f t="shared" si="278"/>
        <v>0</v>
      </c>
      <c r="BL135" s="227">
        <f t="shared" si="279"/>
        <v>0</v>
      </c>
      <c r="BM135" s="227">
        <f t="shared" ref="BM135:BM198" si="292">BK135+BL135</f>
        <v>0</v>
      </c>
      <c r="BN135" s="227"/>
      <c r="BO135" s="227"/>
      <c r="BP135" s="229">
        <f t="shared" si="280"/>
        <v>0</v>
      </c>
      <c r="BQ135" s="230"/>
      <c r="BR135" s="227">
        <f t="shared" si="281"/>
        <v>0</v>
      </c>
      <c r="BS135" s="227">
        <f t="shared" si="282"/>
        <v>0</v>
      </c>
      <c r="BT135" s="227">
        <f t="shared" ref="BT135:BT198" si="293">BR135+BS135</f>
        <v>0</v>
      </c>
      <c r="BU135" s="18"/>
      <c r="BV135" s="186"/>
      <c r="BW135" s="16">
        <f t="shared" si="283"/>
        <v>0</v>
      </c>
      <c r="BX135" s="48"/>
      <c r="BY135" s="37" t="s">
        <v>662</v>
      </c>
      <c r="BZ135" s="37"/>
    </row>
    <row r="136" spans="1:162" ht="42.75" customHeight="1" outlineLevel="1" x14ac:dyDescent="0.45">
      <c r="A136" s="5">
        <v>116</v>
      </c>
      <c r="B136" s="5">
        <v>116</v>
      </c>
      <c r="C136" s="5" t="s">
        <v>77</v>
      </c>
      <c r="D136" s="6" t="s">
        <v>553</v>
      </c>
      <c r="E136" s="10">
        <v>7.1280000000000001</v>
      </c>
      <c r="F136" s="283">
        <f t="shared" si="284"/>
        <v>327175.2</v>
      </c>
      <c r="G136" s="283"/>
      <c r="H136" s="283">
        <f t="shared" si="285"/>
        <v>327175.2</v>
      </c>
      <c r="I136" s="283">
        <f t="shared" si="286"/>
        <v>45900</v>
      </c>
      <c r="J136" s="283"/>
      <c r="K136" s="10"/>
      <c r="L136" s="228"/>
      <c r="M136" s="227">
        <f t="shared" ref="M136:M199" si="294">P136*E136</f>
        <v>327175.2</v>
      </c>
      <c r="N136" s="227">
        <f t="shared" si="194"/>
        <v>0</v>
      </c>
      <c r="O136" s="227">
        <f t="shared" ref="O136:O199" si="295">M136+N136</f>
        <v>327175.2</v>
      </c>
      <c r="P136" s="227">
        <v>45900</v>
      </c>
      <c r="Q136" s="227"/>
      <c r="R136" s="227">
        <f t="shared" ref="R136:R199" si="296">P136+Q136</f>
        <v>45900</v>
      </c>
      <c r="S136" s="228"/>
      <c r="T136" s="227">
        <f t="shared" si="265"/>
        <v>53460</v>
      </c>
      <c r="U136" s="227">
        <f t="shared" si="262"/>
        <v>0</v>
      </c>
      <c r="V136" s="227">
        <f t="shared" si="263"/>
        <v>53460</v>
      </c>
      <c r="W136" s="274">
        <v>7500</v>
      </c>
      <c r="X136" s="227"/>
      <c r="Y136" s="227"/>
      <c r="Z136" s="228"/>
      <c r="AA136" s="227">
        <f t="shared" si="268"/>
        <v>0</v>
      </c>
      <c r="AB136" s="227">
        <f t="shared" si="269"/>
        <v>0</v>
      </c>
      <c r="AC136" s="227">
        <f t="shared" si="287"/>
        <v>0</v>
      </c>
      <c r="AD136" s="227"/>
      <c r="AE136" s="227"/>
      <c r="AF136" s="229">
        <f t="shared" si="270"/>
        <v>0</v>
      </c>
      <c r="AG136" s="228"/>
      <c r="AH136" s="227">
        <f t="shared" ref="AH136:AH199" si="297">AK136*E136</f>
        <v>0</v>
      </c>
      <c r="AI136" s="227">
        <f t="shared" ref="AI136:AI199" si="298">E136*AL136</f>
        <v>0</v>
      </c>
      <c r="AJ136" s="227">
        <f t="shared" si="264"/>
        <v>0</v>
      </c>
      <c r="AK136" s="227"/>
      <c r="AL136" s="227"/>
      <c r="AM136" s="227"/>
      <c r="AN136" s="228"/>
      <c r="AO136" s="227">
        <f t="shared" ref="AO136:AO199" si="299">E136*AR136</f>
        <v>0</v>
      </c>
      <c r="AP136" s="227">
        <f t="shared" si="288"/>
        <v>0</v>
      </c>
      <c r="AQ136" s="227">
        <f t="shared" si="289"/>
        <v>0</v>
      </c>
      <c r="AR136" s="227"/>
      <c r="AS136" s="227"/>
      <c r="AT136" s="229">
        <f t="shared" si="271"/>
        <v>0</v>
      </c>
      <c r="AU136" s="230"/>
      <c r="AV136" s="227">
        <f t="shared" si="272"/>
        <v>0</v>
      </c>
      <c r="AW136" s="227">
        <f t="shared" si="273"/>
        <v>0</v>
      </c>
      <c r="AX136" s="227">
        <f t="shared" si="290"/>
        <v>0</v>
      </c>
      <c r="AY136" s="227"/>
      <c r="AZ136" s="227"/>
      <c r="BA136" s="229">
        <f t="shared" si="274"/>
        <v>0</v>
      </c>
      <c r="BB136" s="230"/>
      <c r="BC136" s="227">
        <f t="shared" si="275"/>
        <v>0</v>
      </c>
      <c r="BD136" s="227">
        <f t="shared" si="276"/>
        <v>0</v>
      </c>
      <c r="BE136" s="227">
        <f t="shared" si="291"/>
        <v>0</v>
      </c>
      <c r="BF136" s="227"/>
      <c r="BG136" s="227"/>
      <c r="BH136" s="229">
        <f t="shared" si="277"/>
        <v>0</v>
      </c>
      <c r="BI136" s="230"/>
      <c r="BJ136" s="230"/>
      <c r="BK136" s="227">
        <f t="shared" si="278"/>
        <v>0</v>
      </c>
      <c r="BL136" s="227">
        <f t="shared" si="279"/>
        <v>0</v>
      </c>
      <c r="BM136" s="227">
        <f t="shared" si="292"/>
        <v>0</v>
      </c>
      <c r="BN136" s="227"/>
      <c r="BO136" s="227"/>
      <c r="BP136" s="229">
        <f t="shared" si="280"/>
        <v>0</v>
      </c>
      <c r="BQ136" s="230"/>
      <c r="BR136" s="227">
        <f t="shared" si="281"/>
        <v>0</v>
      </c>
      <c r="BS136" s="227">
        <f t="shared" si="282"/>
        <v>0</v>
      </c>
      <c r="BT136" s="227">
        <f t="shared" si="293"/>
        <v>0</v>
      </c>
      <c r="BU136" s="18"/>
      <c r="BV136" s="186"/>
      <c r="BW136" s="16">
        <f t="shared" si="283"/>
        <v>0</v>
      </c>
      <c r="BX136" s="48"/>
      <c r="BY136" s="37" t="s">
        <v>663</v>
      </c>
      <c r="BZ136" s="37"/>
    </row>
    <row r="137" spans="1:162" ht="42.75" customHeight="1" outlineLevel="1" x14ac:dyDescent="0.45">
      <c r="A137" s="5">
        <v>117</v>
      </c>
      <c r="B137" s="5">
        <v>117</v>
      </c>
      <c r="C137" s="5" t="s">
        <v>78</v>
      </c>
      <c r="D137" s="6" t="s">
        <v>553</v>
      </c>
      <c r="E137" s="10">
        <v>14.256</v>
      </c>
      <c r="F137" s="283">
        <f t="shared" si="284"/>
        <v>654350.4</v>
      </c>
      <c r="G137" s="283"/>
      <c r="H137" s="283">
        <f t="shared" si="285"/>
        <v>654350.4</v>
      </c>
      <c r="I137" s="283">
        <f t="shared" si="286"/>
        <v>45900</v>
      </c>
      <c r="J137" s="283"/>
      <c r="K137" s="10"/>
      <c r="L137" s="228"/>
      <c r="M137" s="227">
        <f t="shared" si="294"/>
        <v>654350.4</v>
      </c>
      <c r="N137" s="227">
        <f t="shared" si="194"/>
        <v>0</v>
      </c>
      <c r="O137" s="227">
        <f t="shared" si="295"/>
        <v>654350.4</v>
      </c>
      <c r="P137" s="227">
        <v>45900</v>
      </c>
      <c r="Q137" s="227"/>
      <c r="R137" s="227">
        <f t="shared" si="296"/>
        <v>45900</v>
      </c>
      <c r="S137" s="228"/>
      <c r="T137" s="227">
        <f t="shared" si="265"/>
        <v>106920</v>
      </c>
      <c r="U137" s="227">
        <f t="shared" si="262"/>
        <v>0</v>
      </c>
      <c r="V137" s="227">
        <f t="shared" si="263"/>
        <v>106920</v>
      </c>
      <c r="W137" s="274">
        <v>7500</v>
      </c>
      <c r="X137" s="227"/>
      <c r="Y137" s="227"/>
      <c r="Z137" s="228"/>
      <c r="AA137" s="227">
        <f t="shared" si="268"/>
        <v>0</v>
      </c>
      <c r="AB137" s="227">
        <f t="shared" si="269"/>
        <v>0</v>
      </c>
      <c r="AC137" s="227">
        <f t="shared" si="287"/>
        <v>0</v>
      </c>
      <c r="AD137" s="227"/>
      <c r="AE137" s="227"/>
      <c r="AF137" s="229">
        <f t="shared" si="270"/>
        <v>0</v>
      </c>
      <c r="AG137" s="228"/>
      <c r="AH137" s="227">
        <f t="shared" si="297"/>
        <v>0</v>
      </c>
      <c r="AI137" s="227">
        <f t="shared" si="298"/>
        <v>0</v>
      </c>
      <c r="AJ137" s="227">
        <f t="shared" si="264"/>
        <v>0</v>
      </c>
      <c r="AK137" s="227"/>
      <c r="AL137" s="227"/>
      <c r="AM137" s="227"/>
      <c r="AN137" s="228"/>
      <c r="AO137" s="227">
        <f t="shared" si="299"/>
        <v>0</v>
      </c>
      <c r="AP137" s="227">
        <f t="shared" si="288"/>
        <v>0</v>
      </c>
      <c r="AQ137" s="227">
        <f t="shared" si="289"/>
        <v>0</v>
      </c>
      <c r="AR137" s="227"/>
      <c r="AS137" s="227"/>
      <c r="AT137" s="229">
        <f t="shared" si="271"/>
        <v>0</v>
      </c>
      <c r="AU137" s="230"/>
      <c r="AV137" s="227">
        <f t="shared" si="272"/>
        <v>0</v>
      </c>
      <c r="AW137" s="227">
        <f t="shared" si="273"/>
        <v>0</v>
      </c>
      <c r="AX137" s="227">
        <f t="shared" si="290"/>
        <v>0</v>
      </c>
      <c r="AY137" s="227"/>
      <c r="AZ137" s="227"/>
      <c r="BA137" s="229">
        <f t="shared" si="274"/>
        <v>0</v>
      </c>
      <c r="BB137" s="230"/>
      <c r="BC137" s="227">
        <f t="shared" si="275"/>
        <v>0</v>
      </c>
      <c r="BD137" s="227">
        <f t="shared" si="276"/>
        <v>0</v>
      </c>
      <c r="BE137" s="227">
        <f t="shared" si="291"/>
        <v>0</v>
      </c>
      <c r="BF137" s="227"/>
      <c r="BG137" s="227"/>
      <c r="BH137" s="229">
        <f t="shared" si="277"/>
        <v>0</v>
      </c>
      <c r="BI137" s="230"/>
      <c r="BJ137" s="230"/>
      <c r="BK137" s="227">
        <f t="shared" si="278"/>
        <v>0</v>
      </c>
      <c r="BL137" s="227">
        <f t="shared" si="279"/>
        <v>0</v>
      </c>
      <c r="BM137" s="227">
        <f t="shared" si="292"/>
        <v>0</v>
      </c>
      <c r="BN137" s="227"/>
      <c r="BO137" s="227"/>
      <c r="BP137" s="229">
        <f t="shared" si="280"/>
        <v>0</v>
      </c>
      <c r="BQ137" s="230"/>
      <c r="BR137" s="227">
        <f t="shared" si="281"/>
        <v>0</v>
      </c>
      <c r="BS137" s="227">
        <f t="shared" si="282"/>
        <v>0</v>
      </c>
      <c r="BT137" s="227">
        <f t="shared" si="293"/>
        <v>0</v>
      </c>
      <c r="BU137" s="18"/>
      <c r="BV137" s="186"/>
      <c r="BW137" s="16">
        <f t="shared" si="283"/>
        <v>0</v>
      </c>
      <c r="BX137" s="48"/>
      <c r="BY137" s="37" t="s">
        <v>664</v>
      </c>
      <c r="BZ137" s="37"/>
    </row>
    <row r="138" spans="1:162" ht="57" customHeight="1" outlineLevel="1" x14ac:dyDescent="0.45">
      <c r="A138" s="5">
        <v>118</v>
      </c>
      <c r="B138" s="5">
        <v>118</v>
      </c>
      <c r="C138" s="5" t="s">
        <v>79</v>
      </c>
      <c r="D138" s="6" t="s">
        <v>553</v>
      </c>
      <c r="E138" s="10">
        <v>0.17499999999999999</v>
      </c>
      <c r="F138" s="283">
        <f t="shared" si="284"/>
        <v>8032.4999999999991</v>
      </c>
      <c r="G138" s="283"/>
      <c r="H138" s="283">
        <f t="shared" si="285"/>
        <v>8032.4999999999991</v>
      </c>
      <c r="I138" s="283">
        <f t="shared" si="286"/>
        <v>45900</v>
      </c>
      <c r="J138" s="283"/>
      <c r="K138" s="10"/>
      <c r="L138" s="228"/>
      <c r="M138" s="227">
        <f t="shared" si="294"/>
        <v>8032.4999999999991</v>
      </c>
      <c r="N138" s="227">
        <f t="shared" si="194"/>
        <v>0</v>
      </c>
      <c r="O138" s="227">
        <f t="shared" si="295"/>
        <v>8032.4999999999991</v>
      </c>
      <c r="P138" s="227">
        <v>45900</v>
      </c>
      <c r="Q138" s="227"/>
      <c r="R138" s="227">
        <f t="shared" si="296"/>
        <v>45900</v>
      </c>
      <c r="S138" s="228"/>
      <c r="T138" s="227">
        <f t="shared" si="265"/>
        <v>1312.5</v>
      </c>
      <c r="U138" s="227">
        <f t="shared" si="262"/>
        <v>0</v>
      </c>
      <c r="V138" s="227">
        <f t="shared" si="263"/>
        <v>1312.5</v>
      </c>
      <c r="W138" s="274">
        <v>7500</v>
      </c>
      <c r="X138" s="227"/>
      <c r="Y138" s="227"/>
      <c r="Z138" s="228"/>
      <c r="AA138" s="227">
        <f t="shared" si="268"/>
        <v>0</v>
      </c>
      <c r="AB138" s="227">
        <f t="shared" si="269"/>
        <v>0</v>
      </c>
      <c r="AC138" s="227">
        <f t="shared" si="287"/>
        <v>0</v>
      </c>
      <c r="AD138" s="227"/>
      <c r="AE138" s="227"/>
      <c r="AF138" s="229">
        <f t="shared" si="270"/>
        <v>0</v>
      </c>
      <c r="AG138" s="228"/>
      <c r="AH138" s="227">
        <f t="shared" si="297"/>
        <v>0</v>
      </c>
      <c r="AI138" s="227">
        <f t="shared" si="298"/>
        <v>0</v>
      </c>
      <c r="AJ138" s="227">
        <f t="shared" si="264"/>
        <v>0</v>
      </c>
      <c r="AK138" s="227"/>
      <c r="AL138" s="227"/>
      <c r="AM138" s="227"/>
      <c r="AN138" s="228"/>
      <c r="AO138" s="227">
        <f t="shared" si="299"/>
        <v>0</v>
      </c>
      <c r="AP138" s="227">
        <f t="shared" si="288"/>
        <v>0</v>
      </c>
      <c r="AQ138" s="227">
        <f t="shared" si="289"/>
        <v>0</v>
      </c>
      <c r="AR138" s="227"/>
      <c r="AS138" s="227"/>
      <c r="AT138" s="229">
        <f t="shared" si="271"/>
        <v>0</v>
      </c>
      <c r="AU138" s="230"/>
      <c r="AV138" s="227">
        <f t="shared" si="272"/>
        <v>0</v>
      </c>
      <c r="AW138" s="227">
        <f t="shared" si="273"/>
        <v>0</v>
      </c>
      <c r="AX138" s="227">
        <f t="shared" si="290"/>
        <v>0</v>
      </c>
      <c r="AY138" s="227"/>
      <c r="AZ138" s="227"/>
      <c r="BA138" s="229">
        <f t="shared" si="274"/>
        <v>0</v>
      </c>
      <c r="BB138" s="230"/>
      <c r="BC138" s="227">
        <f t="shared" si="275"/>
        <v>0</v>
      </c>
      <c r="BD138" s="227">
        <f t="shared" si="276"/>
        <v>0</v>
      </c>
      <c r="BE138" s="227">
        <f t="shared" si="291"/>
        <v>0</v>
      </c>
      <c r="BF138" s="227"/>
      <c r="BG138" s="227"/>
      <c r="BH138" s="229">
        <f t="shared" si="277"/>
        <v>0</v>
      </c>
      <c r="BI138" s="230"/>
      <c r="BJ138" s="230"/>
      <c r="BK138" s="227">
        <f t="shared" si="278"/>
        <v>0</v>
      </c>
      <c r="BL138" s="227">
        <f t="shared" si="279"/>
        <v>0</v>
      </c>
      <c r="BM138" s="227">
        <f t="shared" si="292"/>
        <v>0</v>
      </c>
      <c r="BN138" s="227"/>
      <c r="BO138" s="227"/>
      <c r="BP138" s="229">
        <f t="shared" si="280"/>
        <v>0</v>
      </c>
      <c r="BQ138" s="230"/>
      <c r="BR138" s="227">
        <f t="shared" si="281"/>
        <v>0</v>
      </c>
      <c r="BS138" s="227">
        <f t="shared" si="282"/>
        <v>0</v>
      </c>
      <c r="BT138" s="227">
        <f t="shared" si="293"/>
        <v>0</v>
      </c>
      <c r="BU138" s="18"/>
      <c r="BV138" s="186"/>
      <c r="BW138" s="16">
        <f t="shared" si="283"/>
        <v>0</v>
      </c>
      <c r="BX138" s="48"/>
      <c r="BY138" s="37" t="s">
        <v>665</v>
      </c>
      <c r="BZ138" s="37"/>
    </row>
    <row r="139" spans="1:162" ht="57" customHeight="1" outlineLevel="1" x14ac:dyDescent="0.45">
      <c r="A139" s="5">
        <v>119</v>
      </c>
      <c r="B139" s="5">
        <v>119</v>
      </c>
      <c r="C139" s="5" t="s">
        <v>80</v>
      </c>
      <c r="D139" s="6" t="s">
        <v>553</v>
      </c>
      <c r="E139" s="10">
        <v>0.11799999999999999</v>
      </c>
      <c r="F139" s="283">
        <f t="shared" si="284"/>
        <v>5416.2</v>
      </c>
      <c r="G139" s="283"/>
      <c r="H139" s="283">
        <f t="shared" si="285"/>
        <v>5416.2</v>
      </c>
      <c r="I139" s="283">
        <f t="shared" si="286"/>
        <v>45900</v>
      </c>
      <c r="J139" s="283"/>
      <c r="K139" s="10"/>
      <c r="L139" s="228"/>
      <c r="M139" s="227">
        <f t="shared" si="294"/>
        <v>5416.2</v>
      </c>
      <c r="N139" s="227">
        <f t="shared" si="194"/>
        <v>0</v>
      </c>
      <c r="O139" s="227">
        <f t="shared" si="295"/>
        <v>5416.2</v>
      </c>
      <c r="P139" s="227">
        <v>45900</v>
      </c>
      <c r="Q139" s="227"/>
      <c r="R139" s="227">
        <f t="shared" si="296"/>
        <v>45900</v>
      </c>
      <c r="S139" s="228"/>
      <c r="T139" s="227">
        <f t="shared" si="265"/>
        <v>885</v>
      </c>
      <c r="U139" s="227">
        <f t="shared" si="262"/>
        <v>0</v>
      </c>
      <c r="V139" s="227">
        <f t="shared" si="263"/>
        <v>885</v>
      </c>
      <c r="W139" s="274">
        <v>7500</v>
      </c>
      <c r="X139" s="227"/>
      <c r="Y139" s="227"/>
      <c r="Z139" s="228"/>
      <c r="AA139" s="227">
        <f t="shared" si="268"/>
        <v>0</v>
      </c>
      <c r="AB139" s="227">
        <f t="shared" si="269"/>
        <v>0</v>
      </c>
      <c r="AC139" s="227">
        <f t="shared" si="287"/>
        <v>0</v>
      </c>
      <c r="AD139" s="227"/>
      <c r="AE139" s="227"/>
      <c r="AF139" s="229">
        <f t="shared" si="270"/>
        <v>0</v>
      </c>
      <c r="AG139" s="228"/>
      <c r="AH139" s="227">
        <f t="shared" si="297"/>
        <v>0</v>
      </c>
      <c r="AI139" s="227">
        <f t="shared" si="298"/>
        <v>0</v>
      </c>
      <c r="AJ139" s="227">
        <f t="shared" si="264"/>
        <v>0</v>
      </c>
      <c r="AK139" s="227"/>
      <c r="AL139" s="227"/>
      <c r="AM139" s="227"/>
      <c r="AN139" s="228"/>
      <c r="AO139" s="227">
        <f t="shared" si="299"/>
        <v>0</v>
      </c>
      <c r="AP139" s="227">
        <f t="shared" si="288"/>
        <v>0</v>
      </c>
      <c r="AQ139" s="227">
        <f t="shared" si="289"/>
        <v>0</v>
      </c>
      <c r="AR139" s="227"/>
      <c r="AS139" s="227"/>
      <c r="AT139" s="229">
        <f t="shared" si="271"/>
        <v>0</v>
      </c>
      <c r="AU139" s="230"/>
      <c r="AV139" s="227">
        <f t="shared" si="272"/>
        <v>0</v>
      </c>
      <c r="AW139" s="227">
        <f t="shared" si="273"/>
        <v>0</v>
      </c>
      <c r="AX139" s="227">
        <f t="shared" si="290"/>
        <v>0</v>
      </c>
      <c r="AY139" s="227"/>
      <c r="AZ139" s="227"/>
      <c r="BA139" s="229">
        <f t="shared" si="274"/>
        <v>0</v>
      </c>
      <c r="BB139" s="230"/>
      <c r="BC139" s="227">
        <f t="shared" si="275"/>
        <v>0</v>
      </c>
      <c r="BD139" s="227">
        <f t="shared" si="276"/>
        <v>0</v>
      </c>
      <c r="BE139" s="227">
        <f t="shared" si="291"/>
        <v>0</v>
      </c>
      <c r="BF139" s="227"/>
      <c r="BG139" s="227"/>
      <c r="BH139" s="229">
        <f t="shared" si="277"/>
        <v>0</v>
      </c>
      <c r="BI139" s="230"/>
      <c r="BJ139" s="230"/>
      <c r="BK139" s="227">
        <f t="shared" si="278"/>
        <v>0</v>
      </c>
      <c r="BL139" s="227">
        <f t="shared" si="279"/>
        <v>0</v>
      </c>
      <c r="BM139" s="227">
        <f t="shared" si="292"/>
        <v>0</v>
      </c>
      <c r="BN139" s="227"/>
      <c r="BO139" s="227"/>
      <c r="BP139" s="229">
        <f t="shared" si="280"/>
        <v>0</v>
      </c>
      <c r="BQ139" s="230"/>
      <c r="BR139" s="227">
        <f t="shared" si="281"/>
        <v>0</v>
      </c>
      <c r="BS139" s="227">
        <f t="shared" si="282"/>
        <v>0</v>
      </c>
      <c r="BT139" s="227">
        <f t="shared" si="293"/>
        <v>0</v>
      </c>
      <c r="BU139" s="18"/>
      <c r="BV139" s="186"/>
      <c r="BW139" s="16">
        <f t="shared" si="283"/>
        <v>0</v>
      </c>
      <c r="BX139" s="48"/>
      <c r="BY139" s="37" t="s">
        <v>666</v>
      </c>
      <c r="BZ139" s="37"/>
    </row>
    <row r="140" spans="1:162" ht="57" customHeight="1" outlineLevel="1" x14ac:dyDescent="0.45">
      <c r="A140" s="5">
        <v>120</v>
      </c>
      <c r="B140" s="5">
        <v>120</v>
      </c>
      <c r="C140" s="5" t="s">
        <v>81</v>
      </c>
      <c r="D140" s="6" t="s">
        <v>553</v>
      </c>
      <c r="E140" s="10">
        <v>0.307</v>
      </c>
      <c r="F140" s="283">
        <f t="shared" si="284"/>
        <v>14091.3</v>
      </c>
      <c r="G140" s="283"/>
      <c r="H140" s="283">
        <f t="shared" si="285"/>
        <v>14091.3</v>
      </c>
      <c r="I140" s="283">
        <f t="shared" si="286"/>
        <v>45900</v>
      </c>
      <c r="J140" s="283"/>
      <c r="K140" s="10"/>
      <c r="L140" s="228"/>
      <c r="M140" s="227">
        <f t="shared" si="294"/>
        <v>14091.3</v>
      </c>
      <c r="N140" s="227">
        <f t="shared" si="194"/>
        <v>0</v>
      </c>
      <c r="O140" s="227">
        <f t="shared" si="295"/>
        <v>14091.3</v>
      </c>
      <c r="P140" s="227">
        <v>45900</v>
      </c>
      <c r="Q140" s="227"/>
      <c r="R140" s="227">
        <f t="shared" si="296"/>
        <v>45900</v>
      </c>
      <c r="S140" s="228"/>
      <c r="T140" s="227">
        <f t="shared" si="265"/>
        <v>2302.5</v>
      </c>
      <c r="U140" s="227">
        <f t="shared" si="262"/>
        <v>0</v>
      </c>
      <c r="V140" s="227">
        <f t="shared" si="263"/>
        <v>2302.5</v>
      </c>
      <c r="W140" s="274">
        <v>7500</v>
      </c>
      <c r="X140" s="227"/>
      <c r="Y140" s="227"/>
      <c r="Z140" s="228"/>
      <c r="AA140" s="227">
        <f t="shared" si="268"/>
        <v>0</v>
      </c>
      <c r="AB140" s="227">
        <f t="shared" si="269"/>
        <v>0</v>
      </c>
      <c r="AC140" s="227">
        <f t="shared" si="287"/>
        <v>0</v>
      </c>
      <c r="AD140" s="227"/>
      <c r="AE140" s="227"/>
      <c r="AF140" s="229">
        <f t="shared" si="270"/>
        <v>0</v>
      </c>
      <c r="AG140" s="228"/>
      <c r="AH140" s="227">
        <f t="shared" si="297"/>
        <v>0</v>
      </c>
      <c r="AI140" s="227">
        <f t="shared" si="298"/>
        <v>0</v>
      </c>
      <c r="AJ140" s="227">
        <f t="shared" si="264"/>
        <v>0</v>
      </c>
      <c r="AK140" s="227"/>
      <c r="AL140" s="227"/>
      <c r="AM140" s="227"/>
      <c r="AN140" s="228"/>
      <c r="AO140" s="227">
        <f t="shared" si="299"/>
        <v>0</v>
      </c>
      <c r="AP140" s="227">
        <f t="shared" si="288"/>
        <v>0</v>
      </c>
      <c r="AQ140" s="227">
        <f t="shared" si="289"/>
        <v>0</v>
      </c>
      <c r="AR140" s="227"/>
      <c r="AS140" s="227"/>
      <c r="AT140" s="229">
        <f t="shared" si="271"/>
        <v>0</v>
      </c>
      <c r="AU140" s="230"/>
      <c r="AV140" s="227">
        <f t="shared" si="272"/>
        <v>0</v>
      </c>
      <c r="AW140" s="227">
        <f t="shared" si="273"/>
        <v>0</v>
      </c>
      <c r="AX140" s="227">
        <f t="shared" si="290"/>
        <v>0</v>
      </c>
      <c r="AY140" s="227"/>
      <c r="AZ140" s="227"/>
      <c r="BA140" s="229">
        <f t="shared" si="274"/>
        <v>0</v>
      </c>
      <c r="BB140" s="230"/>
      <c r="BC140" s="227">
        <f t="shared" si="275"/>
        <v>0</v>
      </c>
      <c r="BD140" s="227">
        <f t="shared" si="276"/>
        <v>0</v>
      </c>
      <c r="BE140" s="227">
        <f t="shared" si="291"/>
        <v>0</v>
      </c>
      <c r="BF140" s="227"/>
      <c r="BG140" s="227"/>
      <c r="BH140" s="229">
        <f t="shared" si="277"/>
        <v>0</v>
      </c>
      <c r="BI140" s="230"/>
      <c r="BJ140" s="230"/>
      <c r="BK140" s="227">
        <f t="shared" si="278"/>
        <v>0</v>
      </c>
      <c r="BL140" s="227">
        <f t="shared" si="279"/>
        <v>0</v>
      </c>
      <c r="BM140" s="227">
        <f t="shared" si="292"/>
        <v>0</v>
      </c>
      <c r="BN140" s="227"/>
      <c r="BO140" s="227"/>
      <c r="BP140" s="229">
        <f t="shared" si="280"/>
        <v>0</v>
      </c>
      <c r="BQ140" s="230"/>
      <c r="BR140" s="227">
        <f t="shared" si="281"/>
        <v>0</v>
      </c>
      <c r="BS140" s="227">
        <f t="shared" si="282"/>
        <v>0</v>
      </c>
      <c r="BT140" s="227">
        <f t="shared" si="293"/>
        <v>0</v>
      </c>
      <c r="BU140" s="18"/>
      <c r="BV140" s="186"/>
      <c r="BW140" s="16">
        <f t="shared" si="283"/>
        <v>0</v>
      </c>
      <c r="BX140" s="48"/>
      <c r="BY140" s="37" t="s">
        <v>667</v>
      </c>
      <c r="BZ140" s="37"/>
    </row>
    <row r="141" spans="1:162" ht="57" customHeight="1" outlineLevel="1" x14ac:dyDescent="0.45">
      <c r="A141" s="5">
        <v>121</v>
      </c>
      <c r="B141" s="5">
        <v>121</v>
      </c>
      <c r="C141" s="5" t="s">
        <v>82</v>
      </c>
      <c r="D141" s="6" t="s">
        <v>553</v>
      </c>
      <c r="E141" s="10">
        <v>0.20699999999999999</v>
      </c>
      <c r="F141" s="283">
        <f t="shared" si="284"/>
        <v>9501.2999999999993</v>
      </c>
      <c r="G141" s="283"/>
      <c r="H141" s="283">
        <f t="shared" si="285"/>
        <v>9501.2999999999993</v>
      </c>
      <c r="I141" s="283">
        <f t="shared" si="286"/>
        <v>45900</v>
      </c>
      <c r="J141" s="283"/>
      <c r="K141" s="10"/>
      <c r="L141" s="228"/>
      <c r="M141" s="227">
        <f t="shared" si="294"/>
        <v>9501.2999999999993</v>
      </c>
      <c r="N141" s="227">
        <f t="shared" si="194"/>
        <v>0</v>
      </c>
      <c r="O141" s="227">
        <f t="shared" si="295"/>
        <v>9501.2999999999993</v>
      </c>
      <c r="P141" s="227">
        <v>45900</v>
      </c>
      <c r="Q141" s="227"/>
      <c r="R141" s="227">
        <f t="shared" si="296"/>
        <v>45900</v>
      </c>
      <c r="S141" s="228"/>
      <c r="T141" s="227">
        <f t="shared" si="265"/>
        <v>1552.5</v>
      </c>
      <c r="U141" s="227">
        <f t="shared" si="262"/>
        <v>0</v>
      </c>
      <c r="V141" s="227">
        <f t="shared" si="263"/>
        <v>1552.5</v>
      </c>
      <c r="W141" s="274">
        <v>7500</v>
      </c>
      <c r="X141" s="227"/>
      <c r="Y141" s="227"/>
      <c r="Z141" s="228"/>
      <c r="AA141" s="227">
        <f t="shared" si="268"/>
        <v>0</v>
      </c>
      <c r="AB141" s="227">
        <f t="shared" si="269"/>
        <v>0</v>
      </c>
      <c r="AC141" s="227">
        <f t="shared" si="287"/>
        <v>0</v>
      </c>
      <c r="AD141" s="227"/>
      <c r="AE141" s="227"/>
      <c r="AF141" s="229">
        <f t="shared" si="270"/>
        <v>0</v>
      </c>
      <c r="AG141" s="228"/>
      <c r="AH141" s="227">
        <f t="shared" si="297"/>
        <v>0</v>
      </c>
      <c r="AI141" s="227">
        <f t="shared" si="298"/>
        <v>0</v>
      </c>
      <c r="AJ141" s="227">
        <f t="shared" si="264"/>
        <v>0</v>
      </c>
      <c r="AK141" s="227"/>
      <c r="AL141" s="227"/>
      <c r="AM141" s="227"/>
      <c r="AN141" s="228"/>
      <c r="AO141" s="227">
        <f t="shared" si="299"/>
        <v>0</v>
      </c>
      <c r="AP141" s="227">
        <f t="shared" si="288"/>
        <v>0</v>
      </c>
      <c r="AQ141" s="227">
        <f t="shared" si="289"/>
        <v>0</v>
      </c>
      <c r="AR141" s="227"/>
      <c r="AS141" s="227"/>
      <c r="AT141" s="229">
        <f t="shared" si="271"/>
        <v>0</v>
      </c>
      <c r="AU141" s="230"/>
      <c r="AV141" s="227">
        <f t="shared" si="272"/>
        <v>0</v>
      </c>
      <c r="AW141" s="227">
        <f t="shared" si="273"/>
        <v>0</v>
      </c>
      <c r="AX141" s="227">
        <f t="shared" si="290"/>
        <v>0</v>
      </c>
      <c r="AY141" s="227"/>
      <c r="AZ141" s="227"/>
      <c r="BA141" s="229">
        <f t="shared" si="274"/>
        <v>0</v>
      </c>
      <c r="BB141" s="230"/>
      <c r="BC141" s="227">
        <f t="shared" si="275"/>
        <v>0</v>
      </c>
      <c r="BD141" s="227">
        <f t="shared" si="276"/>
        <v>0</v>
      </c>
      <c r="BE141" s="227">
        <f t="shared" si="291"/>
        <v>0</v>
      </c>
      <c r="BF141" s="227"/>
      <c r="BG141" s="227"/>
      <c r="BH141" s="229">
        <f t="shared" si="277"/>
        <v>0</v>
      </c>
      <c r="BI141" s="230"/>
      <c r="BJ141" s="230"/>
      <c r="BK141" s="227">
        <f t="shared" si="278"/>
        <v>0</v>
      </c>
      <c r="BL141" s="227">
        <f t="shared" si="279"/>
        <v>0</v>
      </c>
      <c r="BM141" s="227">
        <f t="shared" si="292"/>
        <v>0</v>
      </c>
      <c r="BN141" s="227"/>
      <c r="BO141" s="227"/>
      <c r="BP141" s="229">
        <f t="shared" si="280"/>
        <v>0</v>
      </c>
      <c r="BQ141" s="230"/>
      <c r="BR141" s="227">
        <f t="shared" si="281"/>
        <v>0</v>
      </c>
      <c r="BS141" s="227">
        <f t="shared" si="282"/>
        <v>0</v>
      </c>
      <c r="BT141" s="227">
        <f t="shared" si="293"/>
        <v>0</v>
      </c>
      <c r="BU141" s="18"/>
      <c r="BV141" s="186"/>
      <c r="BW141" s="16">
        <f t="shared" si="283"/>
        <v>0</v>
      </c>
      <c r="BX141" s="48"/>
      <c r="BY141" s="37" t="s">
        <v>668</v>
      </c>
      <c r="BZ141" s="37"/>
    </row>
    <row r="142" spans="1:162" ht="57" customHeight="1" outlineLevel="1" x14ac:dyDescent="0.45">
      <c r="A142" s="5">
        <v>122</v>
      </c>
      <c r="B142" s="5">
        <v>122</v>
      </c>
      <c r="C142" s="5" t="s">
        <v>83</v>
      </c>
      <c r="D142" s="6" t="s">
        <v>553</v>
      </c>
      <c r="E142" s="10">
        <v>4.04</v>
      </c>
      <c r="F142" s="283">
        <f t="shared" si="284"/>
        <v>185436</v>
      </c>
      <c r="G142" s="283"/>
      <c r="H142" s="283">
        <f t="shared" si="285"/>
        <v>185436</v>
      </c>
      <c r="I142" s="283">
        <f t="shared" si="286"/>
        <v>45900</v>
      </c>
      <c r="J142" s="283"/>
      <c r="K142" s="10"/>
      <c r="L142" s="228"/>
      <c r="M142" s="227">
        <f t="shared" si="294"/>
        <v>185436</v>
      </c>
      <c r="N142" s="227">
        <f t="shared" si="194"/>
        <v>0</v>
      </c>
      <c r="O142" s="227">
        <f t="shared" si="295"/>
        <v>185436</v>
      </c>
      <c r="P142" s="227">
        <v>45900</v>
      </c>
      <c r="Q142" s="227"/>
      <c r="R142" s="227">
        <f t="shared" si="296"/>
        <v>45900</v>
      </c>
      <c r="S142" s="228"/>
      <c r="T142" s="227">
        <f t="shared" si="265"/>
        <v>30300</v>
      </c>
      <c r="U142" s="227">
        <f t="shared" si="262"/>
        <v>0</v>
      </c>
      <c r="V142" s="227">
        <f t="shared" si="263"/>
        <v>30300</v>
      </c>
      <c r="W142" s="274">
        <v>7500</v>
      </c>
      <c r="X142" s="227"/>
      <c r="Y142" s="227"/>
      <c r="Z142" s="228"/>
      <c r="AA142" s="227">
        <f t="shared" si="268"/>
        <v>0</v>
      </c>
      <c r="AB142" s="227">
        <f t="shared" si="269"/>
        <v>0</v>
      </c>
      <c r="AC142" s="227">
        <f t="shared" si="287"/>
        <v>0</v>
      </c>
      <c r="AD142" s="227"/>
      <c r="AE142" s="227"/>
      <c r="AF142" s="229">
        <f t="shared" si="270"/>
        <v>0</v>
      </c>
      <c r="AG142" s="228"/>
      <c r="AH142" s="227">
        <f t="shared" si="297"/>
        <v>0</v>
      </c>
      <c r="AI142" s="227">
        <f t="shared" si="298"/>
        <v>0</v>
      </c>
      <c r="AJ142" s="227">
        <f t="shared" si="264"/>
        <v>0</v>
      </c>
      <c r="AK142" s="227"/>
      <c r="AL142" s="227"/>
      <c r="AM142" s="227"/>
      <c r="AN142" s="228"/>
      <c r="AO142" s="227">
        <f t="shared" si="299"/>
        <v>0</v>
      </c>
      <c r="AP142" s="227">
        <f t="shared" si="288"/>
        <v>0</v>
      </c>
      <c r="AQ142" s="227">
        <f t="shared" si="289"/>
        <v>0</v>
      </c>
      <c r="AR142" s="227"/>
      <c r="AS142" s="227"/>
      <c r="AT142" s="229">
        <f t="shared" si="271"/>
        <v>0</v>
      </c>
      <c r="AU142" s="230"/>
      <c r="AV142" s="227">
        <f t="shared" si="272"/>
        <v>0</v>
      </c>
      <c r="AW142" s="227">
        <f t="shared" si="273"/>
        <v>0</v>
      </c>
      <c r="AX142" s="227">
        <f t="shared" si="290"/>
        <v>0</v>
      </c>
      <c r="AY142" s="227"/>
      <c r="AZ142" s="227"/>
      <c r="BA142" s="229">
        <f t="shared" si="274"/>
        <v>0</v>
      </c>
      <c r="BB142" s="230"/>
      <c r="BC142" s="227">
        <f t="shared" si="275"/>
        <v>0</v>
      </c>
      <c r="BD142" s="227">
        <f t="shared" si="276"/>
        <v>0</v>
      </c>
      <c r="BE142" s="227">
        <f t="shared" si="291"/>
        <v>0</v>
      </c>
      <c r="BF142" s="227"/>
      <c r="BG142" s="227"/>
      <c r="BH142" s="229">
        <f t="shared" si="277"/>
        <v>0</v>
      </c>
      <c r="BI142" s="230"/>
      <c r="BJ142" s="230"/>
      <c r="BK142" s="227">
        <f t="shared" si="278"/>
        <v>0</v>
      </c>
      <c r="BL142" s="227">
        <f t="shared" si="279"/>
        <v>0</v>
      </c>
      <c r="BM142" s="227">
        <f t="shared" si="292"/>
        <v>0</v>
      </c>
      <c r="BN142" s="227"/>
      <c r="BO142" s="227"/>
      <c r="BP142" s="229">
        <f t="shared" si="280"/>
        <v>0</v>
      </c>
      <c r="BQ142" s="230"/>
      <c r="BR142" s="227">
        <f t="shared" si="281"/>
        <v>0</v>
      </c>
      <c r="BS142" s="227">
        <f t="shared" si="282"/>
        <v>0</v>
      </c>
      <c r="BT142" s="227">
        <f t="shared" si="293"/>
        <v>0</v>
      </c>
      <c r="BU142" s="18"/>
      <c r="BV142" s="186"/>
      <c r="BW142" s="16">
        <f t="shared" si="283"/>
        <v>0</v>
      </c>
      <c r="BX142" s="48"/>
      <c r="BY142" s="37" t="s">
        <v>669</v>
      </c>
      <c r="BZ142" s="37"/>
    </row>
    <row r="143" spans="1:162" ht="57" customHeight="1" outlineLevel="1" x14ac:dyDescent="0.45">
      <c r="A143" s="5">
        <v>123</v>
      </c>
      <c r="B143" s="5">
        <v>123</v>
      </c>
      <c r="C143" s="5" t="s">
        <v>84</v>
      </c>
      <c r="D143" s="6" t="s">
        <v>553</v>
      </c>
      <c r="E143" s="10">
        <v>0.28999999999999998</v>
      </c>
      <c r="F143" s="283">
        <f t="shared" si="284"/>
        <v>13310.999999999998</v>
      </c>
      <c r="G143" s="283"/>
      <c r="H143" s="283">
        <f t="shared" si="285"/>
        <v>13310.999999999998</v>
      </c>
      <c r="I143" s="283">
        <f t="shared" si="286"/>
        <v>45900</v>
      </c>
      <c r="J143" s="283"/>
      <c r="K143" s="10"/>
      <c r="L143" s="228"/>
      <c r="M143" s="227">
        <f t="shared" si="294"/>
        <v>13310.999999999998</v>
      </c>
      <c r="N143" s="227">
        <f t="shared" si="194"/>
        <v>0</v>
      </c>
      <c r="O143" s="227">
        <f t="shared" si="295"/>
        <v>13310.999999999998</v>
      </c>
      <c r="P143" s="227">
        <v>45900</v>
      </c>
      <c r="Q143" s="227"/>
      <c r="R143" s="227">
        <f t="shared" si="296"/>
        <v>45900</v>
      </c>
      <c r="S143" s="228"/>
      <c r="T143" s="227">
        <f t="shared" si="265"/>
        <v>2175</v>
      </c>
      <c r="U143" s="227">
        <f t="shared" si="262"/>
        <v>0</v>
      </c>
      <c r="V143" s="227">
        <f t="shared" si="263"/>
        <v>2175</v>
      </c>
      <c r="W143" s="274">
        <v>7500</v>
      </c>
      <c r="X143" s="227"/>
      <c r="Y143" s="227"/>
      <c r="Z143" s="228"/>
      <c r="AA143" s="227">
        <f t="shared" si="268"/>
        <v>0</v>
      </c>
      <c r="AB143" s="227">
        <f t="shared" si="269"/>
        <v>0</v>
      </c>
      <c r="AC143" s="227">
        <f t="shared" si="287"/>
        <v>0</v>
      </c>
      <c r="AD143" s="227"/>
      <c r="AE143" s="227"/>
      <c r="AF143" s="229">
        <f t="shared" si="270"/>
        <v>0</v>
      </c>
      <c r="AG143" s="228"/>
      <c r="AH143" s="227">
        <f t="shared" si="297"/>
        <v>0</v>
      </c>
      <c r="AI143" s="227">
        <f t="shared" si="298"/>
        <v>0</v>
      </c>
      <c r="AJ143" s="227">
        <f t="shared" si="264"/>
        <v>0</v>
      </c>
      <c r="AK143" s="227"/>
      <c r="AL143" s="227"/>
      <c r="AM143" s="227"/>
      <c r="AN143" s="228"/>
      <c r="AO143" s="227">
        <f t="shared" si="299"/>
        <v>0</v>
      </c>
      <c r="AP143" s="227">
        <f t="shared" si="288"/>
        <v>0</v>
      </c>
      <c r="AQ143" s="227">
        <f t="shared" si="289"/>
        <v>0</v>
      </c>
      <c r="AR143" s="227"/>
      <c r="AS143" s="227"/>
      <c r="AT143" s="229">
        <f t="shared" si="271"/>
        <v>0</v>
      </c>
      <c r="AU143" s="230"/>
      <c r="AV143" s="227">
        <f t="shared" si="272"/>
        <v>0</v>
      </c>
      <c r="AW143" s="227">
        <f t="shared" si="273"/>
        <v>0</v>
      </c>
      <c r="AX143" s="227">
        <f t="shared" si="290"/>
        <v>0</v>
      </c>
      <c r="AY143" s="227"/>
      <c r="AZ143" s="227"/>
      <c r="BA143" s="229">
        <f t="shared" si="274"/>
        <v>0</v>
      </c>
      <c r="BB143" s="230"/>
      <c r="BC143" s="227">
        <f t="shared" si="275"/>
        <v>0</v>
      </c>
      <c r="BD143" s="227">
        <f t="shared" si="276"/>
        <v>0</v>
      </c>
      <c r="BE143" s="227">
        <f t="shared" si="291"/>
        <v>0</v>
      </c>
      <c r="BF143" s="227"/>
      <c r="BG143" s="227"/>
      <c r="BH143" s="229">
        <f t="shared" si="277"/>
        <v>0</v>
      </c>
      <c r="BI143" s="230"/>
      <c r="BJ143" s="230"/>
      <c r="BK143" s="227">
        <f t="shared" si="278"/>
        <v>0</v>
      </c>
      <c r="BL143" s="227">
        <f t="shared" si="279"/>
        <v>0</v>
      </c>
      <c r="BM143" s="227">
        <f t="shared" si="292"/>
        <v>0</v>
      </c>
      <c r="BN143" s="227"/>
      <c r="BO143" s="227"/>
      <c r="BP143" s="229">
        <f t="shared" si="280"/>
        <v>0</v>
      </c>
      <c r="BQ143" s="230"/>
      <c r="BR143" s="227">
        <f t="shared" si="281"/>
        <v>0</v>
      </c>
      <c r="BS143" s="227">
        <f t="shared" si="282"/>
        <v>0</v>
      </c>
      <c r="BT143" s="227">
        <f t="shared" si="293"/>
        <v>0</v>
      </c>
      <c r="BU143" s="18"/>
      <c r="BV143" s="186"/>
      <c r="BW143" s="16">
        <f t="shared" si="283"/>
        <v>0</v>
      </c>
      <c r="BX143" s="48"/>
      <c r="BY143" s="37" t="s">
        <v>670</v>
      </c>
      <c r="BZ143" s="37"/>
    </row>
    <row r="144" spans="1:162" ht="57" customHeight="1" outlineLevel="1" x14ac:dyDescent="0.45">
      <c r="A144" s="5">
        <v>124</v>
      </c>
      <c r="B144" s="5">
        <v>124</v>
      </c>
      <c r="C144" s="5" t="s">
        <v>85</v>
      </c>
      <c r="D144" s="6" t="s">
        <v>553</v>
      </c>
      <c r="E144" s="10">
        <v>1.31</v>
      </c>
      <c r="F144" s="283">
        <f t="shared" si="284"/>
        <v>60129</v>
      </c>
      <c r="G144" s="283"/>
      <c r="H144" s="283">
        <f t="shared" si="285"/>
        <v>60129</v>
      </c>
      <c r="I144" s="283">
        <f t="shared" si="286"/>
        <v>45900</v>
      </c>
      <c r="J144" s="283"/>
      <c r="K144" s="10"/>
      <c r="L144" s="228"/>
      <c r="M144" s="227">
        <f t="shared" si="294"/>
        <v>60129</v>
      </c>
      <c r="N144" s="227">
        <f t="shared" si="194"/>
        <v>0</v>
      </c>
      <c r="O144" s="227">
        <f t="shared" si="295"/>
        <v>60129</v>
      </c>
      <c r="P144" s="227">
        <v>45900</v>
      </c>
      <c r="Q144" s="227"/>
      <c r="R144" s="227">
        <f t="shared" si="296"/>
        <v>45900</v>
      </c>
      <c r="S144" s="228"/>
      <c r="T144" s="227">
        <f t="shared" si="265"/>
        <v>9825</v>
      </c>
      <c r="U144" s="227">
        <f t="shared" si="262"/>
        <v>0</v>
      </c>
      <c r="V144" s="227">
        <f t="shared" si="263"/>
        <v>9825</v>
      </c>
      <c r="W144" s="274">
        <v>7500</v>
      </c>
      <c r="X144" s="227"/>
      <c r="Y144" s="227"/>
      <c r="Z144" s="228"/>
      <c r="AA144" s="227">
        <f t="shared" si="268"/>
        <v>0</v>
      </c>
      <c r="AB144" s="227">
        <f t="shared" si="269"/>
        <v>0</v>
      </c>
      <c r="AC144" s="227">
        <f t="shared" si="287"/>
        <v>0</v>
      </c>
      <c r="AD144" s="227"/>
      <c r="AE144" s="227"/>
      <c r="AF144" s="229">
        <f t="shared" si="270"/>
        <v>0</v>
      </c>
      <c r="AG144" s="228"/>
      <c r="AH144" s="227">
        <f t="shared" si="297"/>
        <v>0</v>
      </c>
      <c r="AI144" s="227">
        <f t="shared" si="298"/>
        <v>0</v>
      </c>
      <c r="AJ144" s="227">
        <f t="shared" si="264"/>
        <v>0</v>
      </c>
      <c r="AK144" s="227"/>
      <c r="AL144" s="227"/>
      <c r="AM144" s="227"/>
      <c r="AN144" s="228"/>
      <c r="AO144" s="227">
        <f t="shared" si="299"/>
        <v>0</v>
      </c>
      <c r="AP144" s="227">
        <f t="shared" si="288"/>
        <v>0</v>
      </c>
      <c r="AQ144" s="227">
        <f t="shared" si="289"/>
        <v>0</v>
      </c>
      <c r="AR144" s="227"/>
      <c r="AS144" s="227"/>
      <c r="AT144" s="229">
        <f t="shared" si="271"/>
        <v>0</v>
      </c>
      <c r="AU144" s="230"/>
      <c r="AV144" s="227">
        <f t="shared" si="272"/>
        <v>0</v>
      </c>
      <c r="AW144" s="227">
        <f t="shared" si="273"/>
        <v>0</v>
      </c>
      <c r="AX144" s="227">
        <f t="shared" si="290"/>
        <v>0</v>
      </c>
      <c r="AY144" s="227"/>
      <c r="AZ144" s="227"/>
      <c r="BA144" s="229">
        <f t="shared" si="274"/>
        <v>0</v>
      </c>
      <c r="BB144" s="230"/>
      <c r="BC144" s="227">
        <f t="shared" si="275"/>
        <v>0</v>
      </c>
      <c r="BD144" s="227">
        <f t="shared" si="276"/>
        <v>0</v>
      </c>
      <c r="BE144" s="227">
        <f t="shared" si="291"/>
        <v>0</v>
      </c>
      <c r="BF144" s="227"/>
      <c r="BG144" s="227"/>
      <c r="BH144" s="229">
        <f t="shared" si="277"/>
        <v>0</v>
      </c>
      <c r="BI144" s="230"/>
      <c r="BJ144" s="230"/>
      <c r="BK144" s="227">
        <f t="shared" si="278"/>
        <v>0</v>
      </c>
      <c r="BL144" s="227">
        <f t="shared" si="279"/>
        <v>0</v>
      </c>
      <c r="BM144" s="227">
        <f t="shared" si="292"/>
        <v>0</v>
      </c>
      <c r="BN144" s="227"/>
      <c r="BO144" s="227"/>
      <c r="BP144" s="229">
        <f t="shared" si="280"/>
        <v>0</v>
      </c>
      <c r="BQ144" s="230"/>
      <c r="BR144" s="227">
        <f t="shared" si="281"/>
        <v>0</v>
      </c>
      <c r="BS144" s="227">
        <f t="shared" si="282"/>
        <v>0</v>
      </c>
      <c r="BT144" s="227">
        <f t="shared" si="293"/>
        <v>0</v>
      </c>
      <c r="BU144" s="18"/>
      <c r="BV144" s="186"/>
      <c r="BW144" s="16">
        <f t="shared" si="283"/>
        <v>0</v>
      </c>
      <c r="BX144" s="48"/>
      <c r="BY144" s="37" t="s">
        <v>671</v>
      </c>
      <c r="BZ144" s="37"/>
    </row>
    <row r="145" spans="1:162" s="26" customFormat="1" x14ac:dyDescent="0.45">
      <c r="A145" s="21"/>
      <c r="B145" s="21"/>
      <c r="C145" s="21" t="s">
        <v>86</v>
      </c>
      <c r="D145" s="27"/>
      <c r="E145" s="28"/>
      <c r="F145" s="225"/>
      <c r="G145" s="225"/>
      <c r="H145" s="225"/>
      <c r="I145" s="289"/>
      <c r="J145" s="289"/>
      <c r="K145" s="225"/>
      <c r="L145" s="225"/>
      <c r="M145" s="225">
        <f t="shared" si="294"/>
        <v>0</v>
      </c>
      <c r="N145" s="225">
        <f t="shared" si="194"/>
        <v>0</v>
      </c>
      <c r="O145" s="225">
        <f t="shared" si="295"/>
        <v>0</v>
      </c>
      <c r="P145" s="225"/>
      <c r="Q145" s="225"/>
      <c r="R145" s="225">
        <f t="shared" si="296"/>
        <v>0</v>
      </c>
      <c r="S145" s="226"/>
      <c r="T145" s="225">
        <f t="shared" ref="T145" si="300">W145*S145</f>
        <v>0</v>
      </c>
      <c r="U145" s="225">
        <f t="shared" ref="U145" si="301">S145*X145</f>
        <v>0</v>
      </c>
      <c r="V145" s="225">
        <f t="shared" si="263"/>
        <v>0</v>
      </c>
      <c r="W145" s="273"/>
      <c r="X145" s="225"/>
      <c r="Y145" s="225"/>
      <c r="Z145" s="226"/>
      <c r="AA145" s="225">
        <f>AD145*BG145</f>
        <v>0</v>
      </c>
      <c r="AB145" s="225">
        <f>BG145*AE145</f>
        <v>0</v>
      </c>
      <c r="AC145" s="225">
        <f t="shared" si="287"/>
        <v>0</v>
      </c>
      <c r="AD145" s="225"/>
      <c r="AE145" s="225"/>
      <c r="AF145" s="222">
        <f t="shared" si="270"/>
        <v>0</v>
      </c>
      <c r="AG145" s="226"/>
      <c r="AH145" s="225">
        <f t="shared" ref="AH145" si="302">AK145*AG145</f>
        <v>0</v>
      </c>
      <c r="AI145" s="225">
        <f t="shared" ref="AI145" si="303">AG145*AL145</f>
        <v>0</v>
      </c>
      <c r="AJ145" s="225">
        <f t="shared" si="264"/>
        <v>0</v>
      </c>
      <c r="AK145" s="225"/>
      <c r="AL145" s="225"/>
      <c r="AM145" s="225"/>
      <c r="AN145" s="226"/>
      <c r="AO145" s="225">
        <f t="shared" ref="AO145" si="304">AR145*AM145</f>
        <v>0</v>
      </c>
      <c r="AP145" s="225">
        <f t="shared" ref="AP145" si="305">AM145*AS145</f>
        <v>0</v>
      </c>
      <c r="AQ145" s="225">
        <f t="shared" si="289"/>
        <v>0</v>
      </c>
      <c r="AR145" s="225"/>
      <c r="AS145" s="225"/>
      <c r="AT145" s="222">
        <f t="shared" si="271"/>
        <v>0</v>
      </c>
      <c r="AU145" s="223"/>
      <c r="AV145" s="225">
        <f>AY145*AS145</f>
        <v>0</v>
      </c>
      <c r="AW145" s="225">
        <f>AS145*AZ145</f>
        <v>0</v>
      </c>
      <c r="AX145" s="225">
        <f t="shared" si="290"/>
        <v>0</v>
      </c>
      <c r="AY145" s="225"/>
      <c r="AZ145" s="225"/>
      <c r="BA145" s="222">
        <f t="shared" si="274"/>
        <v>0</v>
      </c>
      <c r="BB145" s="223"/>
      <c r="BC145" s="225">
        <f>BF145*AZ145</f>
        <v>0</v>
      </c>
      <c r="BD145" s="225">
        <f>AZ145*BG145</f>
        <v>0</v>
      </c>
      <c r="BE145" s="225">
        <f t="shared" si="291"/>
        <v>0</v>
      </c>
      <c r="BF145" s="225"/>
      <c r="BG145" s="225"/>
      <c r="BH145" s="222">
        <f t="shared" si="277"/>
        <v>0</v>
      </c>
      <c r="BI145" s="223"/>
      <c r="BJ145" s="223"/>
      <c r="BK145" s="225">
        <f>BN145*AE145</f>
        <v>0</v>
      </c>
      <c r="BL145" s="225">
        <f>AE145*BO145</f>
        <v>0</v>
      </c>
      <c r="BM145" s="225">
        <f t="shared" si="292"/>
        <v>0</v>
      </c>
      <c r="BN145" s="225"/>
      <c r="BO145" s="225"/>
      <c r="BP145" s="222">
        <f t="shared" si="280"/>
        <v>0</v>
      </c>
      <c r="BQ145" s="223"/>
      <c r="BR145" s="225">
        <f>BU145*BO145</f>
        <v>0</v>
      </c>
      <c r="BS145" s="225">
        <f>BO145*BV145</f>
        <v>0</v>
      </c>
      <c r="BT145" s="225">
        <f t="shared" si="293"/>
        <v>0</v>
      </c>
      <c r="BU145" s="29"/>
      <c r="BV145" s="190"/>
      <c r="BW145" s="25">
        <f t="shared" si="283"/>
        <v>0</v>
      </c>
      <c r="BX145" s="47"/>
      <c r="BY145" s="35"/>
      <c r="BZ145" s="35"/>
      <c r="CA145" s="53"/>
      <c r="CB145" s="53"/>
      <c r="CC145" s="53"/>
      <c r="CD145" s="53"/>
      <c r="CE145" s="53"/>
      <c r="CF145" s="53"/>
      <c r="CG145" s="53"/>
      <c r="CH145" s="53"/>
      <c r="CI145" s="53"/>
      <c r="CJ145" s="53"/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  <c r="DB145" s="53"/>
      <c r="DC145" s="53"/>
      <c r="DD145" s="53"/>
      <c r="DE145" s="53"/>
      <c r="DF145" s="53"/>
      <c r="DG145" s="53"/>
      <c r="DH145" s="53"/>
      <c r="DI145" s="53"/>
      <c r="DJ145" s="53"/>
      <c r="DK145" s="53"/>
      <c r="DL145" s="53"/>
      <c r="DM145" s="53"/>
      <c r="DN145" s="53"/>
      <c r="DO145" s="53"/>
      <c r="DP145" s="53"/>
      <c r="DQ145" s="53"/>
      <c r="DR145" s="53"/>
      <c r="DS145" s="53"/>
      <c r="DT145" s="53"/>
      <c r="DU145" s="53"/>
      <c r="DV145" s="53"/>
      <c r="DW145" s="53"/>
      <c r="DX145" s="53"/>
      <c r="DY145" s="53"/>
      <c r="DZ145" s="53"/>
      <c r="EA145" s="53"/>
      <c r="EB145" s="53"/>
      <c r="EC145" s="53"/>
      <c r="ED145" s="53"/>
      <c r="EE145" s="53"/>
      <c r="EF145" s="53"/>
      <c r="EG145" s="53"/>
      <c r="EH145" s="53"/>
      <c r="EI145" s="53"/>
      <c r="EJ145" s="53"/>
      <c r="EK145" s="53"/>
      <c r="EL145" s="53"/>
      <c r="EM145" s="53"/>
      <c r="EN145" s="53"/>
      <c r="EO145" s="53"/>
      <c r="EP145" s="53"/>
      <c r="EQ145" s="53"/>
      <c r="ER145" s="53"/>
      <c r="ES145" s="53"/>
      <c r="ET145" s="53"/>
      <c r="EU145" s="53"/>
      <c r="EV145" s="53"/>
      <c r="EW145" s="53"/>
      <c r="EX145" s="53"/>
      <c r="EY145" s="53"/>
      <c r="EZ145" s="53"/>
      <c r="FA145" s="53"/>
      <c r="FB145" s="53"/>
      <c r="FC145" s="53"/>
      <c r="FD145" s="53"/>
      <c r="FE145" s="53"/>
      <c r="FF145" s="53"/>
    </row>
    <row r="146" spans="1:162" s="26" customFormat="1" x14ac:dyDescent="0.45">
      <c r="A146" s="21"/>
      <c r="B146" s="21"/>
      <c r="C146" s="21" t="s">
        <v>87</v>
      </c>
      <c r="D146" s="27"/>
      <c r="E146" s="28"/>
      <c r="F146" s="225">
        <f>SUM(F147:F154)</f>
        <v>5733483</v>
      </c>
      <c r="G146" s="225">
        <f t="shared" ref="G146:H146" si="306">SUM(G147:G154)</f>
        <v>7611130.9806399997</v>
      </c>
      <c r="H146" s="225">
        <f t="shared" si="306"/>
        <v>13344613.980639998</v>
      </c>
      <c r="I146" s="225"/>
      <c r="J146" s="225"/>
      <c r="K146" s="225"/>
      <c r="L146" s="225">
        <f t="shared" ref="L146" si="307">SUM(L147:L157)</f>
        <v>0</v>
      </c>
      <c r="M146" s="225">
        <f>SUM(M147:M157)</f>
        <v>6107973</v>
      </c>
      <c r="N146" s="225">
        <f>SUM(N147:N157)</f>
        <v>8056358.0156799993</v>
      </c>
      <c r="O146" s="225">
        <f t="shared" si="295"/>
        <v>14164331.01568</v>
      </c>
      <c r="P146" s="225"/>
      <c r="Q146" s="225"/>
      <c r="R146" s="225">
        <f t="shared" si="296"/>
        <v>0</v>
      </c>
      <c r="S146" s="226"/>
      <c r="T146" s="225">
        <f>SUM(T147:T157)</f>
        <v>0</v>
      </c>
      <c r="U146" s="225">
        <f>SUM(U147:U157)</f>
        <v>0</v>
      </c>
      <c r="V146" s="225">
        <f t="shared" si="263"/>
        <v>0</v>
      </c>
      <c r="W146" s="273"/>
      <c r="X146" s="225"/>
      <c r="Y146" s="225"/>
      <c r="Z146" s="226"/>
      <c r="AA146" s="225">
        <f>SUM(AA147:AA157)</f>
        <v>0</v>
      </c>
      <c r="AB146" s="225">
        <f>SUM(AB147:AB157)</f>
        <v>0</v>
      </c>
      <c r="AC146" s="225">
        <f t="shared" si="287"/>
        <v>0</v>
      </c>
      <c r="AD146" s="225"/>
      <c r="AE146" s="225"/>
      <c r="AF146" s="222">
        <f t="shared" si="270"/>
        <v>0</v>
      </c>
      <c r="AG146" s="226"/>
      <c r="AH146" s="225">
        <f>SUM(AH147:AH157)</f>
        <v>0</v>
      </c>
      <c r="AI146" s="225">
        <f>SUM(AI147:AI157)</f>
        <v>0</v>
      </c>
      <c r="AJ146" s="225">
        <f t="shared" si="264"/>
        <v>0</v>
      </c>
      <c r="AK146" s="225"/>
      <c r="AL146" s="225"/>
      <c r="AM146" s="225"/>
      <c r="AN146" s="226"/>
      <c r="AO146" s="225">
        <f>SUM(AO147:AO157)</f>
        <v>0</v>
      </c>
      <c r="AP146" s="225">
        <f>SUM(AP147:AP157)</f>
        <v>0</v>
      </c>
      <c r="AQ146" s="225">
        <f t="shared" si="289"/>
        <v>0</v>
      </c>
      <c r="AR146" s="225"/>
      <c r="AS146" s="225"/>
      <c r="AT146" s="222">
        <f t="shared" si="271"/>
        <v>0</v>
      </c>
      <c r="AU146" s="223"/>
      <c r="AV146" s="225">
        <f>SUM(AV147:AV157)</f>
        <v>0</v>
      </c>
      <c r="AW146" s="225">
        <f>SUM(AW147:AW157)</f>
        <v>0</v>
      </c>
      <c r="AX146" s="225">
        <f t="shared" si="290"/>
        <v>0</v>
      </c>
      <c r="AY146" s="225"/>
      <c r="AZ146" s="225"/>
      <c r="BA146" s="222">
        <f t="shared" si="274"/>
        <v>0</v>
      </c>
      <c r="BB146" s="223"/>
      <c r="BC146" s="225">
        <f>SUM(BC147:BC157)</f>
        <v>0</v>
      </c>
      <c r="BD146" s="225">
        <f>SUM(BD147:BD157)</f>
        <v>0</v>
      </c>
      <c r="BE146" s="225">
        <f t="shared" si="291"/>
        <v>0</v>
      </c>
      <c r="BF146" s="225"/>
      <c r="BG146" s="225"/>
      <c r="BH146" s="222">
        <f t="shared" si="277"/>
        <v>0</v>
      </c>
      <c r="BI146" s="223"/>
      <c r="BJ146" s="223"/>
      <c r="BK146" s="225">
        <f>SUM(BK147:BK157)</f>
        <v>0</v>
      </c>
      <c r="BL146" s="225">
        <f>SUM(BL147:BL157)</f>
        <v>0</v>
      </c>
      <c r="BM146" s="225">
        <f t="shared" si="292"/>
        <v>0</v>
      </c>
      <c r="BN146" s="225"/>
      <c r="BO146" s="225"/>
      <c r="BP146" s="222">
        <f t="shared" si="280"/>
        <v>0</v>
      </c>
      <c r="BQ146" s="223"/>
      <c r="BR146" s="225">
        <f>SUM(BR147:BR157)</f>
        <v>6793440</v>
      </c>
      <c r="BS146" s="225">
        <f>SUM(BS147:BS157)</f>
        <v>6789194.1000000006</v>
      </c>
      <c r="BT146" s="225">
        <f t="shared" si="293"/>
        <v>13582634.100000001</v>
      </c>
      <c r="BU146" s="29"/>
      <c r="BV146" s="190"/>
      <c r="BW146" s="25">
        <f t="shared" si="283"/>
        <v>0</v>
      </c>
      <c r="BX146" s="47"/>
      <c r="BY146" s="35"/>
      <c r="BZ146" s="35"/>
      <c r="CA146" s="53"/>
      <c r="CB146" s="53"/>
      <c r="CC146" s="53"/>
      <c r="CD146" s="53"/>
      <c r="CE146" s="53"/>
      <c r="CF146" s="53"/>
      <c r="CG146" s="53"/>
      <c r="CH146" s="53"/>
      <c r="CI146" s="53"/>
      <c r="CJ146" s="53"/>
      <c r="CK146" s="53"/>
      <c r="CL146" s="53"/>
      <c r="CM146" s="53"/>
      <c r="CN146" s="53"/>
      <c r="CO146" s="53"/>
      <c r="CP146" s="53"/>
      <c r="CQ146" s="53"/>
      <c r="CR146" s="53"/>
      <c r="CS146" s="53"/>
      <c r="CT146" s="53"/>
      <c r="CU146" s="53"/>
      <c r="CV146" s="53"/>
      <c r="CW146" s="53"/>
      <c r="CX146" s="53"/>
      <c r="CY146" s="53"/>
      <c r="CZ146" s="53"/>
      <c r="DA146" s="53"/>
      <c r="DB146" s="53"/>
      <c r="DC146" s="53"/>
      <c r="DD146" s="53"/>
      <c r="DE146" s="53"/>
      <c r="DF146" s="53"/>
      <c r="DG146" s="53"/>
      <c r="DH146" s="53"/>
      <c r="DI146" s="53"/>
      <c r="DJ146" s="53"/>
      <c r="DK146" s="53"/>
      <c r="DL146" s="53"/>
      <c r="DM146" s="53"/>
      <c r="DN146" s="53"/>
      <c r="DO146" s="53"/>
      <c r="DP146" s="53"/>
      <c r="DQ146" s="53"/>
      <c r="DR146" s="53"/>
      <c r="DS146" s="53"/>
      <c r="DT146" s="53"/>
      <c r="DU146" s="53"/>
      <c r="DV146" s="53"/>
      <c r="DW146" s="53"/>
      <c r="DX146" s="53"/>
      <c r="DY146" s="53"/>
      <c r="DZ146" s="53"/>
      <c r="EA146" s="53"/>
      <c r="EB146" s="53"/>
      <c r="EC146" s="53"/>
      <c r="ED146" s="53"/>
      <c r="EE146" s="53"/>
      <c r="EF146" s="53"/>
      <c r="EG146" s="53"/>
      <c r="EH146" s="53"/>
      <c r="EI146" s="53"/>
      <c r="EJ146" s="53"/>
      <c r="EK146" s="53"/>
      <c r="EL146" s="53"/>
      <c r="EM146" s="53"/>
      <c r="EN146" s="53"/>
      <c r="EO146" s="53"/>
      <c r="EP146" s="53"/>
      <c r="EQ146" s="53"/>
      <c r="ER146" s="53"/>
      <c r="ES146" s="53"/>
      <c r="ET146" s="53"/>
      <c r="EU146" s="53"/>
      <c r="EV146" s="53"/>
      <c r="EW146" s="53"/>
      <c r="EX146" s="53"/>
      <c r="EY146" s="53"/>
      <c r="EZ146" s="53"/>
      <c r="FA146" s="53"/>
      <c r="FB146" s="53"/>
      <c r="FC146" s="53"/>
      <c r="FD146" s="53"/>
      <c r="FE146" s="53"/>
      <c r="FF146" s="53"/>
    </row>
    <row r="147" spans="1:162" ht="42.75" customHeight="1" outlineLevel="1" x14ac:dyDescent="0.45">
      <c r="A147" s="5">
        <v>125</v>
      </c>
      <c r="B147" s="5">
        <v>125</v>
      </c>
      <c r="C147" s="5" t="s">
        <v>88</v>
      </c>
      <c r="D147" s="6" t="s">
        <v>553</v>
      </c>
      <c r="E147" s="10">
        <v>80.703000000000003</v>
      </c>
      <c r="F147" s="283">
        <f>E147*I147</f>
        <v>4236907.5</v>
      </c>
      <c r="G147" s="283">
        <f>E147*J147</f>
        <v>6836217.1630199999</v>
      </c>
      <c r="H147" s="283">
        <f t="shared" ref="H147" si="308">F147+G147</f>
        <v>11073124.66302</v>
      </c>
      <c r="I147" s="283">
        <f>P147</f>
        <v>52500</v>
      </c>
      <c r="J147" s="283">
        <f>Q147</f>
        <v>84708.34</v>
      </c>
      <c r="K147" s="10"/>
      <c r="L147" s="228"/>
      <c r="M147" s="227">
        <f t="shared" si="294"/>
        <v>4236907.5</v>
      </c>
      <c r="N147" s="227">
        <f t="shared" ref="N147:N210" si="309">E147*Q147</f>
        <v>6836217.1630199999</v>
      </c>
      <c r="O147" s="227">
        <f t="shared" si="295"/>
        <v>11073124.66302</v>
      </c>
      <c r="P147" s="227">
        <v>52500</v>
      </c>
      <c r="Q147" s="227">
        <v>84708.34</v>
      </c>
      <c r="R147" s="227">
        <f t="shared" si="296"/>
        <v>137208.34</v>
      </c>
      <c r="S147" s="228"/>
      <c r="T147" s="227">
        <f t="shared" si="265"/>
        <v>0</v>
      </c>
      <c r="U147" s="227">
        <f t="shared" si="262"/>
        <v>0</v>
      </c>
      <c r="V147" s="227">
        <f t="shared" si="263"/>
        <v>0</v>
      </c>
      <c r="W147" s="274"/>
      <c r="X147" s="227"/>
      <c r="Y147" s="227"/>
      <c r="Z147" s="228"/>
      <c r="AA147" s="227">
        <f t="shared" ref="AA147:AA157" si="310">AM147*AD147</f>
        <v>0</v>
      </c>
      <c r="AB147" s="227">
        <f t="shared" ref="AB147:AB157" si="311">AM148*AE147</f>
        <v>0</v>
      </c>
      <c r="AC147" s="227">
        <f t="shared" si="287"/>
        <v>0</v>
      </c>
      <c r="AD147" s="227"/>
      <c r="AE147" s="227"/>
      <c r="AF147" s="229">
        <f t="shared" si="270"/>
        <v>0</v>
      </c>
      <c r="AG147" s="228"/>
      <c r="AH147" s="227">
        <f t="shared" si="297"/>
        <v>0</v>
      </c>
      <c r="AI147" s="227">
        <f t="shared" si="298"/>
        <v>0</v>
      </c>
      <c r="AJ147" s="227">
        <f t="shared" si="264"/>
        <v>0</v>
      </c>
      <c r="AK147" s="227"/>
      <c r="AL147" s="227"/>
      <c r="AM147" s="227"/>
      <c r="AN147" s="228"/>
      <c r="AO147" s="227">
        <f t="shared" si="299"/>
        <v>0</v>
      </c>
      <c r="AP147" s="227">
        <f t="shared" si="288"/>
        <v>0</v>
      </c>
      <c r="AQ147" s="227">
        <f t="shared" si="289"/>
        <v>0</v>
      </c>
      <c r="AR147" s="227"/>
      <c r="AS147" s="227"/>
      <c r="AT147" s="229">
        <f t="shared" si="271"/>
        <v>0</v>
      </c>
      <c r="AU147" s="230"/>
      <c r="AV147" s="227">
        <f t="shared" ref="AV147:AV157" si="312">R147*AY147</f>
        <v>0</v>
      </c>
      <c r="AW147" s="227">
        <f t="shared" ref="AW147:AW157" si="313">R148*AZ147</f>
        <v>0</v>
      </c>
      <c r="AX147" s="227">
        <f t="shared" si="290"/>
        <v>0</v>
      </c>
      <c r="AY147" s="227"/>
      <c r="AZ147" s="227"/>
      <c r="BA147" s="229">
        <f t="shared" si="274"/>
        <v>0</v>
      </c>
      <c r="BB147" s="230"/>
      <c r="BC147" s="227">
        <f t="shared" ref="BC147:BC157" si="314">Y147*BF147</f>
        <v>0</v>
      </c>
      <c r="BD147" s="227">
        <f t="shared" ref="BD147:BD157" si="315">Y148*BG147</f>
        <v>0</v>
      </c>
      <c r="BE147" s="227">
        <f t="shared" si="291"/>
        <v>0</v>
      </c>
      <c r="BF147" s="227"/>
      <c r="BG147" s="227"/>
      <c r="BH147" s="229">
        <f t="shared" si="277"/>
        <v>0</v>
      </c>
      <c r="BI147" s="230"/>
      <c r="BJ147" s="230"/>
      <c r="BK147" s="227">
        <f t="shared" ref="BK147:BK157" si="316">AT147*BN147</f>
        <v>0</v>
      </c>
      <c r="BL147" s="227">
        <f t="shared" ref="BL147:BL157" si="317">AT148*BO147</f>
        <v>0</v>
      </c>
      <c r="BM147" s="227">
        <f t="shared" si="292"/>
        <v>0</v>
      </c>
      <c r="BN147" s="227"/>
      <c r="BO147" s="227"/>
      <c r="BP147" s="229">
        <f t="shared" si="280"/>
        <v>0</v>
      </c>
      <c r="BQ147" s="230"/>
      <c r="BR147" s="227">
        <f t="shared" ref="BR147:BR157" si="318">E147*BU147</f>
        <v>6456240</v>
      </c>
      <c r="BS147" s="227">
        <f t="shared" ref="BS147:BS157" si="319">E147*BV147</f>
        <v>6452204.8500000006</v>
      </c>
      <c r="BT147" s="227">
        <f t="shared" si="293"/>
        <v>12908444.850000001</v>
      </c>
      <c r="BU147" s="18">
        <v>80000</v>
      </c>
      <c r="BV147" s="186">
        <v>79950</v>
      </c>
      <c r="BW147" s="16">
        <f t="shared" si="283"/>
        <v>159950</v>
      </c>
      <c r="BX147" s="48"/>
      <c r="BY147" s="37" t="s">
        <v>672</v>
      </c>
      <c r="BZ147" s="37"/>
    </row>
    <row r="148" spans="1:162" ht="42.75" customHeight="1" outlineLevel="1" x14ac:dyDescent="0.45">
      <c r="A148" s="5">
        <v>126</v>
      </c>
      <c r="B148" s="5">
        <v>126</v>
      </c>
      <c r="C148" s="5" t="s">
        <v>89</v>
      </c>
      <c r="D148" s="6" t="s">
        <v>553</v>
      </c>
      <c r="E148" s="10">
        <v>0.77700000000000002</v>
      </c>
      <c r="F148" s="283">
        <f t="shared" ref="F148:F157" si="320">E148*I148</f>
        <v>40792.5</v>
      </c>
      <c r="G148" s="283">
        <f t="shared" ref="G148:G157" si="321">E148*J148</f>
        <v>65818.380179999993</v>
      </c>
      <c r="H148" s="283">
        <f t="shared" ref="H148:H157" si="322">F148+G148</f>
        <v>106610.88017999999</v>
      </c>
      <c r="I148" s="283">
        <f t="shared" ref="I148:I157" si="323">P148</f>
        <v>52500</v>
      </c>
      <c r="J148" s="283">
        <f t="shared" ref="J148:J157" si="324">Q148</f>
        <v>84708.34</v>
      </c>
      <c r="K148" s="10"/>
      <c r="L148" s="228"/>
      <c r="M148" s="227">
        <f t="shared" si="294"/>
        <v>40792.5</v>
      </c>
      <c r="N148" s="227">
        <f t="shared" si="309"/>
        <v>65818.380179999993</v>
      </c>
      <c r="O148" s="227">
        <f t="shared" si="295"/>
        <v>106610.88017999999</v>
      </c>
      <c r="P148" s="227">
        <v>52500</v>
      </c>
      <c r="Q148" s="227">
        <v>84708.34</v>
      </c>
      <c r="R148" s="227">
        <f t="shared" si="296"/>
        <v>137208.34</v>
      </c>
      <c r="S148" s="228"/>
      <c r="T148" s="227">
        <f t="shared" si="265"/>
        <v>0</v>
      </c>
      <c r="U148" s="227">
        <f t="shared" si="262"/>
        <v>0</v>
      </c>
      <c r="V148" s="227">
        <f t="shared" si="263"/>
        <v>0</v>
      </c>
      <c r="W148" s="274"/>
      <c r="X148" s="227"/>
      <c r="Y148" s="227"/>
      <c r="Z148" s="228"/>
      <c r="AA148" s="227">
        <f t="shared" si="310"/>
        <v>0</v>
      </c>
      <c r="AB148" s="227">
        <f t="shared" si="311"/>
        <v>0</v>
      </c>
      <c r="AC148" s="227">
        <f t="shared" si="287"/>
        <v>0</v>
      </c>
      <c r="AD148" s="227"/>
      <c r="AE148" s="227"/>
      <c r="AF148" s="229">
        <f t="shared" si="270"/>
        <v>0</v>
      </c>
      <c r="AG148" s="228"/>
      <c r="AH148" s="227">
        <f t="shared" si="297"/>
        <v>0</v>
      </c>
      <c r="AI148" s="227">
        <f t="shared" si="298"/>
        <v>0</v>
      </c>
      <c r="AJ148" s="227">
        <f t="shared" si="264"/>
        <v>0</v>
      </c>
      <c r="AK148" s="227"/>
      <c r="AL148" s="227"/>
      <c r="AM148" s="227"/>
      <c r="AN148" s="228"/>
      <c r="AO148" s="227">
        <f t="shared" si="299"/>
        <v>0</v>
      </c>
      <c r="AP148" s="227">
        <f t="shared" si="288"/>
        <v>0</v>
      </c>
      <c r="AQ148" s="227">
        <f t="shared" si="289"/>
        <v>0</v>
      </c>
      <c r="AR148" s="227"/>
      <c r="AS148" s="227"/>
      <c r="AT148" s="229">
        <f t="shared" si="271"/>
        <v>0</v>
      </c>
      <c r="AU148" s="230"/>
      <c r="AV148" s="227">
        <f t="shared" si="312"/>
        <v>0</v>
      </c>
      <c r="AW148" s="227">
        <f t="shared" si="313"/>
        <v>0</v>
      </c>
      <c r="AX148" s="227">
        <f t="shared" si="290"/>
        <v>0</v>
      </c>
      <c r="AY148" s="227"/>
      <c r="AZ148" s="227"/>
      <c r="BA148" s="229">
        <f t="shared" si="274"/>
        <v>0</v>
      </c>
      <c r="BB148" s="230"/>
      <c r="BC148" s="227">
        <f t="shared" si="314"/>
        <v>0</v>
      </c>
      <c r="BD148" s="227">
        <f t="shared" si="315"/>
        <v>0</v>
      </c>
      <c r="BE148" s="227">
        <f t="shared" si="291"/>
        <v>0</v>
      </c>
      <c r="BF148" s="227"/>
      <c r="BG148" s="227"/>
      <c r="BH148" s="229">
        <f t="shared" si="277"/>
        <v>0</v>
      </c>
      <c r="BI148" s="230"/>
      <c r="BJ148" s="230"/>
      <c r="BK148" s="227">
        <f t="shared" si="316"/>
        <v>0</v>
      </c>
      <c r="BL148" s="227">
        <f t="shared" si="317"/>
        <v>0</v>
      </c>
      <c r="BM148" s="227">
        <f t="shared" si="292"/>
        <v>0</v>
      </c>
      <c r="BN148" s="227"/>
      <c r="BO148" s="227"/>
      <c r="BP148" s="229">
        <f t="shared" si="280"/>
        <v>0</v>
      </c>
      <c r="BQ148" s="230"/>
      <c r="BR148" s="227">
        <f t="shared" si="318"/>
        <v>62160</v>
      </c>
      <c r="BS148" s="227">
        <f t="shared" si="319"/>
        <v>62121.15</v>
      </c>
      <c r="BT148" s="227">
        <f t="shared" si="293"/>
        <v>124281.15</v>
      </c>
      <c r="BU148" s="18">
        <v>80000</v>
      </c>
      <c r="BV148" s="186">
        <v>79950</v>
      </c>
      <c r="BW148" s="16">
        <f t="shared" si="283"/>
        <v>159950</v>
      </c>
      <c r="BX148" s="48"/>
      <c r="BY148" s="37" t="s">
        <v>673</v>
      </c>
      <c r="BZ148" s="37"/>
    </row>
    <row r="149" spans="1:162" ht="42.75" customHeight="1" outlineLevel="1" x14ac:dyDescent="0.45">
      <c r="A149" s="5">
        <v>127</v>
      </c>
      <c r="B149" s="5">
        <v>127</v>
      </c>
      <c r="C149" s="5" t="s">
        <v>90</v>
      </c>
      <c r="D149" s="6" t="s">
        <v>553</v>
      </c>
      <c r="E149" s="10">
        <v>1.1539999999999999</v>
      </c>
      <c r="F149" s="283">
        <f t="shared" si="320"/>
        <v>60584.999999999993</v>
      </c>
      <c r="G149" s="283">
        <f t="shared" si="321"/>
        <v>97753.42435999999</v>
      </c>
      <c r="H149" s="283">
        <f t="shared" si="322"/>
        <v>158338.42435999998</v>
      </c>
      <c r="I149" s="283">
        <f t="shared" si="323"/>
        <v>52500</v>
      </c>
      <c r="J149" s="283">
        <f t="shared" si="324"/>
        <v>84708.34</v>
      </c>
      <c r="K149" s="10"/>
      <c r="L149" s="228"/>
      <c r="M149" s="227">
        <f t="shared" si="294"/>
        <v>60584.999999999993</v>
      </c>
      <c r="N149" s="227">
        <f t="shared" si="309"/>
        <v>97753.42435999999</v>
      </c>
      <c r="O149" s="227">
        <f t="shared" si="295"/>
        <v>158338.42435999998</v>
      </c>
      <c r="P149" s="227">
        <v>52500</v>
      </c>
      <c r="Q149" s="227">
        <v>84708.34</v>
      </c>
      <c r="R149" s="227">
        <f t="shared" si="296"/>
        <v>137208.34</v>
      </c>
      <c r="S149" s="228"/>
      <c r="T149" s="227">
        <f t="shared" si="265"/>
        <v>0</v>
      </c>
      <c r="U149" s="227">
        <f t="shared" si="262"/>
        <v>0</v>
      </c>
      <c r="V149" s="227">
        <f t="shared" si="263"/>
        <v>0</v>
      </c>
      <c r="W149" s="274"/>
      <c r="X149" s="227"/>
      <c r="Y149" s="227"/>
      <c r="Z149" s="228"/>
      <c r="AA149" s="227">
        <f t="shared" si="310"/>
        <v>0</v>
      </c>
      <c r="AB149" s="227">
        <f t="shared" si="311"/>
        <v>0</v>
      </c>
      <c r="AC149" s="227">
        <f t="shared" si="287"/>
        <v>0</v>
      </c>
      <c r="AD149" s="227"/>
      <c r="AE149" s="227"/>
      <c r="AF149" s="229">
        <f t="shared" si="270"/>
        <v>0</v>
      </c>
      <c r="AG149" s="228"/>
      <c r="AH149" s="227">
        <f t="shared" si="297"/>
        <v>0</v>
      </c>
      <c r="AI149" s="227">
        <f t="shared" si="298"/>
        <v>0</v>
      </c>
      <c r="AJ149" s="227">
        <f t="shared" si="264"/>
        <v>0</v>
      </c>
      <c r="AK149" s="227"/>
      <c r="AL149" s="227"/>
      <c r="AM149" s="227"/>
      <c r="AN149" s="228"/>
      <c r="AO149" s="227">
        <f t="shared" si="299"/>
        <v>0</v>
      </c>
      <c r="AP149" s="227">
        <f t="shared" si="288"/>
        <v>0</v>
      </c>
      <c r="AQ149" s="227">
        <f t="shared" si="289"/>
        <v>0</v>
      </c>
      <c r="AR149" s="227"/>
      <c r="AS149" s="227"/>
      <c r="AT149" s="229">
        <f t="shared" si="271"/>
        <v>0</v>
      </c>
      <c r="AU149" s="230"/>
      <c r="AV149" s="227">
        <f t="shared" si="312"/>
        <v>0</v>
      </c>
      <c r="AW149" s="227">
        <f t="shared" si="313"/>
        <v>0</v>
      </c>
      <c r="AX149" s="227">
        <f t="shared" si="290"/>
        <v>0</v>
      </c>
      <c r="AY149" s="227"/>
      <c r="AZ149" s="227"/>
      <c r="BA149" s="229">
        <f t="shared" si="274"/>
        <v>0</v>
      </c>
      <c r="BB149" s="230"/>
      <c r="BC149" s="227">
        <f t="shared" si="314"/>
        <v>0</v>
      </c>
      <c r="BD149" s="227">
        <f t="shared" si="315"/>
        <v>0</v>
      </c>
      <c r="BE149" s="227">
        <f t="shared" si="291"/>
        <v>0</v>
      </c>
      <c r="BF149" s="227"/>
      <c r="BG149" s="227"/>
      <c r="BH149" s="229">
        <f t="shared" si="277"/>
        <v>0</v>
      </c>
      <c r="BI149" s="230"/>
      <c r="BJ149" s="230"/>
      <c r="BK149" s="227">
        <f t="shared" si="316"/>
        <v>0</v>
      </c>
      <c r="BL149" s="227">
        <f t="shared" si="317"/>
        <v>0</v>
      </c>
      <c r="BM149" s="227">
        <f t="shared" si="292"/>
        <v>0</v>
      </c>
      <c r="BN149" s="227"/>
      <c r="BO149" s="227"/>
      <c r="BP149" s="229">
        <f t="shared" si="280"/>
        <v>0</v>
      </c>
      <c r="BQ149" s="230"/>
      <c r="BR149" s="227">
        <f t="shared" si="318"/>
        <v>92320</v>
      </c>
      <c r="BS149" s="227">
        <f t="shared" si="319"/>
        <v>92262.299999999988</v>
      </c>
      <c r="BT149" s="227">
        <f t="shared" si="293"/>
        <v>184582.3</v>
      </c>
      <c r="BU149" s="18">
        <v>80000</v>
      </c>
      <c r="BV149" s="186">
        <v>79950</v>
      </c>
      <c r="BW149" s="16">
        <f t="shared" si="283"/>
        <v>159950</v>
      </c>
      <c r="BX149" s="48"/>
      <c r="BY149" s="37" t="s">
        <v>674</v>
      </c>
      <c r="BZ149" s="37"/>
    </row>
    <row r="150" spans="1:162" ht="85.5" customHeight="1" outlineLevel="1" x14ac:dyDescent="0.45">
      <c r="A150" s="5">
        <v>128</v>
      </c>
      <c r="B150" s="5">
        <v>128</v>
      </c>
      <c r="C150" s="5" t="s">
        <v>91</v>
      </c>
      <c r="D150" s="6" t="s">
        <v>553</v>
      </c>
      <c r="E150" s="10">
        <v>2.2839999999999998</v>
      </c>
      <c r="F150" s="283">
        <f t="shared" si="320"/>
        <v>901037.99999999988</v>
      </c>
      <c r="G150" s="283">
        <f t="shared" si="321"/>
        <v>592233.59427999996</v>
      </c>
      <c r="H150" s="283">
        <f t="shared" si="322"/>
        <v>1493271.5942799998</v>
      </c>
      <c r="I150" s="283">
        <f t="shared" si="323"/>
        <v>394500</v>
      </c>
      <c r="J150" s="283">
        <f t="shared" si="324"/>
        <v>259296.67</v>
      </c>
      <c r="K150" s="10"/>
      <c r="L150" s="228"/>
      <c r="M150" s="227">
        <f t="shared" si="294"/>
        <v>901037.99999999988</v>
      </c>
      <c r="N150" s="227">
        <f t="shared" si="309"/>
        <v>592233.59427999996</v>
      </c>
      <c r="O150" s="227">
        <f t="shared" si="295"/>
        <v>1493271.5942799998</v>
      </c>
      <c r="P150" s="227">
        <v>394500</v>
      </c>
      <c r="Q150" s="227">
        <v>259296.67</v>
      </c>
      <c r="R150" s="227">
        <f t="shared" si="296"/>
        <v>653796.67000000004</v>
      </c>
      <c r="S150" s="228"/>
      <c r="T150" s="227">
        <f t="shared" si="265"/>
        <v>0</v>
      </c>
      <c r="U150" s="227">
        <f t="shared" si="262"/>
        <v>0</v>
      </c>
      <c r="V150" s="227">
        <f t="shared" si="263"/>
        <v>0</v>
      </c>
      <c r="W150" s="274"/>
      <c r="X150" s="227"/>
      <c r="Y150" s="227"/>
      <c r="Z150" s="228"/>
      <c r="AA150" s="227">
        <f t="shared" si="310"/>
        <v>0</v>
      </c>
      <c r="AB150" s="227">
        <f t="shared" si="311"/>
        <v>0</v>
      </c>
      <c r="AC150" s="227">
        <f t="shared" si="287"/>
        <v>0</v>
      </c>
      <c r="AD150" s="227"/>
      <c r="AE150" s="227"/>
      <c r="AF150" s="229">
        <f t="shared" si="270"/>
        <v>0</v>
      </c>
      <c r="AG150" s="228"/>
      <c r="AH150" s="227">
        <f t="shared" si="297"/>
        <v>0</v>
      </c>
      <c r="AI150" s="227">
        <f t="shared" si="298"/>
        <v>0</v>
      </c>
      <c r="AJ150" s="227">
        <f t="shared" si="264"/>
        <v>0</v>
      </c>
      <c r="AK150" s="227"/>
      <c r="AL150" s="227"/>
      <c r="AM150" s="227"/>
      <c r="AN150" s="228"/>
      <c r="AO150" s="227">
        <f t="shared" si="299"/>
        <v>0</v>
      </c>
      <c r="AP150" s="227">
        <f t="shared" si="288"/>
        <v>0</v>
      </c>
      <c r="AQ150" s="227">
        <f t="shared" si="289"/>
        <v>0</v>
      </c>
      <c r="AR150" s="227"/>
      <c r="AS150" s="227"/>
      <c r="AT150" s="229">
        <f t="shared" si="271"/>
        <v>0</v>
      </c>
      <c r="AU150" s="230"/>
      <c r="AV150" s="227">
        <f t="shared" si="312"/>
        <v>0</v>
      </c>
      <c r="AW150" s="227">
        <f t="shared" si="313"/>
        <v>0</v>
      </c>
      <c r="AX150" s="227">
        <f t="shared" si="290"/>
        <v>0</v>
      </c>
      <c r="AY150" s="227"/>
      <c r="AZ150" s="227"/>
      <c r="BA150" s="229">
        <f t="shared" si="274"/>
        <v>0</v>
      </c>
      <c r="BB150" s="230"/>
      <c r="BC150" s="227">
        <f t="shared" si="314"/>
        <v>0</v>
      </c>
      <c r="BD150" s="227">
        <f t="shared" si="315"/>
        <v>0</v>
      </c>
      <c r="BE150" s="227">
        <f t="shared" si="291"/>
        <v>0</v>
      </c>
      <c r="BF150" s="227"/>
      <c r="BG150" s="227"/>
      <c r="BH150" s="229">
        <f t="shared" si="277"/>
        <v>0</v>
      </c>
      <c r="BI150" s="230"/>
      <c r="BJ150" s="230"/>
      <c r="BK150" s="227">
        <f t="shared" si="316"/>
        <v>0</v>
      </c>
      <c r="BL150" s="227">
        <f t="shared" si="317"/>
        <v>0</v>
      </c>
      <c r="BM150" s="227">
        <f t="shared" si="292"/>
        <v>0</v>
      </c>
      <c r="BN150" s="227"/>
      <c r="BO150" s="227"/>
      <c r="BP150" s="229">
        <f t="shared" si="280"/>
        <v>0</v>
      </c>
      <c r="BQ150" s="230"/>
      <c r="BR150" s="227">
        <f t="shared" si="318"/>
        <v>182719.99999999997</v>
      </c>
      <c r="BS150" s="227">
        <f t="shared" si="319"/>
        <v>182605.8</v>
      </c>
      <c r="BT150" s="227">
        <f t="shared" si="293"/>
        <v>365325.79999999993</v>
      </c>
      <c r="BU150" s="18">
        <v>80000</v>
      </c>
      <c r="BV150" s="186">
        <v>79950</v>
      </c>
      <c r="BW150" s="16">
        <f t="shared" si="283"/>
        <v>159950</v>
      </c>
      <c r="BX150" s="48"/>
      <c r="BY150" s="37" t="s">
        <v>675</v>
      </c>
      <c r="BZ150" s="37"/>
    </row>
    <row r="151" spans="1:162" ht="42.75" customHeight="1" outlineLevel="1" x14ac:dyDescent="0.45">
      <c r="A151" s="5">
        <v>129</v>
      </c>
      <c r="B151" s="5">
        <v>129</v>
      </c>
      <c r="C151" s="5" t="s">
        <v>92</v>
      </c>
      <c r="D151" s="6" t="s">
        <v>550</v>
      </c>
      <c r="E151" s="10">
        <v>36</v>
      </c>
      <c r="F151" s="283">
        <f t="shared" si="320"/>
        <v>367200</v>
      </c>
      <c r="G151" s="283">
        <f t="shared" si="321"/>
        <v>0</v>
      </c>
      <c r="H151" s="283">
        <f t="shared" si="322"/>
        <v>367200</v>
      </c>
      <c r="I151" s="283">
        <f t="shared" si="323"/>
        <v>10200</v>
      </c>
      <c r="J151" s="283">
        <f t="shared" si="324"/>
        <v>0</v>
      </c>
      <c r="K151" s="10"/>
      <c r="L151" s="228"/>
      <c r="M151" s="227">
        <f t="shared" si="294"/>
        <v>367200</v>
      </c>
      <c r="N151" s="227">
        <f t="shared" si="309"/>
        <v>0</v>
      </c>
      <c r="O151" s="227">
        <f t="shared" si="295"/>
        <v>367200</v>
      </c>
      <c r="P151" s="227">
        <v>10200</v>
      </c>
      <c r="Q151" s="227">
        <v>0</v>
      </c>
      <c r="R151" s="227">
        <f t="shared" si="296"/>
        <v>10200</v>
      </c>
      <c r="S151" s="228"/>
      <c r="T151" s="227">
        <f t="shared" si="265"/>
        <v>0</v>
      </c>
      <c r="U151" s="227">
        <f t="shared" si="262"/>
        <v>0</v>
      </c>
      <c r="V151" s="227">
        <f t="shared" si="263"/>
        <v>0</v>
      </c>
      <c r="W151" s="274"/>
      <c r="X151" s="227"/>
      <c r="Y151" s="227"/>
      <c r="Z151" s="228"/>
      <c r="AA151" s="227">
        <f t="shared" si="310"/>
        <v>0</v>
      </c>
      <c r="AB151" s="227">
        <f t="shared" si="311"/>
        <v>0</v>
      </c>
      <c r="AC151" s="227">
        <f t="shared" si="287"/>
        <v>0</v>
      </c>
      <c r="AD151" s="227"/>
      <c r="AE151" s="227"/>
      <c r="AF151" s="229">
        <f t="shared" si="270"/>
        <v>0</v>
      </c>
      <c r="AG151" s="228"/>
      <c r="AH151" s="227">
        <f t="shared" si="297"/>
        <v>0</v>
      </c>
      <c r="AI151" s="227">
        <f t="shared" si="298"/>
        <v>0</v>
      </c>
      <c r="AJ151" s="227">
        <f t="shared" si="264"/>
        <v>0</v>
      </c>
      <c r="AK151" s="227"/>
      <c r="AL151" s="227"/>
      <c r="AM151" s="227"/>
      <c r="AN151" s="228"/>
      <c r="AO151" s="227">
        <f t="shared" si="299"/>
        <v>0</v>
      </c>
      <c r="AP151" s="227">
        <f t="shared" si="288"/>
        <v>0</v>
      </c>
      <c r="AQ151" s="227">
        <f t="shared" si="289"/>
        <v>0</v>
      </c>
      <c r="AR151" s="227"/>
      <c r="AS151" s="227"/>
      <c r="AT151" s="229">
        <f t="shared" si="271"/>
        <v>0</v>
      </c>
      <c r="AU151" s="230"/>
      <c r="AV151" s="227">
        <f t="shared" si="312"/>
        <v>0</v>
      </c>
      <c r="AW151" s="227">
        <f t="shared" si="313"/>
        <v>0</v>
      </c>
      <c r="AX151" s="227">
        <f t="shared" si="290"/>
        <v>0</v>
      </c>
      <c r="AY151" s="227"/>
      <c r="AZ151" s="227"/>
      <c r="BA151" s="229">
        <f t="shared" si="274"/>
        <v>0</v>
      </c>
      <c r="BB151" s="230"/>
      <c r="BC151" s="227">
        <f t="shared" si="314"/>
        <v>0</v>
      </c>
      <c r="BD151" s="227">
        <f t="shared" si="315"/>
        <v>0</v>
      </c>
      <c r="BE151" s="227">
        <f t="shared" si="291"/>
        <v>0</v>
      </c>
      <c r="BF151" s="227"/>
      <c r="BG151" s="227"/>
      <c r="BH151" s="229">
        <f t="shared" si="277"/>
        <v>0</v>
      </c>
      <c r="BI151" s="230"/>
      <c r="BJ151" s="230"/>
      <c r="BK151" s="227">
        <f t="shared" si="316"/>
        <v>0</v>
      </c>
      <c r="BL151" s="227">
        <f t="shared" si="317"/>
        <v>0</v>
      </c>
      <c r="BM151" s="227">
        <f t="shared" si="292"/>
        <v>0</v>
      </c>
      <c r="BN151" s="227"/>
      <c r="BO151" s="227"/>
      <c r="BP151" s="229">
        <f t="shared" si="280"/>
        <v>0</v>
      </c>
      <c r="BQ151" s="230"/>
      <c r="BR151" s="227">
        <f t="shared" si="318"/>
        <v>0</v>
      </c>
      <c r="BS151" s="227">
        <f t="shared" si="319"/>
        <v>0</v>
      </c>
      <c r="BT151" s="227">
        <f t="shared" si="293"/>
        <v>0</v>
      </c>
      <c r="BU151" s="18"/>
      <c r="BV151" s="186"/>
      <c r="BW151" s="16">
        <f t="shared" si="283"/>
        <v>0</v>
      </c>
      <c r="BX151" s="48"/>
      <c r="BY151" s="37" t="s">
        <v>676</v>
      </c>
      <c r="BZ151" s="37"/>
    </row>
    <row r="152" spans="1:162" ht="42.75" customHeight="1" outlineLevel="1" x14ac:dyDescent="0.45">
      <c r="A152" s="5">
        <v>130</v>
      </c>
      <c r="B152" s="5">
        <v>130</v>
      </c>
      <c r="C152" s="5" t="s">
        <v>93</v>
      </c>
      <c r="D152" s="6" t="s">
        <v>554</v>
      </c>
      <c r="E152" s="10">
        <v>0.21</v>
      </c>
      <c r="F152" s="283">
        <f t="shared" si="320"/>
        <v>40320</v>
      </c>
      <c r="G152" s="283">
        <f t="shared" si="321"/>
        <v>561.75</v>
      </c>
      <c r="H152" s="283">
        <f t="shared" si="322"/>
        <v>40881.75</v>
      </c>
      <c r="I152" s="283">
        <f t="shared" si="323"/>
        <v>192000</v>
      </c>
      <c r="J152" s="283">
        <f t="shared" si="324"/>
        <v>2675</v>
      </c>
      <c r="K152" s="10"/>
      <c r="L152" s="228"/>
      <c r="M152" s="227">
        <f t="shared" si="294"/>
        <v>40320</v>
      </c>
      <c r="N152" s="227">
        <f t="shared" si="309"/>
        <v>561.75</v>
      </c>
      <c r="O152" s="227">
        <f t="shared" si="295"/>
        <v>40881.75</v>
      </c>
      <c r="P152" s="227">
        <v>192000</v>
      </c>
      <c r="Q152" s="227">
        <v>2675</v>
      </c>
      <c r="R152" s="227">
        <f t="shared" si="296"/>
        <v>194675</v>
      </c>
      <c r="S152" s="228"/>
      <c r="T152" s="227">
        <f t="shared" si="265"/>
        <v>0</v>
      </c>
      <c r="U152" s="227">
        <f t="shared" si="262"/>
        <v>0</v>
      </c>
      <c r="V152" s="227">
        <f t="shared" si="263"/>
        <v>0</v>
      </c>
      <c r="W152" s="274"/>
      <c r="X152" s="227"/>
      <c r="Y152" s="227"/>
      <c r="Z152" s="228"/>
      <c r="AA152" s="227">
        <f t="shared" si="310"/>
        <v>0</v>
      </c>
      <c r="AB152" s="227">
        <f t="shared" si="311"/>
        <v>0</v>
      </c>
      <c r="AC152" s="227">
        <f t="shared" si="287"/>
        <v>0</v>
      </c>
      <c r="AD152" s="227"/>
      <c r="AE152" s="227"/>
      <c r="AF152" s="229">
        <f t="shared" si="270"/>
        <v>0</v>
      </c>
      <c r="AG152" s="228"/>
      <c r="AH152" s="227">
        <f t="shared" si="297"/>
        <v>0</v>
      </c>
      <c r="AI152" s="227">
        <f t="shared" si="298"/>
        <v>0</v>
      </c>
      <c r="AJ152" s="227">
        <f t="shared" si="264"/>
        <v>0</v>
      </c>
      <c r="AK152" s="227"/>
      <c r="AL152" s="227"/>
      <c r="AM152" s="227"/>
      <c r="AN152" s="228"/>
      <c r="AO152" s="227">
        <f t="shared" si="299"/>
        <v>0</v>
      </c>
      <c r="AP152" s="227">
        <f t="shared" si="288"/>
        <v>0</v>
      </c>
      <c r="AQ152" s="227">
        <f t="shared" si="289"/>
        <v>0</v>
      </c>
      <c r="AR152" s="227"/>
      <c r="AS152" s="227"/>
      <c r="AT152" s="229">
        <f t="shared" si="271"/>
        <v>0</v>
      </c>
      <c r="AU152" s="230"/>
      <c r="AV152" s="227">
        <f t="shared" si="312"/>
        <v>0</v>
      </c>
      <c r="AW152" s="227">
        <f t="shared" si="313"/>
        <v>0</v>
      </c>
      <c r="AX152" s="227">
        <f t="shared" si="290"/>
        <v>0</v>
      </c>
      <c r="AY152" s="227"/>
      <c r="AZ152" s="227"/>
      <c r="BA152" s="229">
        <f t="shared" si="274"/>
        <v>0</v>
      </c>
      <c r="BB152" s="230"/>
      <c r="BC152" s="227">
        <f t="shared" si="314"/>
        <v>0</v>
      </c>
      <c r="BD152" s="227">
        <f t="shared" si="315"/>
        <v>0</v>
      </c>
      <c r="BE152" s="227">
        <f t="shared" si="291"/>
        <v>0</v>
      </c>
      <c r="BF152" s="227"/>
      <c r="BG152" s="227"/>
      <c r="BH152" s="229">
        <f t="shared" si="277"/>
        <v>0</v>
      </c>
      <c r="BI152" s="230"/>
      <c r="BJ152" s="230"/>
      <c r="BK152" s="227">
        <f t="shared" si="316"/>
        <v>0</v>
      </c>
      <c r="BL152" s="227">
        <f t="shared" si="317"/>
        <v>0</v>
      </c>
      <c r="BM152" s="227">
        <f t="shared" si="292"/>
        <v>0</v>
      </c>
      <c r="BN152" s="227"/>
      <c r="BO152" s="227"/>
      <c r="BP152" s="229">
        <f t="shared" si="280"/>
        <v>0</v>
      </c>
      <c r="BQ152" s="230"/>
      <c r="BR152" s="227">
        <f t="shared" si="318"/>
        <v>0</v>
      </c>
      <c r="BS152" s="227">
        <f t="shared" si="319"/>
        <v>0</v>
      </c>
      <c r="BT152" s="227">
        <f t="shared" si="293"/>
        <v>0</v>
      </c>
      <c r="BU152" s="18"/>
      <c r="BV152" s="186"/>
      <c r="BW152" s="16">
        <f t="shared" si="283"/>
        <v>0</v>
      </c>
      <c r="BX152" s="48"/>
      <c r="BY152" s="37" t="s">
        <v>677</v>
      </c>
      <c r="BZ152" s="37"/>
    </row>
    <row r="153" spans="1:162" ht="71.25" customHeight="1" outlineLevel="1" x14ac:dyDescent="0.45">
      <c r="A153" s="5">
        <v>131</v>
      </c>
      <c r="B153" s="5">
        <v>131</v>
      </c>
      <c r="C153" s="5" t="s">
        <v>94</v>
      </c>
      <c r="D153" s="6" t="s">
        <v>554</v>
      </c>
      <c r="E153" s="10">
        <v>0.25600000000000001</v>
      </c>
      <c r="F153" s="283">
        <f t="shared" si="320"/>
        <v>69312</v>
      </c>
      <c r="G153" s="283">
        <f t="shared" si="321"/>
        <v>14837.335040000002</v>
      </c>
      <c r="H153" s="283">
        <f t="shared" si="322"/>
        <v>84149.335040000005</v>
      </c>
      <c r="I153" s="283">
        <f t="shared" si="323"/>
        <v>270750</v>
      </c>
      <c r="J153" s="283">
        <f t="shared" si="324"/>
        <v>57958.340000000004</v>
      </c>
      <c r="K153" s="10"/>
      <c r="L153" s="228"/>
      <c r="M153" s="227">
        <f t="shared" si="294"/>
        <v>69312</v>
      </c>
      <c r="N153" s="227">
        <f t="shared" si="309"/>
        <v>14837.335040000002</v>
      </c>
      <c r="O153" s="227">
        <f t="shared" si="295"/>
        <v>84149.335040000005</v>
      </c>
      <c r="P153" s="227">
        <v>270750</v>
      </c>
      <c r="Q153" s="227">
        <v>57958.340000000004</v>
      </c>
      <c r="R153" s="227">
        <f t="shared" si="296"/>
        <v>328708.34000000003</v>
      </c>
      <c r="S153" s="228"/>
      <c r="T153" s="227">
        <f t="shared" si="265"/>
        <v>0</v>
      </c>
      <c r="U153" s="227">
        <f t="shared" si="262"/>
        <v>0</v>
      </c>
      <c r="V153" s="227">
        <f t="shared" si="263"/>
        <v>0</v>
      </c>
      <c r="W153" s="274"/>
      <c r="X153" s="227"/>
      <c r="Y153" s="227"/>
      <c r="Z153" s="228"/>
      <c r="AA153" s="227">
        <f t="shared" si="310"/>
        <v>0</v>
      </c>
      <c r="AB153" s="227">
        <f t="shared" si="311"/>
        <v>0</v>
      </c>
      <c r="AC153" s="227">
        <f t="shared" si="287"/>
        <v>0</v>
      </c>
      <c r="AD153" s="227"/>
      <c r="AE153" s="227"/>
      <c r="AF153" s="229">
        <f t="shared" si="270"/>
        <v>0</v>
      </c>
      <c r="AG153" s="228"/>
      <c r="AH153" s="227">
        <f t="shared" si="297"/>
        <v>0</v>
      </c>
      <c r="AI153" s="227">
        <f t="shared" si="298"/>
        <v>0</v>
      </c>
      <c r="AJ153" s="227">
        <f t="shared" si="264"/>
        <v>0</v>
      </c>
      <c r="AK153" s="227"/>
      <c r="AL153" s="227"/>
      <c r="AM153" s="227"/>
      <c r="AN153" s="228"/>
      <c r="AO153" s="227">
        <f t="shared" si="299"/>
        <v>0</v>
      </c>
      <c r="AP153" s="227">
        <f t="shared" si="288"/>
        <v>0</v>
      </c>
      <c r="AQ153" s="227">
        <f t="shared" si="289"/>
        <v>0</v>
      </c>
      <c r="AR153" s="227"/>
      <c r="AS153" s="227"/>
      <c r="AT153" s="229">
        <f t="shared" si="271"/>
        <v>0</v>
      </c>
      <c r="AU153" s="230"/>
      <c r="AV153" s="227">
        <f t="shared" si="312"/>
        <v>0</v>
      </c>
      <c r="AW153" s="227">
        <f t="shared" si="313"/>
        <v>0</v>
      </c>
      <c r="AX153" s="227">
        <f t="shared" si="290"/>
        <v>0</v>
      </c>
      <c r="AY153" s="227"/>
      <c r="AZ153" s="227"/>
      <c r="BA153" s="229">
        <f t="shared" si="274"/>
        <v>0</v>
      </c>
      <c r="BB153" s="230"/>
      <c r="BC153" s="227">
        <f t="shared" si="314"/>
        <v>0</v>
      </c>
      <c r="BD153" s="227">
        <f t="shared" si="315"/>
        <v>0</v>
      </c>
      <c r="BE153" s="227">
        <f t="shared" si="291"/>
        <v>0</v>
      </c>
      <c r="BF153" s="227"/>
      <c r="BG153" s="227"/>
      <c r="BH153" s="229">
        <f t="shared" si="277"/>
        <v>0</v>
      </c>
      <c r="BI153" s="230"/>
      <c r="BJ153" s="230"/>
      <c r="BK153" s="227">
        <f t="shared" si="316"/>
        <v>0</v>
      </c>
      <c r="BL153" s="227">
        <f t="shared" si="317"/>
        <v>0</v>
      </c>
      <c r="BM153" s="227">
        <f t="shared" si="292"/>
        <v>0</v>
      </c>
      <c r="BN153" s="227"/>
      <c r="BO153" s="227"/>
      <c r="BP153" s="229">
        <f t="shared" si="280"/>
        <v>0</v>
      </c>
      <c r="BQ153" s="230"/>
      <c r="BR153" s="227">
        <f t="shared" si="318"/>
        <v>0</v>
      </c>
      <c r="BS153" s="227">
        <f t="shared" si="319"/>
        <v>0</v>
      </c>
      <c r="BT153" s="227">
        <f t="shared" si="293"/>
        <v>0</v>
      </c>
      <c r="BU153" s="18"/>
      <c r="BV153" s="186"/>
      <c r="BW153" s="16">
        <f t="shared" si="283"/>
        <v>0</v>
      </c>
      <c r="BX153" s="48"/>
      <c r="BY153" s="37" t="s">
        <v>678</v>
      </c>
      <c r="BZ153" s="37"/>
    </row>
    <row r="154" spans="1:162" ht="57" customHeight="1" outlineLevel="1" x14ac:dyDescent="0.45">
      <c r="A154" s="5">
        <v>132</v>
      </c>
      <c r="B154" s="5">
        <v>132</v>
      </c>
      <c r="C154" s="5" t="s">
        <v>95</v>
      </c>
      <c r="D154" s="6" t="s">
        <v>554</v>
      </c>
      <c r="E154" s="10">
        <v>6.4000000000000001E-2</v>
      </c>
      <c r="F154" s="283">
        <f t="shared" si="320"/>
        <v>17328</v>
      </c>
      <c r="G154" s="283">
        <f t="shared" si="321"/>
        <v>3709.3337600000004</v>
      </c>
      <c r="H154" s="283">
        <f t="shared" si="322"/>
        <v>21037.333760000001</v>
      </c>
      <c r="I154" s="283">
        <f t="shared" si="323"/>
        <v>270750</v>
      </c>
      <c r="J154" s="283">
        <f t="shared" si="324"/>
        <v>57958.340000000004</v>
      </c>
      <c r="K154" s="10"/>
      <c r="L154" s="228"/>
      <c r="M154" s="227">
        <f t="shared" si="294"/>
        <v>17328</v>
      </c>
      <c r="N154" s="227">
        <f t="shared" si="309"/>
        <v>3709.3337600000004</v>
      </c>
      <c r="O154" s="227">
        <f t="shared" si="295"/>
        <v>21037.333760000001</v>
      </c>
      <c r="P154" s="227">
        <v>270750</v>
      </c>
      <c r="Q154" s="227">
        <v>57958.340000000004</v>
      </c>
      <c r="R154" s="227">
        <f t="shared" si="296"/>
        <v>328708.34000000003</v>
      </c>
      <c r="S154" s="228"/>
      <c r="T154" s="227">
        <f t="shared" si="265"/>
        <v>0</v>
      </c>
      <c r="U154" s="227">
        <f t="shared" si="262"/>
        <v>0</v>
      </c>
      <c r="V154" s="227">
        <f t="shared" si="263"/>
        <v>0</v>
      </c>
      <c r="W154" s="274"/>
      <c r="X154" s="227"/>
      <c r="Y154" s="227"/>
      <c r="Z154" s="228"/>
      <c r="AA154" s="227">
        <f t="shared" si="310"/>
        <v>0</v>
      </c>
      <c r="AB154" s="227">
        <f t="shared" si="311"/>
        <v>0</v>
      </c>
      <c r="AC154" s="227">
        <f t="shared" si="287"/>
        <v>0</v>
      </c>
      <c r="AD154" s="227"/>
      <c r="AE154" s="227"/>
      <c r="AF154" s="229">
        <f t="shared" si="270"/>
        <v>0</v>
      </c>
      <c r="AG154" s="228"/>
      <c r="AH154" s="227">
        <f t="shared" si="297"/>
        <v>0</v>
      </c>
      <c r="AI154" s="227">
        <f t="shared" si="298"/>
        <v>0</v>
      </c>
      <c r="AJ154" s="227">
        <f t="shared" si="264"/>
        <v>0</v>
      </c>
      <c r="AK154" s="227"/>
      <c r="AL154" s="227"/>
      <c r="AM154" s="227"/>
      <c r="AN154" s="228"/>
      <c r="AO154" s="227">
        <f t="shared" si="299"/>
        <v>0</v>
      </c>
      <c r="AP154" s="227">
        <f t="shared" si="288"/>
        <v>0</v>
      </c>
      <c r="AQ154" s="227">
        <f t="shared" si="289"/>
        <v>0</v>
      </c>
      <c r="AR154" s="227"/>
      <c r="AS154" s="227"/>
      <c r="AT154" s="229">
        <f t="shared" si="271"/>
        <v>0</v>
      </c>
      <c r="AU154" s="230"/>
      <c r="AV154" s="227">
        <f t="shared" si="312"/>
        <v>0</v>
      </c>
      <c r="AW154" s="227">
        <f t="shared" si="313"/>
        <v>0</v>
      </c>
      <c r="AX154" s="227">
        <f t="shared" si="290"/>
        <v>0</v>
      </c>
      <c r="AY154" s="227"/>
      <c r="AZ154" s="227"/>
      <c r="BA154" s="229">
        <f t="shared" si="274"/>
        <v>0</v>
      </c>
      <c r="BB154" s="230"/>
      <c r="BC154" s="227">
        <f t="shared" si="314"/>
        <v>0</v>
      </c>
      <c r="BD154" s="227">
        <f t="shared" si="315"/>
        <v>0</v>
      </c>
      <c r="BE154" s="227">
        <f t="shared" si="291"/>
        <v>0</v>
      </c>
      <c r="BF154" s="227"/>
      <c r="BG154" s="227"/>
      <c r="BH154" s="229">
        <f t="shared" si="277"/>
        <v>0</v>
      </c>
      <c r="BI154" s="230"/>
      <c r="BJ154" s="230"/>
      <c r="BK154" s="227">
        <f t="shared" si="316"/>
        <v>0</v>
      </c>
      <c r="BL154" s="227">
        <f t="shared" si="317"/>
        <v>0</v>
      </c>
      <c r="BM154" s="227">
        <f t="shared" si="292"/>
        <v>0</v>
      </c>
      <c r="BN154" s="227"/>
      <c r="BO154" s="227"/>
      <c r="BP154" s="229">
        <f t="shared" si="280"/>
        <v>0</v>
      </c>
      <c r="BQ154" s="230"/>
      <c r="BR154" s="227">
        <f t="shared" si="318"/>
        <v>0</v>
      </c>
      <c r="BS154" s="227">
        <f t="shared" si="319"/>
        <v>0</v>
      </c>
      <c r="BT154" s="227">
        <f t="shared" si="293"/>
        <v>0</v>
      </c>
      <c r="BU154" s="18"/>
      <c r="BV154" s="186"/>
      <c r="BW154" s="16">
        <f t="shared" si="283"/>
        <v>0</v>
      </c>
      <c r="BX154" s="48"/>
      <c r="BY154" s="37" t="s">
        <v>679</v>
      </c>
      <c r="BZ154" s="37"/>
    </row>
    <row r="155" spans="1:162" s="26" customFormat="1" x14ac:dyDescent="0.45">
      <c r="A155" s="21"/>
      <c r="B155" s="21"/>
      <c r="C155" s="21" t="s">
        <v>96</v>
      </c>
      <c r="D155" s="27"/>
      <c r="E155" s="28"/>
      <c r="F155" s="225">
        <f>SUM(F156:F157)</f>
        <v>374490</v>
      </c>
      <c r="G155" s="225">
        <f t="shared" ref="G155:H155" si="325">SUM(G156:G157)</f>
        <v>445227.03503999999</v>
      </c>
      <c r="H155" s="225">
        <f t="shared" si="325"/>
        <v>819717.03503999999</v>
      </c>
      <c r="I155" s="225"/>
      <c r="J155" s="225"/>
      <c r="K155" s="225"/>
      <c r="L155" s="225"/>
      <c r="M155" s="225">
        <f t="shared" si="294"/>
        <v>0</v>
      </c>
      <c r="N155" s="225">
        <f t="shared" si="309"/>
        <v>0</v>
      </c>
      <c r="O155" s="225">
        <f t="shared" si="295"/>
        <v>0</v>
      </c>
      <c r="P155" s="225"/>
      <c r="Q155" s="225"/>
      <c r="R155" s="225">
        <f t="shared" si="296"/>
        <v>0</v>
      </c>
      <c r="S155" s="226"/>
      <c r="T155" s="225">
        <f t="shared" si="265"/>
        <v>0</v>
      </c>
      <c r="U155" s="225">
        <f t="shared" si="262"/>
        <v>0</v>
      </c>
      <c r="V155" s="225">
        <f t="shared" si="263"/>
        <v>0</v>
      </c>
      <c r="W155" s="273"/>
      <c r="X155" s="225"/>
      <c r="Y155" s="225"/>
      <c r="Z155" s="226"/>
      <c r="AA155" s="225">
        <f t="shared" si="310"/>
        <v>0</v>
      </c>
      <c r="AB155" s="225">
        <f t="shared" si="311"/>
        <v>0</v>
      </c>
      <c r="AC155" s="225">
        <f t="shared" si="287"/>
        <v>0</v>
      </c>
      <c r="AD155" s="225"/>
      <c r="AE155" s="225"/>
      <c r="AF155" s="222">
        <f t="shared" si="270"/>
        <v>0</v>
      </c>
      <c r="AG155" s="226"/>
      <c r="AH155" s="225">
        <f t="shared" si="297"/>
        <v>0</v>
      </c>
      <c r="AI155" s="225">
        <f t="shared" si="298"/>
        <v>0</v>
      </c>
      <c r="AJ155" s="225">
        <f t="shared" si="264"/>
        <v>0</v>
      </c>
      <c r="AK155" s="225"/>
      <c r="AL155" s="225"/>
      <c r="AM155" s="225"/>
      <c r="AN155" s="226"/>
      <c r="AO155" s="225">
        <f t="shared" si="299"/>
        <v>0</v>
      </c>
      <c r="AP155" s="225">
        <f t="shared" si="288"/>
        <v>0</v>
      </c>
      <c r="AQ155" s="225">
        <f t="shared" si="289"/>
        <v>0</v>
      </c>
      <c r="AR155" s="225"/>
      <c r="AS155" s="225"/>
      <c r="AT155" s="222">
        <f t="shared" si="271"/>
        <v>0</v>
      </c>
      <c r="AU155" s="223"/>
      <c r="AV155" s="225">
        <f t="shared" si="312"/>
        <v>0</v>
      </c>
      <c r="AW155" s="225">
        <f t="shared" si="313"/>
        <v>0</v>
      </c>
      <c r="AX155" s="225">
        <f t="shared" si="290"/>
        <v>0</v>
      </c>
      <c r="AY155" s="225"/>
      <c r="AZ155" s="225"/>
      <c r="BA155" s="222">
        <f t="shared" si="274"/>
        <v>0</v>
      </c>
      <c r="BB155" s="223"/>
      <c r="BC155" s="225">
        <f t="shared" si="314"/>
        <v>0</v>
      </c>
      <c r="BD155" s="225">
        <f t="shared" si="315"/>
        <v>0</v>
      </c>
      <c r="BE155" s="225">
        <f t="shared" si="291"/>
        <v>0</v>
      </c>
      <c r="BF155" s="225"/>
      <c r="BG155" s="225"/>
      <c r="BH155" s="222">
        <f t="shared" si="277"/>
        <v>0</v>
      </c>
      <c r="BI155" s="223"/>
      <c r="BJ155" s="223"/>
      <c r="BK155" s="225">
        <f t="shared" si="316"/>
        <v>0</v>
      </c>
      <c r="BL155" s="225">
        <f t="shared" si="317"/>
        <v>0</v>
      </c>
      <c r="BM155" s="225">
        <f t="shared" si="292"/>
        <v>0</v>
      </c>
      <c r="BN155" s="225"/>
      <c r="BO155" s="225"/>
      <c r="BP155" s="222">
        <f t="shared" si="280"/>
        <v>0</v>
      </c>
      <c r="BQ155" s="223"/>
      <c r="BR155" s="225">
        <f t="shared" si="318"/>
        <v>0</v>
      </c>
      <c r="BS155" s="225">
        <f t="shared" si="319"/>
        <v>0</v>
      </c>
      <c r="BT155" s="225">
        <f t="shared" si="293"/>
        <v>0</v>
      </c>
      <c r="BU155" s="29"/>
      <c r="BV155" s="190"/>
      <c r="BW155" s="25">
        <f t="shared" si="283"/>
        <v>0</v>
      </c>
      <c r="BX155" s="47"/>
      <c r="BY155" s="35"/>
      <c r="BZ155" s="35"/>
      <c r="CA155" s="53"/>
      <c r="CB155" s="53"/>
      <c r="CC155" s="53"/>
      <c r="CD155" s="53"/>
      <c r="CE155" s="53"/>
      <c r="CF155" s="53"/>
      <c r="CG155" s="53"/>
      <c r="CH155" s="53"/>
      <c r="CI155" s="53"/>
      <c r="CJ155" s="53"/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  <c r="DB155" s="53"/>
      <c r="DC155" s="53"/>
      <c r="DD155" s="53"/>
      <c r="DE155" s="53"/>
      <c r="DF155" s="53"/>
      <c r="DG155" s="53"/>
      <c r="DH155" s="53"/>
      <c r="DI155" s="53"/>
      <c r="DJ155" s="53"/>
      <c r="DK155" s="53"/>
      <c r="DL155" s="53"/>
      <c r="DM155" s="53"/>
      <c r="DN155" s="53"/>
      <c r="DO155" s="53"/>
      <c r="DP155" s="53"/>
      <c r="DQ155" s="53"/>
      <c r="DR155" s="53"/>
      <c r="DS155" s="53"/>
      <c r="DT155" s="53"/>
      <c r="DU155" s="53"/>
      <c r="DV155" s="53"/>
      <c r="DW155" s="53"/>
      <c r="DX155" s="53"/>
      <c r="DY155" s="53"/>
      <c r="DZ155" s="53"/>
      <c r="EA155" s="53"/>
      <c r="EB155" s="53"/>
      <c r="EC155" s="53"/>
      <c r="ED155" s="53"/>
      <c r="EE155" s="53"/>
      <c r="EF155" s="53"/>
      <c r="EG155" s="53"/>
      <c r="EH155" s="53"/>
      <c r="EI155" s="53"/>
      <c r="EJ155" s="53"/>
      <c r="EK155" s="53"/>
      <c r="EL155" s="53"/>
      <c r="EM155" s="53"/>
      <c r="EN155" s="53"/>
      <c r="EO155" s="53"/>
      <c r="EP155" s="53"/>
      <c r="EQ155" s="53"/>
      <c r="ER155" s="53"/>
      <c r="ES155" s="53"/>
      <c r="ET155" s="53"/>
      <c r="EU155" s="53"/>
      <c r="EV155" s="53"/>
      <c r="EW155" s="53"/>
      <c r="EX155" s="53"/>
      <c r="EY155" s="53"/>
      <c r="EZ155" s="53"/>
      <c r="FA155" s="53"/>
      <c r="FB155" s="53"/>
      <c r="FC155" s="53"/>
      <c r="FD155" s="53"/>
      <c r="FE155" s="53"/>
      <c r="FF155" s="53"/>
    </row>
    <row r="156" spans="1:162" ht="42.75" customHeight="1" outlineLevel="1" x14ac:dyDescent="0.45">
      <c r="A156" s="5">
        <v>133</v>
      </c>
      <c r="B156" s="5">
        <v>133</v>
      </c>
      <c r="C156" s="5" t="s">
        <v>97</v>
      </c>
      <c r="D156" s="6" t="s">
        <v>553</v>
      </c>
      <c r="E156" s="10">
        <v>4.968</v>
      </c>
      <c r="F156" s="283">
        <f t="shared" si="320"/>
        <v>353970</v>
      </c>
      <c r="G156" s="283">
        <f t="shared" si="321"/>
        <v>420831.03311999998</v>
      </c>
      <c r="H156" s="283">
        <f t="shared" si="322"/>
        <v>774801.03312000004</v>
      </c>
      <c r="I156" s="283">
        <f t="shared" si="323"/>
        <v>71250</v>
      </c>
      <c r="J156" s="283">
        <f t="shared" si="324"/>
        <v>84708.34</v>
      </c>
      <c r="K156" s="10"/>
      <c r="L156" s="228"/>
      <c r="M156" s="227">
        <f t="shared" si="294"/>
        <v>353970</v>
      </c>
      <c r="N156" s="227">
        <f t="shared" si="309"/>
        <v>420831.03311999998</v>
      </c>
      <c r="O156" s="227">
        <f t="shared" si="295"/>
        <v>774801.03312000004</v>
      </c>
      <c r="P156" s="227">
        <v>71250</v>
      </c>
      <c r="Q156" s="227">
        <v>84708.34</v>
      </c>
      <c r="R156" s="227">
        <f t="shared" si="296"/>
        <v>155958.34</v>
      </c>
      <c r="S156" s="228"/>
      <c r="T156" s="227">
        <f t="shared" si="265"/>
        <v>0</v>
      </c>
      <c r="U156" s="227">
        <f t="shared" si="262"/>
        <v>0</v>
      </c>
      <c r="V156" s="227">
        <f t="shared" si="263"/>
        <v>0</v>
      </c>
      <c r="W156" s="274"/>
      <c r="X156" s="227"/>
      <c r="Y156" s="227"/>
      <c r="Z156" s="228"/>
      <c r="AA156" s="227">
        <f t="shared" si="310"/>
        <v>0</v>
      </c>
      <c r="AB156" s="227">
        <f t="shared" si="311"/>
        <v>0</v>
      </c>
      <c r="AC156" s="227">
        <f t="shared" si="287"/>
        <v>0</v>
      </c>
      <c r="AD156" s="227"/>
      <c r="AE156" s="227"/>
      <c r="AF156" s="229">
        <f t="shared" si="270"/>
        <v>0</v>
      </c>
      <c r="AG156" s="228"/>
      <c r="AH156" s="227">
        <f t="shared" si="297"/>
        <v>0</v>
      </c>
      <c r="AI156" s="227">
        <f t="shared" si="298"/>
        <v>0</v>
      </c>
      <c r="AJ156" s="227">
        <f t="shared" si="264"/>
        <v>0</v>
      </c>
      <c r="AK156" s="227"/>
      <c r="AL156" s="227"/>
      <c r="AM156" s="227"/>
      <c r="AN156" s="228"/>
      <c r="AO156" s="227">
        <f t="shared" si="299"/>
        <v>0</v>
      </c>
      <c r="AP156" s="227">
        <f t="shared" si="288"/>
        <v>0</v>
      </c>
      <c r="AQ156" s="227">
        <f t="shared" si="289"/>
        <v>0</v>
      </c>
      <c r="AR156" s="227"/>
      <c r="AS156" s="227"/>
      <c r="AT156" s="229">
        <f t="shared" si="271"/>
        <v>0</v>
      </c>
      <c r="AU156" s="230"/>
      <c r="AV156" s="227">
        <f t="shared" si="312"/>
        <v>0</v>
      </c>
      <c r="AW156" s="227">
        <f t="shared" si="313"/>
        <v>0</v>
      </c>
      <c r="AX156" s="227">
        <f t="shared" si="290"/>
        <v>0</v>
      </c>
      <c r="AY156" s="227"/>
      <c r="AZ156" s="227"/>
      <c r="BA156" s="229">
        <f t="shared" si="274"/>
        <v>0</v>
      </c>
      <c r="BB156" s="230"/>
      <c r="BC156" s="227">
        <f t="shared" si="314"/>
        <v>0</v>
      </c>
      <c r="BD156" s="227">
        <f t="shared" si="315"/>
        <v>0</v>
      </c>
      <c r="BE156" s="227">
        <f t="shared" si="291"/>
        <v>0</v>
      </c>
      <c r="BF156" s="227"/>
      <c r="BG156" s="227"/>
      <c r="BH156" s="229">
        <f t="shared" si="277"/>
        <v>0</v>
      </c>
      <c r="BI156" s="230"/>
      <c r="BJ156" s="230"/>
      <c r="BK156" s="227">
        <f t="shared" si="316"/>
        <v>0</v>
      </c>
      <c r="BL156" s="227">
        <f t="shared" si="317"/>
        <v>0</v>
      </c>
      <c r="BM156" s="227">
        <f t="shared" si="292"/>
        <v>0</v>
      </c>
      <c r="BN156" s="227"/>
      <c r="BO156" s="227"/>
      <c r="BP156" s="229">
        <f t="shared" si="280"/>
        <v>0</v>
      </c>
      <c r="BQ156" s="230"/>
      <c r="BR156" s="227">
        <f t="shared" si="318"/>
        <v>0</v>
      </c>
      <c r="BS156" s="227">
        <f t="shared" si="319"/>
        <v>0</v>
      </c>
      <c r="BT156" s="227">
        <f t="shared" si="293"/>
        <v>0</v>
      </c>
      <c r="BU156" s="18"/>
      <c r="BV156" s="186"/>
      <c r="BW156" s="16">
        <f t="shared" si="283"/>
        <v>0</v>
      </c>
      <c r="BX156" s="48"/>
      <c r="BY156" s="37" t="s">
        <v>680</v>
      </c>
      <c r="BZ156" s="37"/>
    </row>
    <row r="157" spans="1:162" ht="42.75" customHeight="1" outlineLevel="1" x14ac:dyDescent="0.45">
      <c r="A157" s="5">
        <v>134</v>
      </c>
      <c r="B157" s="5">
        <v>134</v>
      </c>
      <c r="C157" s="5" t="s">
        <v>98</v>
      </c>
      <c r="D157" s="6" t="s">
        <v>553</v>
      </c>
      <c r="E157" s="10">
        <v>0.28799999999999998</v>
      </c>
      <c r="F157" s="283">
        <f t="shared" si="320"/>
        <v>20520</v>
      </c>
      <c r="G157" s="283">
        <f t="shared" si="321"/>
        <v>24396.001919999999</v>
      </c>
      <c r="H157" s="283">
        <f t="shared" si="322"/>
        <v>44916.001919999995</v>
      </c>
      <c r="I157" s="283">
        <f t="shared" si="323"/>
        <v>71250</v>
      </c>
      <c r="J157" s="283">
        <f t="shared" si="324"/>
        <v>84708.34</v>
      </c>
      <c r="K157" s="10"/>
      <c r="L157" s="228"/>
      <c r="M157" s="227">
        <f t="shared" si="294"/>
        <v>20520</v>
      </c>
      <c r="N157" s="227">
        <f t="shared" si="309"/>
        <v>24396.001919999999</v>
      </c>
      <c r="O157" s="227">
        <f t="shared" si="295"/>
        <v>44916.001919999995</v>
      </c>
      <c r="P157" s="227">
        <v>71250</v>
      </c>
      <c r="Q157" s="227">
        <v>84708.34</v>
      </c>
      <c r="R157" s="227">
        <f t="shared" si="296"/>
        <v>155958.34</v>
      </c>
      <c r="S157" s="228"/>
      <c r="T157" s="227">
        <f t="shared" si="265"/>
        <v>0</v>
      </c>
      <c r="U157" s="227">
        <f t="shared" si="262"/>
        <v>0</v>
      </c>
      <c r="V157" s="227">
        <f t="shared" si="263"/>
        <v>0</v>
      </c>
      <c r="W157" s="274"/>
      <c r="X157" s="227"/>
      <c r="Y157" s="227"/>
      <c r="Z157" s="228"/>
      <c r="AA157" s="227">
        <f t="shared" si="310"/>
        <v>0</v>
      </c>
      <c r="AB157" s="227">
        <f t="shared" si="311"/>
        <v>0</v>
      </c>
      <c r="AC157" s="227">
        <f t="shared" si="287"/>
        <v>0</v>
      </c>
      <c r="AD157" s="227"/>
      <c r="AE157" s="227"/>
      <c r="AF157" s="229">
        <f t="shared" si="270"/>
        <v>0</v>
      </c>
      <c r="AG157" s="228"/>
      <c r="AH157" s="227">
        <f t="shared" si="297"/>
        <v>0</v>
      </c>
      <c r="AI157" s="227">
        <f t="shared" si="298"/>
        <v>0</v>
      </c>
      <c r="AJ157" s="227">
        <f t="shared" si="264"/>
        <v>0</v>
      </c>
      <c r="AK157" s="227"/>
      <c r="AL157" s="227"/>
      <c r="AM157" s="227"/>
      <c r="AN157" s="228"/>
      <c r="AO157" s="227">
        <f t="shared" si="299"/>
        <v>0</v>
      </c>
      <c r="AP157" s="227">
        <f t="shared" si="288"/>
        <v>0</v>
      </c>
      <c r="AQ157" s="227">
        <f t="shared" si="289"/>
        <v>0</v>
      </c>
      <c r="AR157" s="227"/>
      <c r="AS157" s="227"/>
      <c r="AT157" s="229">
        <f t="shared" si="271"/>
        <v>0</v>
      </c>
      <c r="AU157" s="230"/>
      <c r="AV157" s="227">
        <f t="shared" si="312"/>
        <v>0</v>
      </c>
      <c r="AW157" s="227">
        <f t="shared" si="313"/>
        <v>0</v>
      </c>
      <c r="AX157" s="227">
        <f t="shared" si="290"/>
        <v>0</v>
      </c>
      <c r="AY157" s="227"/>
      <c r="AZ157" s="227"/>
      <c r="BA157" s="229">
        <f t="shared" si="274"/>
        <v>0</v>
      </c>
      <c r="BB157" s="230"/>
      <c r="BC157" s="227">
        <f t="shared" si="314"/>
        <v>0</v>
      </c>
      <c r="BD157" s="227">
        <f t="shared" si="315"/>
        <v>0</v>
      </c>
      <c r="BE157" s="227">
        <f t="shared" si="291"/>
        <v>0</v>
      </c>
      <c r="BF157" s="227"/>
      <c r="BG157" s="227"/>
      <c r="BH157" s="229">
        <f t="shared" si="277"/>
        <v>0</v>
      </c>
      <c r="BI157" s="230"/>
      <c r="BJ157" s="230"/>
      <c r="BK157" s="227">
        <f t="shared" si="316"/>
        <v>0</v>
      </c>
      <c r="BL157" s="227">
        <f t="shared" si="317"/>
        <v>0</v>
      </c>
      <c r="BM157" s="227">
        <f t="shared" si="292"/>
        <v>0</v>
      </c>
      <c r="BN157" s="227"/>
      <c r="BO157" s="227"/>
      <c r="BP157" s="229">
        <f t="shared" si="280"/>
        <v>0</v>
      </c>
      <c r="BQ157" s="230"/>
      <c r="BR157" s="227">
        <f t="shared" si="318"/>
        <v>0</v>
      </c>
      <c r="BS157" s="227">
        <f t="shared" si="319"/>
        <v>0</v>
      </c>
      <c r="BT157" s="227">
        <f t="shared" si="293"/>
        <v>0</v>
      </c>
      <c r="BU157" s="18"/>
      <c r="BV157" s="186"/>
      <c r="BW157" s="16">
        <f t="shared" si="283"/>
        <v>0</v>
      </c>
      <c r="BX157" s="48"/>
      <c r="BY157" s="37" t="s">
        <v>681</v>
      </c>
      <c r="BZ157" s="37"/>
    </row>
    <row r="158" spans="1:162" s="26" customFormat="1" ht="42.75" x14ac:dyDescent="0.45">
      <c r="A158" s="21"/>
      <c r="B158" s="21"/>
      <c r="C158" s="21" t="s">
        <v>99</v>
      </c>
      <c r="D158" s="27"/>
      <c r="E158" s="28"/>
      <c r="F158" s="225">
        <f t="shared" ref="F158:L158" si="326">SUM(F159:F178)</f>
        <v>608477.58000000007</v>
      </c>
      <c r="G158" s="225">
        <f t="shared" si="326"/>
        <v>0</v>
      </c>
      <c r="H158" s="225">
        <f t="shared" si="326"/>
        <v>608477.58000000007</v>
      </c>
      <c r="I158" s="225"/>
      <c r="J158" s="225"/>
      <c r="K158" s="225"/>
      <c r="L158" s="225">
        <f t="shared" si="326"/>
        <v>0</v>
      </c>
      <c r="M158" s="225">
        <f>SUM(M159:M178)</f>
        <v>608477.58000000007</v>
      </c>
      <c r="N158" s="225">
        <f>SUM(N159:N178)</f>
        <v>0</v>
      </c>
      <c r="O158" s="225">
        <f t="shared" si="295"/>
        <v>608477.58000000007</v>
      </c>
      <c r="P158" s="225"/>
      <c r="Q158" s="225"/>
      <c r="R158" s="225">
        <f t="shared" si="296"/>
        <v>0</v>
      </c>
      <c r="S158" s="226"/>
      <c r="T158" s="225">
        <f>SUM(T159:T178)</f>
        <v>82226.7</v>
      </c>
      <c r="U158" s="225">
        <f>SUM(U159:U178)</f>
        <v>0</v>
      </c>
      <c r="V158" s="225">
        <f t="shared" si="263"/>
        <v>82226.7</v>
      </c>
      <c r="W158" s="273"/>
      <c r="X158" s="225"/>
      <c r="Y158" s="225"/>
      <c r="Z158" s="226"/>
      <c r="AA158" s="225">
        <f>SUM(AA159:AA178)</f>
        <v>0</v>
      </c>
      <c r="AB158" s="225">
        <f>SUM(AB159:AB178)</f>
        <v>0</v>
      </c>
      <c r="AC158" s="225">
        <f t="shared" si="287"/>
        <v>0</v>
      </c>
      <c r="AD158" s="225"/>
      <c r="AE158" s="225"/>
      <c r="AF158" s="222">
        <f t="shared" si="270"/>
        <v>0</v>
      </c>
      <c r="AG158" s="226"/>
      <c r="AH158" s="225">
        <f>SUM(AH159:AH178)</f>
        <v>0</v>
      </c>
      <c r="AI158" s="225">
        <f>SUM(AI159:AI178)</f>
        <v>0</v>
      </c>
      <c r="AJ158" s="225">
        <f t="shared" si="264"/>
        <v>0</v>
      </c>
      <c r="AK158" s="225"/>
      <c r="AL158" s="225"/>
      <c r="AM158" s="225"/>
      <c r="AN158" s="226"/>
      <c r="AO158" s="225">
        <f>SUM(AO159:AO178)</f>
        <v>0</v>
      </c>
      <c r="AP158" s="225">
        <f>SUM(AP159:AP178)</f>
        <v>0</v>
      </c>
      <c r="AQ158" s="225">
        <f t="shared" si="289"/>
        <v>0</v>
      </c>
      <c r="AR158" s="225"/>
      <c r="AS158" s="225"/>
      <c r="AT158" s="222">
        <f t="shared" si="271"/>
        <v>0</v>
      </c>
      <c r="AU158" s="223"/>
      <c r="AV158" s="225">
        <f>SUM(AV159:AV178)</f>
        <v>0</v>
      </c>
      <c r="AW158" s="225">
        <f>SUM(AW159:AW178)</f>
        <v>0</v>
      </c>
      <c r="AX158" s="225">
        <f t="shared" si="290"/>
        <v>0</v>
      </c>
      <c r="AY158" s="225"/>
      <c r="AZ158" s="225"/>
      <c r="BA158" s="222">
        <f t="shared" si="274"/>
        <v>0</v>
      </c>
      <c r="BB158" s="223"/>
      <c r="BC158" s="225">
        <f>SUM(BC159:BC178)</f>
        <v>0</v>
      </c>
      <c r="BD158" s="225">
        <f>SUM(BD159:BD178)</f>
        <v>0</v>
      </c>
      <c r="BE158" s="225">
        <f t="shared" si="291"/>
        <v>0</v>
      </c>
      <c r="BF158" s="225"/>
      <c r="BG158" s="225"/>
      <c r="BH158" s="222">
        <f t="shared" si="277"/>
        <v>0</v>
      </c>
      <c r="BI158" s="223"/>
      <c r="BJ158" s="223"/>
      <c r="BK158" s="225">
        <f>SUM(BK159:BK178)</f>
        <v>0</v>
      </c>
      <c r="BL158" s="225">
        <f>SUM(BL159:BL178)</f>
        <v>0</v>
      </c>
      <c r="BM158" s="225">
        <f t="shared" si="292"/>
        <v>0</v>
      </c>
      <c r="BN158" s="225"/>
      <c r="BO158" s="225"/>
      <c r="BP158" s="222">
        <f t="shared" si="280"/>
        <v>0</v>
      </c>
      <c r="BQ158" s="223"/>
      <c r="BR158" s="225">
        <f>SUM(BR159:BR178)</f>
        <v>0</v>
      </c>
      <c r="BS158" s="225">
        <f>SUM(BS159:BS178)</f>
        <v>0</v>
      </c>
      <c r="BT158" s="225">
        <f t="shared" si="293"/>
        <v>0</v>
      </c>
      <c r="BU158" s="29"/>
      <c r="BV158" s="190"/>
      <c r="BW158" s="25">
        <f t="shared" si="283"/>
        <v>0</v>
      </c>
      <c r="BX158" s="47"/>
      <c r="BY158" s="35"/>
      <c r="BZ158" s="35"/>
      <c r="CA158" s="53"/>
      <c r="CB158" s="53"/>
      <c r="CC158" s="53"/>
      <c r="CD158" s="53"/>
      <c r="CE158" s="53"/>
      <c r="CF158" s="53"/>
      <c r="CG158" s="53"/>
      <c r="CH158" s="53"/>
      <c r="CI158" s="53"/>
      <c r="CJ158" s="53"/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  <c r="DB158" s="53"/>
      <c r="DC158" s="53"/>
      <c r="DD158" s="53"/>
      <c r="DE158" s="53"/>
      <c r="DF158" s="53"/>
      <c r="DG158" s="53"/>
      <c r="DH158" s="53"/>
      <c r="DI158" s="53"/>
      <c r="DJ158" s="53"/>
      <c r="DK158" s="53"/>
      <c r="DL158" s="53"/>
      <c r="DM158" s="53"/>
      <c r="DN158" s="53"/>
      <c r="DO158" s="53"/>
      <c r="DP158" s="53"/>
      <c r="DQ158" s="53"/>
      <c r="DR158" s="53"/>
      <c r="DS158" s="53"/>
      <c r="DT158" s="53"/>
      <c r="DU158" s="53"/>
      <c r="DV158" s="53"/>
      <c r="DW158" s="53"/>
      <c r="DX158" s="53"/>
      <c r="DY158" s="53"/>
      <c r="DZ158" s="53"/>
      <c r="EA158" s="53"/>
      <c r="EB158" s="53"/>
      <c r="EC158" s="53"/>
      <c r="ED158" s="53"/>
      <c r="EE158" s="53"/>
      <c r="EF158" s="53"/>
      <c r="EG158" s="53"/>
      <c r="EH158" s="53"/>
      <c r="EI158" s="53"/>
      <c r="EJ158" s="53"/>
      <c r="EK158" s="53"/>
      <c r="EL158" s="53"/>
      <c r="EM158" s="53"/>
      <c r="EN158" s="53"/>
      <c r="EO158" s="53"/>
      <c r="EP158" s="53"/>
      <c r="EQ158" s="53"/>
      <c r="ER158" s="53"/>
      <c r="ES158" s="53"/>
      <c r="ET158" s="53"/>
      <c r="EU158" s="53"/>
      <c r="EV158" s="53"/>
      <c r="EW158" s="53"/>
      <c r="EX158" s="53"/>
      <c r="EY158" s="53"/>
      <c r="EZ158" s="53"/>
      <c r="FA158" s="53"/>
      <c r="FB158" s="53"/>
      <c r="FC158" s="53"/>
      <c r="FD158" s="53"/>
      <c r="FE158" s="53"/>
      <c r="FF158" s="53"/>
    </row>
    <row r="159" spans="1:162" ht="71.25" customHeight="1" outlineLevel="1" x14ac:dyDescent="0.45">
      <c r="A159" s="5">
        <v>135</v>
      </c>
      <c r="B159" s="5">
        <v>135</v>
      </c>
      <c r="C159" s="5" t="s">
        <v>100</v>
      </c>
      <c r="D159" s="6" t="s">
        <v>553</v>
      </c>
      <c r="E159" s="10">
        <v>1.399</v>
      </c>
      <c r="F159" s="283">
        <f t="shared" ref="F159" si="327">E159*I159</f>
        <v>77644.5</v>
      </c>
      <c r="G159" s="283">
        <f t="shared" ref="G159" si="328">E159*J159</f>
        <v>0</v>
      </c>
      <c r="H159" s="283">
        <f t="shared" ref="H159" si="329">F159+G159</f>
        <v>77644.5</v>
      </c>
      <c r="I159" s="283">
        <f t="shared" ref="I159" si="330">P159</f>
        <v>55500</v>
      </c>
      <c r="J159" s="283">
        <f t="shared" ref="J159" si="331">Q159</f>
        <v>0</v>
      </c>
      <c r="K159" s="10"/>
      <c r="L159" s="228"/>
      <c r="M159" s="227">
        <f t="shared" si="294"/>
        <v>77644.5</v>
      </c>
      <c r="N159" s="227">
        <f t="shared" si="309"/>
        <v>0</v>
      </c>
      <c r="O159" s="227">
        <f t="shared" si="295"/>
        <v>77644.5</v>
      </c>
      <c r="P159" s="227">
        <v>55500</v>
      </c>
      <c r="Q159" s="227"/>
      <c r="R159" s="227">
        <f t="shared" si="296"/>
        <v>55500</v>
      </c>
      <c r="S159" s="228"/>
      <c r="T159" s="227">
        <f t="shared" si="265"/>
        <v>10492.5</v>
      </c>
      <c r="U159" s="227">
        <f t="shared" si="262"/>
        <v>0</v>
      </c>
      <c r="V159" s="232">
        <f t="shared" si="263"/>
        <v>10492.5</v>
      </c>
      <c r="W159" s="274">
        <v>7500</v>
      </c>
      <c r="X159" s="227"/>
      <c r="Y159" s="227"/>
      <c r="Z159" s="228"/>
      <c r="AA159" s="227">
        <f t="shared" ref="AA159:AA178" si="332">AM159*AD159</f>
        <v>0</v>
      </c>
      <c r="AB159" s="227">
        <f t="shared" ref="AB159:AB178" si="333">AM160*AE159</f>
        <v>0</v>
      </c>
      <c r="AC159" s="227">
        <f t="shared" si="287"/>
        <v>0</v>
      </c>
      <c r="AD159" s="227"/>
      <c r="AE159" s="227"/>
      <c r="AF159" s="229">
        <f t="shared" si="270"/>
        <v>0</v>
      </c>
      <c r="AG159" s="228"/>
      <c r="AH159" s="227">
        <f t="shared" si="297"/>
        <v>0</v>
      </c>
      <c r="AI159" s="227">
        <f t="shared" si="298"/>
        <v>0</v>
      </c>
      <c r="AJ159" s="232">
        <f t="shared" si="264"/>
        <v>0</v>
      </c>
      <c r="AK159" s="227"/>
      <c r="AL159" s="227"/>
      <c r="AM159" s="227"/>
      <c r="AN159" s="228"/>
      <c r="AO159" s="227">
        <f t="shared" si="299"/>
        <v>0</v>
      </c>
      <c r="AP159" s="227">
        <f t="shared" si="288"/>
        <v>0</v>
      </c>
      <c r="AQ159" s="227">
        <f t="shared" si="289"/>
        <v>0</v>
      </c>
      <c r="AR159" s="227"/>
      <c r="AS159" s="227"/>
      <c r="AT159" s="229">
        <f t="shared" si="271"/>
        <v>0</v>
      </c>
      <c r="AU159" s="230"/>
      <c r="AV159" s="227">
        <f t="shared" ref="AV159:AV178" si="334">R159*AY159</f>
        <v>0</v>
      </c>
      <c r="AW159" s="227">
        <f t="shared" ref="AW159:AW178" si="335">R160*AZ159</f>
        <v>0</v>
      </c>
      <c r="AX159" s="227">
        <f t="shared" si="290"/>
        <v>0</v>
      </c>
      <c r="AY159" s="227"/>
      <c r="AZ159" s="227"/>
      <c r="BA159" s="229">
        <f t="shared" si="274"/>
        <v>0</v>
      </c>
      <c r="BB159" s="230"/>
      <c r="BC159" s="227">
        <f t="shared" ref="BC159:BC178" si="336">Y159*BF159</f>
        <v>0</v>
      </c>
      <c r="BD159" s="227">
        <f t="shared" ref="BD159:BD178" si="337">Y160*BG159</f>
        <v>0</v>
      </c>
      <c r="BE159" s="227">
        <f t="shared" si="291"/>
        <v>0</v>
      </c>
      <c r="BF159" s="227"/>
      <c r="BG159" s="227"/>
      <c r="BH159" s="229">
        <f t="shared" si="277"/>
        <v>0</v>
      </c>
      <c r="BI159" s="230"/>
      <c r="BJ159" s="230"/>
      <c r="BK159" s="227">
        <f t="shared" ref="BK159:BK178" si="338">AT159*BN159</f>
        <v>0</v>
      </c>
      <c r="BL159" s="227">
        <f t="shared" ref="BL159:BL178" si="339">AT160*BO159</f>
        <v>0</v>
      </c>
      <c r="BM159" s="227">
        <f t="shared" si="292"/>
        <v>0</v>
      </c>
      <c r="BN159" s="227"/>
      <c r="BO159" s="227"/>
      <c r="BP159" s="229">
        <f t="shared" si="280"/>
        <v>0</v>
      </c>
      <c r="BQ159" s="230"/>
      <c r="BR159" s="227">
        <f t="shared" ref="BR159:BR178" si="340">BA159*BU159</f>
        <v>0</v>
      </c>
      <c r="BS159" s="227">
        <f t="shared" ref="BS159:BS178" si="341">BA160*BV159</f>
        <v>0</v>
      </c>
      <c r="BT159" s="227">
        <f t="shared" si="293"/>
        <v>0</v>
      </c>
      <c r="BU159" s="18"/>
      <c r="BV159" s="186"/>
      <c r="BW159" s="16">
        <f t="shared" si="283"/>
        <v>0</v>
      </c>
      <c r="BX159" s="48"/>
      <c r="BY159" s="37" t="s">
        <v>682</v>
      </c>
      <c r="BZ159" s="37"/>
    </row>
    <row r="160" spans="1:162" ht="57" customHeight="1" outlineLevel="1" x14ac:dyDescent="0.45">
      <c r="A160" s="5">
        <v>136</v>
      </c>
      <c r="B160" s="5">
        <v>136</v>
      </c>
      <c r="C160" s="5" t="s">
        <v>101</v>
      </c>
      <c r="D160" s="6" t="s">
        <v>553</v>
      </c>
      <c r="E160" s="10">
        <v>0.49299999999999999</v>
      </c>
      <c r="F160" s="283">
        <f t="shared" ref="F160:F178" si="342">E160*I160</f>
        <v>27361.5</v>
      </c>
      <c r="G160" s="283">
        <f t="shared" ref="G160:G178" si="343">E160*J160</f>
        <v>0</v>
      </c>
      <c r="H160" s="283">
        <f t="shared" ref="H160:H178" si="344">F160+G160</f>
        <v>27361.5</v>
      </c>
      <c r="I160" s="283">
        <f t="shared" ref="I160:I178" si="345">P160</f>
        <v>55500</v>
      </c>
      <c r="J160" s="283">
        <f t="shared" ref="J160:J178" si="346">Q160</f>
        <v>0</v>
      </c>
      <c r="K160" s="10"/>
      <c r="L160" s="228"/>
      <c r="M160" s="227">
        <f t="shared" si="294"/>
        <v>27361.5</v>
      </c>
      <c r="N160" s="227">
        <f t="shared" si="309"/>
        <v>0</v>
      </c>
      <c r="O160" s="227">
        <f t="shared" si="295"/>
        <v>27361.5</v>
      </c>
      <c r="P160" s="227">
        <v>55500</v>
      </c>
      <c r="Q160" s="227"/>
      <c r="R160" s="227">
        <f t="shared" si="296"/>
        <v>55500</v>
      </c>
      <c r="S160" s="228"/>
      <c r="T160" s="227">
        <f t="shared" si="265"/>
        <v>3697.5</v>
      </c>
      <c r="U160" s="227">
        <f t="shared" si="262"/>
        <v>0</v>
      </c>
      <c r="V160" s="232">
        <f t="shared" si="263"/>
        <v>3697.5</v>
      </c>
      <c r="W160" s="274">
        <v>7500</v>
      </c>
      <c r="X160" s="227"/>
      <c r="Y160" s="227"/>
      <c r="Z160" s="228"/>
      <c r="AA160" s="227">
        <f t="shared" si="332"/>
        <v>0</v>
      </c>
      <c r="AB160" s="227">
        <f t="shared" si="333"/>
        <v>0</v>
      </c>
      <c r="AC160" s="227">
        <f t="shared" si="287"/>
        <v>0</v>
      </c>
      <c r="AD160" s="227"/>
      <c r="AE160" s="227"/>
      <c r="AF160" s="229">
        <f t="shared" si="270"/>
        <v>0</v>
      </c>
      <c r="AG160" s="228"/>
      <c r="AH160" s="227">
        <f t="shared" si="297"/>
        <v>0</v>
      </c>
      <c r="AI160" s="227">
        <f t="shared" si="298"/>
        <v>0</v>
      </c>
      <c r="AJ160" s="232">
        <f t="shared" si="264"/>
        <v>0</v>
      </c>
      <c r="AK160" s="227"/>
      <c r="AL160" s="227"/>
      <c r="AM160" s="227"/>
      <c r="AN160" s="228"/>
      <c r="AO160" s="227">
        <f t="shared" si="299"/>
        <v>0</v>
      </c>
      <c r="AP160" s="227">
        <f t="shared" si="288"/>
        <v>0</v>
      </c>
      <c r="AQ160" s="227">
        <f t="shared" si="289"/>
        <v>0</v>
      </c>
      <c r="AR160" s="227"/>
      <c r="AS160" s="227"/>
      <c r="AT160" s="229">
        <f t="shared" si="271"/>
        <v>0</v>
      </c>
      <c r="AU160" s="230"/>
      <c r="AV160" s="227">
        <f t="shared" si="334"/>
        <v>0</v>
      </c>
      <c r="AW160" s="227">
        <f t="shared" si="335"/>
        <v>0</v>
      </c>
      <c r="AX160" s="227">
        <f t="shared" si="290"/>
        <v>0</v>
      </c>
      <c r="AY160" s="227"/>
      <c r="AZ160" s="227"/>
      <c r="BA160" s="229">
        <f t="shared" si="274"/>
        <v>0</v>
      </c>
      <c r="BB160" s="230"/>
      <c r="BC160" s="227">
        <f t="shared" si="336"/>
        <v>0</v>
      </c>
      <c r="BD160" s="227">
        <f t="shared" si="337"/>
        <v>0</v>
      </c>
      <c r="BE160" s="227">
        <f t="shared" si="291"/>
        <v>0</v>
      </c>
      <c r="BF160" s="227"/>
      <c r="BG160" s="227"/>
      <c r="BH160" s="229">
        <f t="shared" si="277"/>
        <v>0</v>
      </c>
      <c r="BI160" s="230"/>
      <c r="BJ160" s="230"/>
      <c r="BK160" s="227">
        <f t="shared" si="338"/>
        <v>0</v>
      </c>
      <c r="BL160" s="227">
        <f t="shared" si="339"/>
        <v>0</v>
      </c>
      <c r="BM160" s="227">
        <f t="shared" si="292"/>
        <v>0</v>
      </c>
      <c r="BN160" s="227"/>
      <c r="BO160" s="227"/>
      <c r="BP160" s="229">
        <f t="shared" si="280"/>
        <v>0</v>
      </c>
      <c r="BQ160" s="230"/>
      <c r="BR160" s="227">
        <f t="shared" si="340"/>
        <v>0</v>
      </c>
      <c r="BS160" s="227">
        <f t="shared" si="341"/>
        <v>0</v>
      </c>
      <c r="BT160" s="227">
        <f t="shared" si="293"/>
        <v>0</v>
      </c>
      <c r="BU160" s="18"/>
      <c r="BV160" s="186"/>
      <c r="BW160" s="16">
        <f t="shared" si="283"/>
        <v>0</v>
      </c>
      <c r="BX160" s="48"/>
      <c r="BY160" s="37" t="s">
        <v>683</v>
      </c>
      <c r="BZ160" s="37"/>
    </row>
    <row r="161" spans="1:78" ht="71.25" customHeight="1" outlineLevel="1" x14ac:dyDescent="0.45">
      <c r="A161" s="5">
        <v>137</v>
      </c>
      <c r="B161" s="5">
        <v>137</v>
      </c>
      <c r="C161" s="5" t="s">
        <v>102</v>
      </c>
      <c r="D161" s="6" t="s">
        <v>553</v>
      </c>
      <c r="E161" s="10">
        <v>1.208</v>
      </c>
      <c r="F161" s="283">
        <f t="shared" si="342"/>
        <v>67044</v>
      </c>
      <c r="G161" s="283">
        <f t="shared" si="343"/>
        <v>0</v>
      </c>
      <c r="H161" s="283">
        <f t="shared" si="344"/>
        <v>67044</v>
      </c>
      <c r="I161" s="283">
        <f t="shared" si="345"/>
        <v>55500</v>
      </c>
      <c r="J161" s="283">
        <f t="shared" si="346"/>
        <v>0</v>
      </c>
      <c r="K161" s="10"/>
      <c r="L161" s="228"/>
      <c r="M161" s="227">
        <f t="shared" si="294"/>
        <v>67044</v>
      </c>
      <c r="N161" s="227">
        <f t="shared" si="309"/>
        <v>0</v>
      </c>
      <c r="O161" s="227">
        <f t="shared" si="295"/>
        <v>67044</v>
      </c>
      <c r="P161" s="227">
        <v>55500</v>
      </c>
      <c r="Q161" s="227"/>
      <c r="R161" s="227">
        <f t="shared" si="296"/>
        <v>55500</v>
      </c>
      <c r="S161" s="228"/>
      <c r="T161" s="227">
        <f t="shared" si="265"/>
        <v>9060</v>
      </c>
      <c r="U161" s="227">
        <f t="shared" si="262"/>
        <v>0</v>
      </c>
      <c r="V161" s="232">
        <f t="shared" si="263"/>
        <v>9060</v>
      </c>
      <c r="W161" s="274">
        <v>7500</v>
      </c>
      <c r="X161" s="227"/>
      <c r="Y161" s="227"/>
      <c r="Z161" s="228"/>
      <c r="AA161" s="227">
        <f t="shared" si="332"/>
        <v>0</v>
      </c>
      <c r="AB161" s="227">
        <f t="shared" si="333"/>
        <v>0</v>
      </c>
      <c r="AC161" s="227">
        <f t="shared" si="287"/>
        <v>0</v>
      </c>
      <c r="AD161" s="227"/>
      <c r="AE161" s="227"/>
      <c r="AF161" s="229">
        <f t="shared" si="270"/>
        <v>0</v>
      </c>
      <c r="AG161" s="228"/>
      <c r="AH161" s="227">
        <f t="shared" si="297"/>
        <v>0</v>
      </c>
      <c r="AI161" s="227">
        <f t="shared" si="298"/>
        <v>0</v>
      </c>
      <c r="AJ161" s="232">
        <f t="shared" si="264"/>
        <v>0</v>
      </c>
      <c r="AK161" s="227"/>
      <c r="AL161" s="227"/>
      <c r="AM161" s="227"/>
      <c r="AN161" s="228"/>
      <c r="AO161" s="227">
        <f t="shared" si="299"/>
        <v>0</v>
      </c>
      <c r="AP161" s="227">
        <f t="shared" si="288"/>
        <v>0</v>
      </c>
      <c r="AQ161" s="227">
        <f t="shared" si="289"/>
        <v>0</v>
      </c>
      <c r="AR161" s="227"/>
      <c r="AS161" s="227"/>
      <c r="AT161" s="229">
        <f t="shared" si="271"/>
        <v>0</v>
      </c>
      <c r="AU161" s="230"/>
      <c r="AV161" s="227">
        <f t="shared" si="334"/>
        <v>0</v>
      </c>
      <c r="AW161" s="227">
        <f t="shared" si="335"/>
        <v>0</v>
      </c>
      <c r="AX161" s="227">
        <f t="shared" si="290"/>
        <v>0</v>
      </c>
      <c r="AY161" s="227"/>
      <c r="AZ161" s="227"/>
      <c r="BA161" s="229">
        <f t="shared" si="274"/>
        <v>0</v>
      </c>
      <c r="BB161" s="230"/>
      <c r="BC161" s="227">
        <f t="shared" si="336"/>
        <v>0</v>
      </c>
      <c r="BD161" s="227">
        <f t="shared" si="337"/>
        <v>0</v>
      </c>
      <c r="BE161" s="227">
        <f t="shared" si="291"/>
        <v>0</v>
      </c>
      <c r="BF161" s="227"/>
      <c r="BG161" s="227"/>
      <c r="BH161" s="229">
        <f t="shared" si="277"/>
        <v>0</v>
      </c>
      <c r="BI161" s="230"/>
      <c r="BJ161" s="230"/>
      <c r="BK161" s="227">
        <f t="shared" si="338"/>
        <v>0</v>
      </c>
      <c r="BL161" s="227">
        <f t="shared" si="339"/>
        <v>0</v>
      </c>
      <c r="BM161" s="227">
        <f t="shared" si="292"/>
        <v>0</v>
      </c>
      <c r="BN161" s="227"/>
      <c r="BO161" s="227"/>
      <c r="BP161" s="229">
        <f t="shared" si="280"/>
        <v>0</v>
      </c>
      <c r="BQ161" s="230"/>
      <c r="BR161" s="227">
        <f t="shared" si="340"/>
        <v>0</v>
      </c>
      <c r="BS161" s="227">
        <f t="shared" si="341"/>
        <v>0</v>
      </c>
      <c r="BT161" s="227">
        <f t="shared" si="293"/>
        <v>0</v>
      </c>
      <c r="BU161" s="18"/>
      <c r="BV161" s="186"/>
      <c r="BW161" s="16">
        <f t="shared" si="283"/>
        <v>0</v>
      </c>
      <c r="BX161" s="48"/>
      <c r="BY161" s="37" t="s">
        <v>684</v>
      </c>
      <c r="BZ161" s="37"/>
    </row>
    <row r="162" spans="1:78" ht="71.25" customHeight="1" outlineLevel="1" x14ac:dyDescent="0.45">
      <c r="A162" s="5">
        <v>138</v>
      </c>
      <c r="B162" s="5">
        <v>138</v>
      </c>
      <c r="C162" s="5" t="s">
        <v>103</v>
      </c>
      <c r="D162" s="6" t="s">
        <v>553</v>
      </c>
      <c r="E162" s="10">
        <v>0.55800000000000005</v>
      </c>
      <c r="F162" s="283">
        <f t="shared" si="342"/>
        <v>30969.000000000004</v>
      </c>
      <c r="G162" s="283">
        <f t="shared" si="343"/>
        <v>0</v>
      </c>
      <c r="H162" s="283">
        <f t="shared" si="344"/>
        <v>30969.000000000004</v>
      </c>
      <c r="I162" s="283">
        <f t="shared" si="345"/>
        <v>55500</v>
      </c>
      <c r="J162" s="283">
        <f t="shared" si="346"/>
        <v>0</v>
      </c>
      <c r="K162" s="10"/>
      <c r="L162" s="228"/>
      <c r="M162" s="227">
        <f t="shared" si="294"/>
        <v>30969.000000000004</v>
      </c>
      <c r="N162" s="227">
        <f t="shared" si="309"/>
        <v>0</v>
      </c>
      <c r="O162" s="227">
        <f t="shared" si="295"/>
        <v>30969.000000000004</v>
      </c>
      <c r="P162" s="227">
        <v>55500</v>
      </c>
      <c r="Q162" s="227"/>
      <c r="R162" s="227">
        <f t="shared" si="296"/>
        <v>55500</v>
      </c>
      <c r="S162" s="228"/>
      <c r="T162" s="227">
        <f t="shared" si="265"/>
        <v>4185</v>
      </c>
      <c r="U162" s="227">
        <f t="shared" si="262"/>
        <v>0</v>
      </c>
      <c r="V162" s="232">
        <f t="shared" si="263"/>
        <v>4185</v>
      </c>
      <c r="W162" s="274">
        <v>7500</v>
      </c>
      <c r="X162" s="227"/>
      <c r="Y162" s="227"/>
      <c r="Z162" s="228"/>
      <c r="AA162" s="227">
        <f t="shared" si="332"/>
        <v>0</v>
      </c>
      <c r="AB162" s="227">
        <f t="shared" si="333"/>
        <v>0</v>
      </c>
      <c r="AC162" s="227">
        <f t="shared" si="287"/>
        <v>0</v>
      </c>
      <c r="AD162" s="227"/>
      <c r="AE162" s="227"/>
      <c r="AF162" s="229">
        <f t="shared" si="270"/>
        <v>0</v>
      </c>
      <c r="AG162" s="228"/>
      <c r="AH162" s="227">
        <f t="shared" si="297"/>
        <v>0</v>
      </c>
      <c r="AI162" s="227">
        <f t="shared" si="298"/>
        <v>0</v>
      </c>
      <c r="AJ162" s="232">
        <f t="shared" si="264"/>
        <v>0</v>
      </c>
      <c r="AK162" s="227"/>
      <c r="AL162" s="227"/>
      <c r="AM162" s="227"/>
      <c r="AN162" s="228"/>
      <c r="AO162" s="227">
        <f t="shared" si="299"/>
        <v>0</v>
      </c>
      <c r="AP162" s="227">
        <f t="shared" si="288"/>
        <v>0</v>
      </c>
      <c r="AQ162" s="227">
        <f t="shared" si="289"/>
        <v>0</v>
      </c>
      <c r="AR162" s="227"/>
      <c r="AS162" s="227"/>
      <c r="AT162" s="229">
        <f t="shared" si="271"/>
        <v>0</v>
      </c>
      <c r="AU162" s="230"/>
      <c r="AV162" s="227">
        <f t="shared" si="334"/>
        <v>0</v>
      </c>
      <c r="AW162" s="227">
        <f t="shared" si="335"/>
        <v>0</v>
      </c>
      <c r="AX162" s="227">
        <f t="shared" si="290"/>
        <v>0</v>
      </c>
      <c r="AY162" s="227"/>
      <c r="AZ162" s="227"/>
      <c r="BA162" s="229">
        <f t="shared" si="274"/>
        <v>0</v>
      </c>
      <c r="BB162" s="230"/>
      <c r="BC162" s="227">
        <f t="shared" si="336"/>
        <v>0</v>
      </c>
      <c r="BD162" s="227">
        <f t="shared" si="337"/>
        <v>0</v>
      </c>
      <c r="BE162" s="227">
        <f t="shared" si="291"/>
        <v>0</v>
      </c>
      <c r="BF162" s="227"/>
      <c r="BG162" s="227"/>
      <c r="BH162" s="229">
        <f t="shared" si="277"/>
        <v>0</v>
      </c>
      <c r="BI162" s="230"/>
      <c r="BJ162" s="230"/>
      <c r="BK162" s="227">
        <f t="shared" si="338"/>
        <v>0</v>
      </c>
      <c r="BL162" s="227">
        <f t="shared" si="339"/>
        <v>0</v>
      </c>
      <c r="BM162" s="227">
        <f t="shared" si="292"/>
        <v>0</v>
      </c>
      <c r="BN162" s="227"/>
      <c r="BO162" s="227"/>
      <c r="BP162" s="229">
        <f t="shared" si="280"/>
        <v>0</v>
      </c>
      <c r="BQ162" s="230"/>
      <c r="BR162" s="227">
        <f t="shared" si="340"/>
        <v>0</v>
      </c>
      <c r="BS162" s="227">
        <f t="shared" si="341"/>
        <v>0</v>
      </c>
      <c r="BT162" s="227">
        <f t="shared" si="293"/>
        <v>0</v>
      </c>
      <c r="BU162" s="18"/>
      <c r="BV162" s="186"/>
      <c r="BW162" s="16">
        <f t="shared" si="283"/>
        <v>0</v>
      </c>
      <c r="BX162" s="48"/>
      <c r="BY162" s="37" t="s">
        <v>685</v>
      </c>
      <c r="BZ162" s="37"/>
    </row>
    <row r="163" spans="1:78" ht="57" customHeight="1" outlineLevel="1" x14ac:dyDescent="0.45">
      <c r="A163" s="5">
        <v>139</v>
      </c>
      <c r="B163" s="5">
        <v>139</v>
      </c>
      <c r="C163" s="5" t="s">
        <v>104</v>
      </c>
      <c r="D163" s="6" t="s">
        <v>552</v>
      </c>
      <c r="E163" s="10">
        <v>21.87</v>
      </c>
      <c r="F163" s="283">
        <f t="shared" si="342"/>
        <v>1213.7850000000001</v>
      </c>
      <c r="G163" s="283">
        <f t="shared" si="343"/>
        <v>0</v>
      </c>
      <c r="H163" s="283">
        <f t="shared" si="344"/>
        <v>1213.7850000000001</v>
      </c>
      <c r="I163" s="283">
        <f t="shared" si="345"/>
        <v>55.5</v>
      </c>
      <c r="J163" s="283">
        <f t="shared" si="346"/>
        <v>0</v>
      </c>
      <c r="K163" s="10"/>
      <c r="L163" s="228"/>
      <c r="M163" s="227">
        <f t="shared" si="294"/>
        <v>1213.7850000000001</v>
      </c>
      <c r="N163" s="227">
        <f t="shared" si="309"/>
        <v>0</v>
      </c>
      <c r="O163" s="227">
        <f t="shared" si="295"/>
        <v>1213.7850000000001</v>
      </c>
      <c r="P163" s="227">
        <v>55.5</v>
      </c>
      <c r="Q163" s="227"/>
      <c r="R163" s="227">
        <f t="shared" si="296"/>
        <v>55.5</v>
      </c>
      <c r="S163" s="228"/>
      <c r="T163" s="227">
        <f t="shared" si="265"/>
        <v>164.02500000000001</v>
      </c>
      <c r="U163" s="227">
        <f t="shared" si="262"/>
        <v>0</v>
      </c>
      <c r="V163" s="232">
        <f t="shared" si="263"/>
        <v>164.02500000000001</v>
      </c>
      <c r="W163" s="274">
        <v>7.5</v>
      </c>
      <c r="X163" s="227"/>
      <c r="Y163" s="227"/>
      <c r="Z163" s="228"/>
      <c r="AA163" s="227">
        <f t="shared" si="332"/>
        <v>0</v>
      </c>
      <c r="AB163" s="227">
        <f t="shared" si="333"/>
        <v>0</v>
      </c>
      <c r="AC163" s="227">
        <f t="shared" si="287"/>
        <v>0</v>
      </c>
      <c r="AD163" s="227"/>
      <c r="AE163" s="227"/>
      <c r="AF163" s="229">
        <f t="shared" si="270"/>
        <v>0</v>
      </c>
      <c r="AG163" s="228"/>
      <c r="AH163" s="227">
        <f t="shared" si="297"/>
        <v>0</v>
      </c>
      <c r="AI163" s="227">
        <f t="shared" si="298"/>
        <v>0</v>
      </c>
      <c r="AJ163" s="232">
        <f t="shared" si="264"/>
        <v>0</v>
      </c>
      <c r="AK163" s="227"/>
      <c r="AL163" s="227"/>
      <c r="AM163" s="227"/>
      <c r="AN163" s="228"/>
      <c r="AO163" s="227">
        <f t="shared" si="299"/>
        <v>0</v>
      </c>
      <c r="AP163" s="227">
        <f t="shared" si="288"/>
        <v>0</v>
      </c>
      <c r="AQ163" s="227">
        <f t="shared" si="289"/>
        <v>0</v>
      </c>
      <c r="AR163" s="227"/>
      <c r="AS163" s="227"/>
      <c r="AT163" s="229">
        <f t="shared" si="271"/>
        <v>0</v>
      </c>
      <c r="AU163" s="230"/>
      <c r="AV163" s="227">
        <f t="shared" si="334"/>
        <v>0</v>
      </c>
      <c r="AW163" s="227">
        <f t="shared" si="335"/>
        <v>0</v>
      </c>
      <c r="AX163" s="227">
        <f t="shared" si="290"/>
        <v>0</v>
      </c>
      <c r="AY163" s="227"/>
      <c r="AZ163" s="227"/>
      <c r="BA163" s="229">
        <f t="shared" si="274"/>
        <v>0</v>
      </c>
      <c r="BB163" s="230"/>
      <c r="BC163" s="227">
        <f t="shared" si="336"/>
        <v>0</v>
      </c>
      <c r="BD163" s="227">
        <f t="shared" si="337"/>
        <v>0</v>
      </c>
      <c r="BE163" s="227">
        <f t="shared" si="291"/>
        <v>0</v>
      </c>
      <c r="BF163" s="227"/>
      <c r="BG163" s="227"/>
      <c r="BH163" s="229">
        <f t="shared" si="277"/>
        <v>0</v>
      </c>
      <c r="BI163" s="230"/>
      <c r="BJ163" s="230"/>
      <c r="BK163" s="227">
        <f t="shared" si="338"/>
        <v>0</v>
      </c>
      <c r="BL163" s="227">
        <f t="shared" si="339"/>
        <v>0</v>
      </c>
      <c r="BM163" s="227">
        <f t="shared" si="292"/>
        <v>0</v>
      </c>
      <c r="BN163" s="227"/>
      <c r="BO163" s="227"/>
      <c r="BP163" s="229">
        <f t="shared" si="280"/>
        <v>0</v>
      </c>
      <c r="BQ163" s="230"/>
      <c r="BR163" s="227">
        <f t="shared" si="340"/>
        <v>0</v>
      </c>
      <c r="BS163" s="227">
        <f t="shared" si="341"/>
        <v>0</v>
      </c>
      <c r="BT163" s="227">
        <f t="shared" si="293"/>
        <v>0</v>
      </c>
      <c r="BU163" s="18"/>
      <c r="BV163" s="186"/>
      <c r="BW163" s="16">
        <f t="shared" si="283"/>
        <v>0</v>
      </c>
      <c r="BX163" s="48"/>
      <c r="BY163" s="37" t="s">
        <v>686</v>
      </c>
      <c r="BZ163" s="37"/>
    </row>
    <row r="164" spans="1:78" ht="57" customHeight="1" outlineLevel="1" x14ac:dyDescent="0.45">
      <c r="A164" s="5">
        <v>140</v>
      </c>
      <c r="B164" s="5">
        <v>140</v>
      </c>
      <c r="C164" s="5" t="s">
        <v>105</v>
      </c>
      <c r="D164" s="6" t="s">
        <v>553</v>
      </c>
      <c r="E164" s="10">
        <v>0.27900000000000003</v>
      </c>
      <c r="F164" s="283">
        <f t="shared" si="342"/>
        <v>15484.500000000002</v>
      </c>
      <c r="G164" s="283">
        <f t="shared" si="343"/>
        <v>0</v>
      </c>
      <c r="H164" s="283">
        <f t="shared" si="344"/>
        <v>15484.500000000002</v>
      </c>
      <c r="I164" s="283">
        <f t="shared" si="345"/>
        <v>55500</v>
      </c>
      <c r="J164" s="283">
        <f t="shared" si="346"/>
        <v>0</v>
      </c>
      <c r="K164" s="10"/>
      <c r="L164" s="228"/>
      <c r="M164" s="227">
        <f t="shared" si="294"/>
        <v>15484.500000000002</v>
      </c>
      <c r="N164" s="227">
        <f t="shared" si="309"/>
        <v>0</v>
      </c>
      <c r="O164" s="227">
        <f t="shared" si="295"/>
        <v>15484.500000000002</v>
      </c>
      <c r="P164" s="227">
        <v>55500</v>
      </c>
      <c r="Q164" s="227"/>
      <c r="R164" s="227">
        <f t="shared" si="296"/>
        <v>55500</v>
      </c>
      <c r="S164" s="228"/>
      <c r="T164" s="227">
        <f t="shared" si="265"/>
        <v>2092.5</v>
      </c>
      <c r="U164" s="227">
        <f t="shared" si="262"/>
        <v>0</v>
      </c>
      <c r="V164" s="232">
        <f t="shared" si="263"/>
        <v>2092.5</v>
      </c>
      <c r="W164" s="274">
        <v>7500</v>
      </c>
      <c r="X164" s="227"/>
      <c r="Y164" s="227"/>
      <c r="Z164" s="228"/>
      <c r="AA164" s="227">
        <f t="shared" si="332"/>
        <v>0</v>
      </c>
      <c r="AB164" s="227">
        <f t="shared" si="333"/>
        <v>0</v>
      </c>
      <c r="AC164" s="227">
        <f t="shared" si="287"/>
        <v>0</v>
      </c>
      <c r="AD164" s="227"/>
      <c r="AE164" s="227"/>
      <c r="AF164" s="229">
        <f t="shared" si="270"/>
        <v>0</v>
      </c>
      <c r="AG164" s="228"/>
      <c r="AH164" s="227">
        <f t="shared" si="297"/>
        <v>0</v>
      </c>
      <c r="AI164" s="227">
        <f t="shared" si="298"/>
        <v>0</v>
      </c>
      <c r="AJ164" s="232">
        <f t="shared" si="264"/>
        <v>0</v>
      </c>
      <c r="AK164" s="227"/>
      <c r="AL164" s="227"/>
      <c r="AM164" s="227"/>
      <c r="AN164" s="228"/>
      <c r="AO164" s="227">
        <f t="shared" si="299"/>
        <v>0</v>
      </c>
      <c r="AP164" s="227">
        <f t="shared" si="288"/>
        <v>0</v>
      </c>
      <c r="AQ164" s="227">
        <f t="shared" si="289"/>
        <v>0</v>
      </c>
      <c r="AR164" s="227"/>
      <c r="AS164" s="227"/>
      <c r="AT164" s="229">
        <f t="shared" si="271"/>
        <v>0</v>
      </c>
      <c r="AU164" s="230"/>
      <c r="AV164" s="227">
        <f t="shared" si="334"/>
        <v>0</v>
      </c>
      <c r="AW164" s="227">
        <f t="shared" si="335"/>
        <v>0</v>
      </c>
      <c r="AX164" s="227">
        <f t="shared" si="290"/>
        <v>0</v>
      </c>
      <c r="AY164" s="227"/>
      <c r="AZ164" s="227"/>
      <c r="BA164" s="229">
        <f t="shared" si="274"/>
        <v>0</v>
      </c>
      <c r="BB164" s="230"/>
      <c r="BC164" s="227">
        <f t="shared" si="336"/>
        <v>0</v>
      </c>
      <c r="BD164" s="227">
        <f t="shared" si="337"/>
        <v>0</v>
      </c>
      <c r="BE164" s="227">
        <f t="shared" si="291"/>
        <v>0</v>
      </c>
      <c r="BF164" s="227"/>
      <c r="BG164" s="227"/>
      <c r="BH164" s="229">
        <f t="shared" si="277"/>
        <v>0</v>
      </c>
      <c r="BI164" s="230"/>
      <c r="BJ164" s="230"/>
      <c r="BK164" s="227">
        <f t="shared" si="338"/>
        <v>0</v>
      </c>
      <c r="BL164" s="227">
        <f t="shared" si="339"/>
        <v>0</v>
      </c>
      <c r="BM164" s="227">
        <f t="shared" si="292"/>
        <v>0</v>
      </c>
      <c r="BN164" s="227"/>
      <c r="BO164" s="227"/>
      <c r="BP164" s="229">
        <f t="shared" si="280"/>
        <v>0</v>
      </c>
      <c r="BQ164" s="230"/>
      <c r="BR164" s="227">
        <f t="shared" si="340"/>
        <v>0</v>
      </c>
      <c r="BS164" s="227">
        <f t="shared" si="341"/>
        <v>0</v>
      </c>
      <c r="BT164" s="227">
        <f t="shared" si="293"/>
        <v>0</v>
      </c>
      <c r="BU164" s="18"/>
      <c r="BV164" s="186"/>
      <c r="BW164" s="16">
        <f t="shared" si="283"/>
        <v>0</v>
      </c>
      <c r="BX164" s="48"/>
      <c r="BY164" s="37" t="s">
        <v>687</v>
      </c>
      <c r="BZ164" s="37"/>
    </row>
    <row r="165" spans="1:78" ht="57" customHeight="1" outlineLevel="1" x14ac:dyDescent="0.45">
      <c r="A165" s="5">
        <v>141</v>
      </c>
      <c r="B165" s="5">
        <v>141</v>
      </c>
      <c r="C165" s="5" t="s">
        <v>106</v>
      </c>
      <c r="D165" s="6" t="s">
        <v>553</v>
      </c>
      <c r="E165" s="10">
        <v>0.98599999999999999</v>
      </c>
      <c r="F165" s="283">
        <f t="shared" si="342"/>
        <v>54723</v>
      </c>
      <c r="G165" s="283">
        <f t="shared" si="343"/>
        <v>0</v>
      </c>
      <c r="H165" s="283">
        <f t="shared" si="344"/>
        <v>54723</v>
      </c>
      <c r="I165" s="283">
        <f t="shared" si="345"/>
        <v>55500</v>
      </c>
      <c r="J165" s="283">
        <f t="shared" si="346"/>
        <v>0</v>
      </c>
      <c r="K165" s="10"/>
      <c r="L165" s="228"/>
      <c r="M165" s="227">
        <f t="shared" si="294"/>
        <v>54723</v>
      </c>
      <c r="N165" s="227">
        <f t="shared" si="309"/>
        <v>0</v>
      </c>
      <c r="O165" s="227">
        <f t="shared" si="295"/>
        <v>54723</v>
      </c>
      <c r="P165" s="227">
        <v>55500</v>
      </c>
      <c r="Q165" s="227"/>
      <c r="R165" s="227">
        <f t="shared" si="296"/>
        <v>55500</v>
      </c>
      <c r="S165" s="228"/>
      <c r="T165" s="227">
        <f t="shared" si="265"/>
        <v>7395</v>
      </c>
      <c r="U165" s="227">
        <f t="shared" si="262"/>
        <v>0</v>
      </c>
      <c r="V165" s="232">
        <f t="shared" si="263"/>
        <v>7395</v>
      </c>
      <c r="W165" s="274">
        <v>7500</v>
      </c>
      <c r="X165" s="227"/>
      <c r="Y165" s="227"/>
      <c r="Z165" s="228"/>
      <c r="AA165" s="227">
        <f t="shared" si="332"/>
        <v>0</v>
      </c>
      <c r="AB165" s="227">
        <f t="shared" si="333"/>
        <v>0</v>
      </c>
      <c r="AC165" s="227">
        <f t="shared" si="287"/>
        <v>0</v>
      </c>
      <c r="AD165" s="227"/>
      <c r="AE165" s="227"/>
      <c r="AF165" s="229">
        <f t="shared" si="270"/>
        <v>0</v>
      </c>
      <c r="AG165" s="228"/>
      <c r="AH165" s="227">
        <f t="shared" si="297"/>
        <v>0</v>
      </c>
      <c r="AI165" s="227">
        <f t="shared" si="298"/>
        <v>0</v>
      </c>
      <c r="AJ165" s="232">
        <f t="shared" si="264"/>
        <v>0</v>
      </c>
      <c r="AK165" s="227"/>
      <c r="AL165" s="227"/>
      <c r="AM165" s="227"/>
      <c r="AN165" s="228"/>
      <c r="AO165" s="227">
        <f t="shared" si="299"/>
        <v>0</v>
      </c>
      <c r="AP165" s="227">
        <f t="shared" si="288"/>
        <v>0</v>
      </c>
      <c r="AQ165" s="227">
        <f t="shared" si="289"/>
        <v>0</v>
      </c>
      <c r="AR165" s="227"/>
      <c r="AS165" s="227"/>
      <c r="AT165" s="229">
        <f t="shared" si="271"/>
        <v>0</v>
      </c>
      <c r="AU165" s="230"/>
      <c r="AV165" s="227">
        <f t="shared" si="334"/>
        <v>0</v>
      </c>
      <c r="AW165" s="227">
        <f t="shared" si="335"/>
        <v>0</v>
      </c>
      <c r="AX165" s="227">
        <f t="shared" si="290"/>
        <v>0</v>
      </c>
      <c r="AY165" s="227"/>
      <c r="AZ165" s="227"/>
      <c r="BA165" s="229">
        <f t="shared" si="274"/>
        <v>0</v>
      </c>
      <c r="BB165" s="230"/>
      <c r="BC165" s="227">
        <f t="shared" si="336"/>
        <v>0</v>
      </c>
      <c r="BD165" s="227">
        <f t="shared" si="337"/>
        <v>0</v>
      </c>
      <c r="BE165" s="227">
        <f t="shared" si="291"/>
        <v>0</v>
      </c>
      <c r="BF165" s="227"/>
      <c r="BG165" s="227"/>
      <c r="BH165" s="229">
        <f t="shared" si="277"/>
        <v>0</v>
      </c>
      <c r="BI165" s="230"/>
      <c r="BJ165" s="230"/>
      <c r="BK165" s="227">
        <f t="shared" si="338"/>
        <v>0</v>
      </c>
      <c r="BL165" s="227">
        <f t="shared" si="339"/>
        <v>0</v>
      </c>
      <c r="BM165" s="227">
        <f t="shared" si="292"/>
        <v>0</v>
      </c>
      <c r="BN165" s="227"/>
      <c r="BO165" s="227"/>
      <c r="BP165" s="229">
        <f t="shared" si="280"/>
        <v>0</v>
      </c>
      <c r="BQ165" s="230"/>
      <c r="BR165" s="227">
        <f t="shared" si="340"/>
        <v>0</v>
      </c>
      <c r="BS165" s="227">
        <f t="shared" si="341"/>
        <v>0</v>
      </c>
      <c r="BT165" s="227">
        <f t="shared" si="293"/>
        <v>0</v>
      </c>
      <c r="BU165" s="18"/>
      <c r="BV165" s="186"/>
      <c r="BW165" s="16">
        <f t="shared" si="283"/>
        <v>0</v>
      </c>
      <c r="BX165" s="48"/>
      <c r="BY165" s="37" t="s">
        <v>688</v>
      </c>
      <c r="BZ165" s="37"/>
    </row>
    <row r="166" spans="1:78" ht="57" customHeight="1" outlineLevel="1" x14ac:dyDescent="0.45">
      <c r="A166" s="5">
        <v>142</v>
      </c>
      <c r="B166" s="5">
        <v>142</v>
      </c>
      <c r="C166" s="5" t="s">
        <v>107</v>
      </c>
      <c r="D166" s="6" t="s">
        <v>553</v>
      </c>
      <c r="E166" s="10">
        <v>0.53100000000000003</v>
      </c>
      <c r="F166" s="283">
        <f t="shared" si="342"/>
        <v>29470.5</v>
      </c>
      <c r="G166" s="283">
        <f t="shared" si="343"/>
        <v>0</v>
      </c>
      <c r="H166" s="283">
        <f t="shared" si="344"/>
        <v>29470.5</v>
      </c>
      <c r="I166" s="283">
        <f t="shared" si="345"/>
        <v>55500</v>
      </c>
      <c r="J166" s="283">
        <f t="shared" si="346"/>
        <v>0</v>
      </c>
      <c r="K166" s="10"/>
      <c r="L166" s="228"/>
      <c r="M166" s="227">
        <f t="shared" si="294"/>
        <v>29470.5</v>
      </c>
      <c r="N166" s="227">
        <f t="shared" si="309"/>
        <v>0</v>
      </c>
      <c r="O166" s="227">
        <f t="shared" si="295"/>
        <v>29470.5</v>
      </c>
      <c r="P166" s="227">
        <v>55500</v>
      </c>
      <c r="Q166" s="227"/>
      <c r="R166" s="227">
        <f t="shared" si="296"/>
        <v>55500</v>
      </c>
      <c r="S166" s="228"/>
      <c r="T166" s="227">
        <f t="shared" si="265"/>
        <v>3982.5</v>
      </c>
      <c r="U166" s="227">
        <f t="shared" si="262"/>
        <v>0</v>
      </c>
      <c r="V166" s="232">
        <f t="shared" si="263"/>
        <v>3982.5</v>
      </c>
      <c r="W166" s="274">
        <v>7500</v>
      </c>
      <c r="X166" s="227"/>
      <c r="Y166" s="227"/>
      <c r="Z166" s="228"/>
      <c r="AA166" s="227">
        <f t="shared" si="332"/>
        <v>0</v>
      </c>
      <c r="AB166" s="227">
        <f t="shared" si="333"/>
        <v>0</v>
      </c>
      <c r="AC166" s="227">
        <f t="shared" si="287"/>
        <v>0</v>
      </c>
      <c r="AD166" s="227"/>
      <c r="AE166" s="227"/>
      <c r="AF166" s="229">
        <f t="shared" si="270"/>
        <v>0</v>
      </c>
      <c r="AG166" s="228"/>
      <c r="AH166" s="227">
        <f t="shared" si="297"/>
        <v>0</v>
      </c>
      <c r="AI166" s="227">
        <f t="shared" si="298"/>
        <v>0</v>
      </c>
      <c r="AJ166" s="232">
        <f t="shared" si="264"/>
        <v>0</v>
      </c>
      <c r="AK166" s="227"/>
      <c r="AL166" s="227"/>
      <c r="AM166" s="227"/>
      <c r="AN166" s="228"/>
      <c r="AO166" s="227">
        <f t="shared" si="299"/>
        <v>0</v>
      </c>
      <c r="AP166" s="227">
        <f t="shared" si="288"/>
        <v>0</v>
      </c>
      <c r="AQ166" s="227">
        <f t="shared" si="289"/>
        <v>0</v>
      </c>
      <c r="AR166" s="227"/>
      <c r="AS166" s="227"/>
      <c r="AT166" s="229">
        <f t="shared" si="271"/>
        <v>0</v>
      </c>
      <c r="AU166" s="230"/>
      <c r="AV166" s="227">
        <f t="shared" si="334"/>
        <v>0</v>
      </c>
      <c r="AW166" s="227">
        <f t="shared" si="335"/>
        <v>0</v>
      </c>
      <c r="AX166" s="227">
        <f t="shared" si="290"/>
        <v>0</v>
      </c>
      <c r="AY166" s="227"/>
      <c r="AZ166" s="227"/>
      <c r="BA166" s="229">
        <f t="shared" si="274"/>
        <v>0</v>
      </c>
      <c r="BB166" s="230"/>
      <c r="BC166" s="227">
        <f t="shared" si="336"/>
        <v>0</v>
      </c>
      <c r="BD166" s="227">
        <f t="shared" si="337"/>
        <v>0</v>
      </c>
      <c r="BE166" s="227">
        <f t="shared" si="291"/>
        <v>0</v>
      </c>
      <c r="BF166" s="227"/>
      <c r="BG166" s="227"/>
      <c r="BH166" s="229">
        <f t="shared" si="277"/>
        <v>0</v>
      </c>
      <c r="BI166" s="230"/>
      <c r="BJ166" s="230"/>
      <c r="BK166" s="227">
        <f t="shared" si="338"/>
        <v>0</v>
      </c>
      <c r="BL166" s="227">
        <f t="shared" si="339"/>
        <v>0</v>
      </c>
      <c r="BM166" s="227">
        <f t="shared" si="292"/>
        <v>0</v>
      </c>
      <c r="BN166" s="227"/>
      <c r="BO166" s="227"/>
      <c r="BP166" s="229">
        <f t="shared" si="280"/>
        <v>0</v>
      </c>
      <c r="BQ166" s="230"/>
      <c r="BR166" s="227">
        <f t="shared" si="340"/>
        <v>0</v>
      </c>
      <c r="BS166" s="227">
        <f t="shared" si="341"/>
        <v>0</v>
      </c>
      <c r="BT166" s="227">
        <f t="shared" si="293"/>
        <v>0</v>
      </c>
      <c r="BU166" s="18"/>
      <c r="BV166" s="186"/>
      <c r="BW166" s="16">
        <f t="shared" si="283"/>
        <v>0</v>
      </c>
      <c r="BX166" s="48"/>
      <c r="BY166" s="37" t="s">
        <v>689</v>
      </c>
      <c r="BZ166" s="37"/>
    </row>
    <row r="167" spans="1:78" ht="57" customHeight="1" outlineLevel="1" x14ac:dyDescent="0.45">
      <c r="A167" s="5">
        <v>143</v>
      </c>
      <c r="B167" s="5">
        <v>143</v>
      </c>
      <c r="C167" s="5" t="s">
        <v>108</v>
      </c>
      <c r="D167" s="6" t="s">
        <v>553</v>
      </c>
      <c r="E167" s="10">
        <v>0.32</v>
      </c>
      <c r="F167" s="283">
        <f t="shared" si="342"/>
        <v>17760</v>
      </c>
      <c r="G167" s="283">
        <f t="shared" si="343"/>
        <v>0</v>
      </c>
      <c r="H167" s="283">
        <f t="shared" si="344"/>
        <v>17760</v>
      </c>
      <c r="I167" s="283">
        <f t="shared" si="345"/>
        <v>55500</v>
      </c>
      <c r="J167" s="283">
        <f t="shared" si="346"/>
        <v>0</v>
      </c>
      <c r="K167" s="10"/>
      <c r="L167" s="228"/>
      <c r="M167" s="227">
        <f t="shared" si="294"/>
        <v>17760</v>
      </c>
      <c r="N167" s="227">
        <f t="shared" si="309"/>
        <v>0</v>
      </c>
      <c r="O167" s="227">
        <f t="shared" si="295"/>
        <v>17760</v>
      </c>
      <c r="P167" s="227">
        <v>55500</v>
      </c>
      <c r="Q167" s="227"/>
      <c r="R167" s="227">
        <f t="shared" si="296"/>
        <v>55500</v>
      </c>
      <c r="S167" s="228"/>
      <c r="T167" s="227">
        <f t="shared" si="265"/>
        <v>2400</v>
      </c>
      <c r="U167" s="227">
        <f t="shared" si="262"/>
        <v>0</v>
      </c>
      <c r="V167" s="232">
        <f t="shared" si="263"/>
        <v>2400</v>
      </c>
      <c r="W167" s="274">
        <v>7500</v>
      </c>
      <c r="X167" s="227"/>
      <c r="Y167" s="227"/>
      <c r="Z167" s="228"/>
      <c r="AA167" s="227">
        <f t="shared" si="332"/>
        <v>0</v>
      </c>
      <c r="AB167" s="227">
        <f t="shared" si="333"/>
        <v>0</v>
      </c>
      <c r="AC167" s="227">
        <f t="shared" si="287"/>
        <v>0</v>
      </c>
      <c r="AD167" s="227"/>
      <c r="AE167" s="227"/>
      <c r="AF167" s="229">
        <f t="shared" si="270"/>
        <v>0</v>
      </c>
      <c r="AG167" s="228"/>
      <c r="AH167" s="227">
        <f t="shared" si="297"/>
        <v>0</v>
      </c>
      <c r="AI167" s="227">
        <f t="shared" si="298"/>
        <v>0</v>
      </c>
      <c r="AJ167" s="232">
        <f t="shared" si="264"/>
        <v>0</v>
      </c>
      <c r="AK167" s="227"/>
      <c r="AL167" s="227"/>
      <c r="AM167" s="227"/>
      <c r="AN167" s="228"/>
      <c r="AO167" s="227">
        <f t="shared" si="299"/>
        <v>0</v>
      </c>
      <c r="AP167" s="227">
        <f t="shared" si="288"/>
        <v>0</v>
      </c>
      <c r="AQ167" s="227">
        <f t="shared" si="289"/>
        <v>0</v>
      </c>
      <c r="AR167" s="227"/>
      <c r="AS167" s="227"/>
      <c r="AT167" s="229">
        <f t="shared" si="271"/>
        <v>0</v>
      </c>
      <c r="AU167" s="230"/>
      <c r="AV167" s="227">
        <f t="shared" si="334"/>
        <v>0</v>
      </c>
      <c r="AW167" s="227">
        <f t="shared" si="335"/>
        <v>0</v>
      </c>
      <c r="AX167" s="227">
        <f t="shared" si="290"/>
        <v>0</v>
      </c>
      <c r="AY167" s="227"/>
      <c r="AZ167" s="227"/>
      <c r="BA167" s="229">
        <f t="shared" si="274"/>
        <v>0</v>
      </c>
      <c r="BB167" s="230"/>
      <c r="BC167" s="227">
        <f t="shared" si="336"/>
        <v>0</v>
      </c>
      <c r="BD167" s="227">
        <f t="shared" si="337"/>
        <v>0</v>
      </c>
      <c r="BE167" s="227">
        <f t="shared" si="291"/>
        <v>0</v>
      </c>
      <c r="BF167" s="227"/>
      <c r="BG167" s="227"/>
      <c r="BH167" s="229">
        <f t="shared" si="277"/>
        <v>0</v>
      </c>
      <c r="BI167" s="230"/>
      <c r="BJ167" s="230"/>
      <c r="BK167" s="227">
        <f t="shared" si="338"/>
        <v>0</v>
      </c>
      <c r="BL167" s="227">
        <f t="shared" si="339"/>
        <v>0</v>
      </c>
      <c r="BM167" s="227">
        <f t="shared" si="292"/>
        <v>0</v>
      </c>
      <c r="BN167" s="227"/>
      <c r="BO167" s="227"/>
      <c r="BP167" s="229">
        <f t="shared" si="280"/>
        <v>0</v>
      </c>
      <c r="BQ167" s="230"/>
      <c r="BR167" s="227">
        <f t="shared" si="340"/>
        <v>0</v>
      </c>
      <c r="BS167" s="227">
        <f t="shared" si="341"/>
        <v>0</v>
      </c>
      <c r="BT167" s="227">
        <f t="shared" si="293"/>
        <v>0</v>
      </c>
      <c r="BU167" s="18"/>
      <c r="BV167" s="186"/>
      <c r="BW167" s="16">
        <f t="shared" si="283"/>
        <v>0</v>
      </c>
      <c r="BX167" s="48"/>
      <c r="BY167" s="37" t="s">
        <v>690</v>
      </c>
      <c r="BZ167" s="37"/>
    </row>
    <row r="168" spans="1:78" ht="57" customHeight="1" outlineLevel="1" x14ac:dyDescent="0.45">
      <c r="A168" s="5">
        <v>144</v>
      </c>
      <c r="B168" s="5">
        <v>144</v>
      </c>
      <c r="C168" s="5" t="s">
        <v>109</v>
      </c>
      <c r="D168" s="6" t="s">
        <v>552</v>
      </c>
      <c r="E168" s="10">
        <v>123</v>
      </c>
      <c r="F168" s="283">
        <f t="shared" si="342"/>
        <v>6826.5</v>
      </c>
      <c r="G168" s="283">
        <f t="shared" si="343"/>
        <v>0</v>
      </c>
      <c r="H168" s="283">
        <f t="shared" si="344"/>
        <v>6826.5</v>
      </c>
      <c r="I168" s="283">
        <f t="shared" si="345"/>
        <v>55.5</v>
      </c>
      <c r="J168" s="283">
        <f t="shared" si="346"/>
        <v>0</v>
      </c>
      <c r="K168" s="10"/>
      <c r="L168" s="228"/>
      <c r="M168" s="227">
        <f t="shared" si="294"/>
        <v>6826.5</v>
      </c>
      <c r="N168" s="227">
        <f t="shared" si="309"/>
        <v>0</v>
      </c>
      <c r="O168" s="227">
        <f t="shared" si="295"/>
        <v>6826.5</v>
      </c>
      <c r="P168" s="227">
        <v>55.5</v>
      </c>
      <c r="Q168" s="227"/>
      <c r="R168" s="227">
        <f t="shared" si="296"/>
        <v>55.5</v>
      </c>
      <c r="S168" s="228"/>
      <c r="T168" s="227">
        <f t="shared" si="265"/>
        <v>922.5</v>
      </c>
      <c r="U168" s="227">
        <f t="shared" si="262"/>
        <v>0</v>
      </c>
      <c r="V168" s="232">
        <f t="shared" si="263"/>
        <v>922.5</v>
      </c>
      <c r="W168" s="274">
        <v>7.5</v>
      </c>
      <c r="X168" s="227"/>
      <c r="Y168" s="227"/>
      <c r="Z168" s="228"/>
      <c r="AA168" s="227">
        <f t="shared" si="332"/>
        <v>0</v>
      </c>
      <c r="AB168" s="227">
        <f t="shared" si="333"/>
        <v>0</v>
      </c>
      <c r="AC168" s="227">
        <f t="shared" si="287"/>
        <v>0</v>
      </c>
      <c r="AD168" s="227"/>
      <c r="AE168" s="227"/>
      <c r="AF168" s="229">
        <f t="shared" si="270"/>
        <v>0</v>
      </c>
      <c r="AG168" s="228"/>
      <c r="AH168" s="227">
        <f t="shared" si="297"/>
        <v>0</v>
      </c>
      <c r="AI168" s="227">
        <f t="shared" si="298"/>
        <v>0</v>
      </c>
      <c r="AJ168" s="232">
        <f t="shared" si="264"/>
        <v>0</v>
      </c>
      <c r="AK168" s="227"/>
      <c r="AL168" s="227"/>
      <c r="AM168" s="227"/>
      <c r="AN168" s="228"/>
      <c r="AO168" s="227">
        <f t="shared" si="299"/>
        <v>0</v>
      </c>
      <c r="AP168" s="227">
        <f t="shared" si="288"/>
        <v>0</v>
      </c>
      <c r="AQ168" s="227">
        <f t="shared" si="289"/>
        <v>0</v>
      </c>
      <c r="AR168" s="227"/>
      <c r="AS168" s="227"/>
      <c r="AT168" s="229">
        <f t="shared" si="271"/>
        <v>0</v>
      </c>
      <c r="AU168" s="230"/>
      <c r="AV168" s="227">
        <f t="shared" si="334"/>
        <v>0</v>
      </c>
      <c r="AW168" s="227">
        <f t="shared" si="335"/>
        <v>0</v>
      </c>
      <c r="AX168" s="227">
        <f t="shared" si="290"/>
        <v>0</v>
      </c>
      <c r="AY168" s="227"/>
      <c r="AZ168" s="227"/>
      <c r="BA168" s="229">
        <f t="shared" si="274"/>
        <v>0</v>
      </c>
      <c r="BB168" s="230"/>
      <c r="BC168" s="227">
        <f t="shared" si="336"/>
        <v>0</v>
      </c>
      <c r="BD168" s="227">
        <f t="shared" si="337"/>
        <v>0</v>
      </c>
      <c r="BE168" s="227">
        <f t="shared" si="291"/>
        <v>0</v>
      </c>
      <c r="BF168" s="227"/>
      <c r="BG168" s="227"/>
      <c r="BH168" s="229">
        <f t="shared" si="277"/>
        <v>0</v>
      </c>
      <c r="BI168" s="230"/>
      <c r="BJ168" s="230"/>
      <c r="BK168" s="227">
        <f t="shared" si="338"/>
        <v>0</v>
      </c>
      <c r="BL168" s="227">
        <f t="shared" si="339"/>
        <v>0</v>
      </c>
      <c r="BM168" s="227">
        <f t="shared" si="292"/>
        <v>0</v>
      </c>
      <c r="BN168" s="227"/>
      <c r="BO168" s="227"/>
      <c r="BP168" s="229">
        <f t="shared" si="280"/>
        <v>0</v>
      </c>
      <c r="BQ168" s="230"/>
      <c r="BR168" s="227">
        <f t="shared" si="340"/>
        <v>0</v>
      </c>
      <c r="BS168" s="227">
        <f t="shared" si="341"/>
        <v>0</v>
      </c>
      <c r="BT168" s="227">
        <f t="shared" si="293"/>
        <v>0</v>
      </c>
      <c r="BU168" s="18"/>
      <c r="BV168" s="186"/>
      <c r="BW168" s="16">
        <f t="shared" si="283"/>
        <v>0</v>
      </c>
      <c r="BX168" s="48"/>
      <c r="BY168" s="37" t="s">
        <v>691</v>
      </c>
      <c r="BZ168" s="37"/>
    </row>
    <row r="169" spans="1:78" ht="57" customHeight="1" outlineLevel="1" x14ac:dyDescent="0.45">
      <c r="A169" s="5">
        <v>145</v>
      </c>
      <c r="B169" s="5">
        <v>145</v>
      </c>
      <c r="C169" s="5" t="s">
        <v>110</v>
      </c>
      <c r="D169" s="6" t="s">
        <v>553</v>
      </c>
      <c r="E169" s="10">
        <v>0.55900000000000005</v>
      </c>
      <c r="F169" s="283">
        <f t="shared" si="342"/>
        <v>31024.500000000004</v>
      </c>
      <c r="G169" s="283">
        <f t="shared" si="343"/>
        <v>0</v>
      </c>
      <c r="H169" s="283">
        <f t="shared" si="344"/>
        <v>31024.500000000004</v>
      </c>
      <c r="I169" s="283">
        <f t="shared" si="345"/>
        <v>55500</v>
      </c>
      <c r="J169" s="283">
        <f t="shared" si="346"/>
        <v>0</v>
      </c>
      <c r="K169" s="10"/>
      <c r="L169" s="228"/>
      <c r="M169" s="227">
        <f t="shared" si="294"/>
        <v>31024.500000000004</v>
      </c>
      <c r="N169" s="227">
        <f t="shared" si="309"/>
        <v>0</v>
      </c>
      <c r="O169" s="227">
        <f t="shared" si="295"/>
        <v>31024.500000000004</v>
      </c>
      <c r="P169" s="227">
        <v>55500</v>
      </c>
      <c r="Q169" s="227"/>
      <c r="R169" s="227">
        <f t="shared" si="296"/>
        <v>55500</v>
      </c>
      <c r="S169" s="228"/>
      <c r="T169" s="227">
        <f t="shared" si="265"/>
        <v>4192.5</v>
      </c>
      <c r="U169" s="227">
        <f t="shared" si="262"/>
        <v>0</v>
      </c>
      <c r="V169" s="232">
        <f t="shared" si="263"/>
        <v>4192.5</v>
      </c>
      <c r="W169" s="274">
        <v>7500</v>
      </c>
      <c r="X169" s="227"/>
      <c r="Y169" s="227"/>
      <c r="Z169" s="228"/>
      <c r="AA169" s="227">
        <f t="shared" si="332"/>
        <v>0</v>
      </c>
      <c r="AB169" s="227">
        <f t="shared" si="333"/>
        <v>0</v>
      </c>
      <c r="AC169" s="227">
        <f t="shared" si="287"/>
        <v>0</v>
      </c>
      <c r="AD169" s="227"/>
      <c r="AE169" s="227"/>
      <c r="AF169" s="229">
        <f t="shared" si="270"/>
        <v>0</v>
      </c>
      <c r="AG169" s="228"/>
      <c r="AH169" s="227">
        <f t="shared" si="297"/>
        <v>0</v>
      </c>
      <c r="AI169" s="227">
        <f t="shared" si="298"/>
        <v>0</v>
      </c>
      <c r="AJ169" s="232">
        <f t="shared" si="264"/>
        <v>0</v>
      </c>
      <c r="AK169" s="227"/>
      <c r="AL169" s="227"/>
      <c r="AM169" s="227"/>
      <c r="AN169" s="228"/>
      <c r="AO169" s="227">
        <f t="shared" si="299"/>
        <v>0</v>
      </c>
      <c r="AP169" s="227">
        <f t="shared" si="288"/>
        <v>0</v>
      </c>
      <c r="AQ169" s="227">
        <f t="shared" si="289"/>
        <v>0</v>
      </c>
      <c r="AR169" s="227"/>
      <c r="AS169" s="227"/>
      <c r="AT169" s="229">
        <f t="shared" si="271"/>
        <v>0</v>
      </c>
      <c r="AU169" s="230"/>
      <c r="AV169" s="227">
        <f t="shared" si="334"/>
        <v>0</v>
      </c>
      <c r="AW169" s="227">
        <f t="shared" si="335"/>
        <v>0</v>
      </c>
      <c r="AX169" s="227">
        <f t="shared" si="290"/>
        <v>0</v>
      </c>
      <c r="AY169" s="227"/>
      <c r="AZ169" s="227"/>
      <c r="BA169" s="229">
        <f t="shared" si="274"/>
        <v>0</v>
      </c>
      <c r="BB169" s="230"/>
      <c r="BC169" s="227">
        <f t="shared" si="336"/>
        <v>0</v>
      </c>
      <c r="BD169" s="227">
        <f t="shared" si="337"/>
        <v>0</v>
      </c>
      <c r="BE169" s="227">
        <f t="shared" si="291"/>
        <v>0</v>
      </c>
      <c r="BF169" s="227"/>
      <c r="BG169" s="227"/>
      <c r="BH169" s="229">
        <f t="shared" si="277"/>
        <v>0</v>
      </c>
      <c r="BI169" s="230"/>
      <c r="BJ169" s="230"/>
      <c r="BK169" s="227">
        <f t="shared" si="338"/>
        <v>0</v>
      </c>
      <c r="BL169" s="227">
        <f t="shared" si="339"/>
        <v>0</v>
      </c>
      <c r="BM169" s="227">
        <f t="shared" si="292"/>
        <v>0</v>
      </c>
      <c r="BN169" s="227"/>
      <c r="BO169" s="227"/>
      <c r="BP169" s="229">
        <f t="shared" si="280"/>
        <v>0</v>
      </c>
      <c r="BQ169" s="230"/>
      <c r="BR169" s="227">
        <f t="shared" si="340"/>
        <v>0</v>
      </c>
      <c r="BS169" s="227">
        <f t="shared" si="341"/>
        <v>0</v>
      </c>
      <c r="BT169" s="227">
        <f t="shared" si="293"/>
        <v>0</v>
      </c>
      <c r="BU169" s="18"/>
      <c r="BV169" s="186"/>
      <c r="BW169" s="16">
        <f t="shared" si="283"/>
        <v>0</v>
      </c>
      <c r="BX169" s="48"/>
      <c r="BY169" s="37" t="s">
        <v>692</v>
      </c>
      <c r="BZ169" s="37"/>
    </row>
    <row r="170" spans="1:78" ht="71.25" customHeight="1" outlineLevel="1" x14ac:dyDescent="0.45">
      <c r="A170" s="5">
        <v>146</v>
      </c>
      <c r="B170" s="5">
        <v>146</v>
      </c>
      <c r="C170" s="5" t="s">
        <v>111</v>
      </c>
      <c r="D170" s="6" t="s">
        <v>553</v>
      </c>
      <c r="E170" s="10">
        <v>2.3109999999999999</v>
      </c>
      <c r="F170" s="283">
        <f t="shared" si="342"/>
        <v>128260.5</v>
      </c>
      <c r="G170" s="283">
        <f t="shared" si="343"/>
        <v>0</v>
      </c>
      <c r="H170" s="283">
        <f t="shared" si="344"/>
        <v>128260.5</v>
      </c>
      <c r="I170" s="283">
        <f t="shared" si="345"/>
        <v>55500</v>
      </c>
      <c r="J170" s="283">
        <f t="shared" si="346"/>
        <v>0</v>
      </c>
      <c r="K170" s="10"/>
      <c r="L170" s="228"/>
      <c r="M170" s="227">
        <f t="shared" si="294"/>
        <v>128260.5</v>
      </c>
      <c r="N170" s="227">
        <f t="shared" si="309"/>
        <v>0</v>
      </c>
      <c r="O170" s="227">
        <f t="shared" si="295"/>
        <v>128260.5</v>
      </c>
      <c r="P170" s="227">
        <v>55500</v>
      </c>
      <c r="Q170" s="227"/>
      <c r="R170" s="227">
        <f t="shared" si="296"/>
        <v>55500</v>
      </c>
      <c r="S170" s="228"/>
      <c r="T170" s="227">
        <f t="shared" si="265"/>
        <v>17332.5</v>
      </c>
      <c r="U170" s="227">
        <f t="shared" si="262"/>
        <v>0</v>
      </c>
      <c r="V170" s="232">
        <f t="shared" si="263"/>
        <v>17332.5</v>
      </c>
      <c r="W170" s="274">
        <v>7500</v>
      </c>
      <c r="X170" s="227"/>
      <c r="Y170" s="227"/>
      <c r="Z170" s="228"/>
      <c r="AA170" s="227">
        <f t="shared" si="332"/>
        <v>0</v>
      </c>
      <c r="AB170" s="227">
        <f t="shared" si="333"/>
        <v>0</v>
      </c>
      <c r="AC170" s="227">
        <f t="shared" si="287"/>
        <v>0</v>
      </c>
      <c r="AD170" s="227"/>
      <c r="AE170" s="227"/>
      <c r="AF170" s="229">
        <f t="shared" si="270"/>
        <v>0</v>
      </c>
      <c r="AG170" s="228"/>
      <c r="AH170" s="227">
        <f t="shared" si="297"/>
        <v>0</v>
      </c>
      <c r="AI170" s="227">
        <f t="shared" si="298"/>
        <v>0</v>
      </c>
      <c r="AJ170" s="232">
        <f t="shared" si="264"/>
        <v>0</v>
      </c>
      <c r="AK170" s="227"/>
      <c r="AL170" s="227"/>
      <c r="AM170" s="227"/>
      <c r="AN170" s="228"/>
      <c r="AO170" s="227">
        <f t="shared" si="299"/>
        <v>0</v>
      </c>
      <c r="AP170" s="227">
        <f t="shared" si="288"/>
        <v>0</v>
      </c>
      <c r="AQ170" s="227">
        <f t="shared" si="289"/>
        <v>0</v>
      </c>
      <c r="AR170" s="227"/>
      <c r="AS170" s="227"/>
      <c r="AT170" s="229">
        <f t="shared" si="271"/>
        <v>0</v>
      </c>
      <c r="AU170" s="230"/>
      <c r="AV170" s="227">
        <f t="shared" si="334"/>
        <v>0</v>
      </c>
      <c r="AW170" s="227">
        <f t="shared" si="335"/>
        <v>0</v>
      </c>
      <c r="AX170" s="227">
        <f t="shared" si="290"/>
        <v>0</v>
      </c>
      <c r="AY170" s="227"/>
      <c r="AZ170" s="227"/>
      <c r="BA170" s="229">
        <f t="shared" si="274"/>
        <v>0</v>
      </c>
      <c r="BB170" s="230"/>
      <c r="BC170" s="227">
        <f t="shared" si="336"/>
        <v>0</v>
      </c>
      <c r="BD170" s="227">
        <f t="shared" si="337"/>
        <v>0</v>
      </c>
      <c r="BE170" s="227">
        <f t="shared" si="291"/>
        <v>0</v>
      </c>
      <c r="BF170" s="227"/>
      <c r="BG170" s="227"/>
      <c r="BH170" s="229">
        <f t="shared" si="277"/>
        <v>0</v>
      </c>
      <c r="BI170" s="230"/>
      <c r="BJ170" s="230"/>
      <c r="BK170" s="227">
        <f t="shared" si="338"/>
        <v>0</v>
      </c>
      <c r="BL170" s="227">
        <f t="shared" si="339"/>
        <v>0</v>
      </c>
      <c r="BM170" s="227">
        <f t="shared" si="292"/>
        <v>0</v>
      </c>
      <c r="BN170" s="227"/>
      <c r="BO170" s="227"/>
      <c r="BP170" s="229">
        <f t="shared" si="280"/>
        <v>0</v>
      </c>
      <c r="BQ170" s="230"/>
      <c r="BR170" s="227">
        <f t="shared" si="340"/>
        <v>0</v>
      </c>
      <c r="BS170" s="227">
        <f t="shared" si="341"/>
        <v>0</v>
      </c>
      <c r="BT170" s="227">
        <f t="shared" si="293"/>
        <v>0</v>
      </c>
      <c r="BU170" s="18"/>
      <c r="BV170" s="186"/>
      <c r="BW170" s="16">
        <f t="shared" si="283"/>
        <v>0</v>
      </c>
      <c r="BX170" s="48"/>
      <c r="BY170" s="37" t="s">
        <v>693</v>
      </c>
      <c r="BZ170" s="37"/>
    </row>
    <row r="171" spans="1:78" ht="71.25" customHeight="1" outlineLevel="1" x14ac:dyDescent="0.45">
      <c r="A171" s="5">
        <v>147</v>
      </c>
      <c r="B171" s="5">
        <v>147</v>
      </c>
      <c r="C171" s="5" t="s">
        <v>112</v>
      </c>
      <c r="D171" s="6" t="s">
        <v>552</v>
      </c>
      <c r="E171" s="10">
        <v>88.11</v>
      </c>
      <c r="F171" s="283">
        <f t="shared" si="342"/>
        <v>4890.1049999999996</v>
      </c>
      <c r="G171" s="283">
        <f t="shared" si="343"/>
        <v>0</v>
      </c>
      <c r="H171" s="283">
        <f t="shared" si="344"/>
        <v>4890.1049999999996</v>
      </c>
      <c r="I171" s="283">
        <f t="shared" si="345"/>
        <v>55.5</v>
      </c>
      <c r="J171" s="283">
        <f t="shared" si="346"/>
        <v>0</v>
      </c>
      <c r="K171" s="10"/>
      <c r="L171" s="228"/>
      <c r="M171" s="227">
        <f t="shared" si="294"/>
        <v>4890.1049999999996</v>
      </c>
      <c r="N171" s="227">
        <f t="shared" si="309"/>
        <v>0</v>
      </c>
      <c r="O171" s="227">
        <f t="shared" si="295"/>
        <v>4890.1049999999996</v>
      </c>
      <c r="P171" s="227">
        <v>55.5</v>
      </c>
      <c r="Q171" s="227"/>
      <c r="R171" s="227">
        <f t="shared" si="296"/>
        <v>55.5</v>
      </c>
      <c r="S171" s="228"/>
      <c r="T171" s="227">
        <f t="shared" si="265"/>
        <v>660.82500000000005</v>
      </c>
      <c r="U171" s="227">
        <f t="shared" si="262"/>
        <v>0</v>
      </c>
      <c r="V171" s="232">
        <f t="shared" si="263"/>
        <v>660.82500000000005</v>
      </c>
      <c r="W171" s="274">
        <v>7.5</v>
      </c>
      <c r="X171" s="227"/>
      <c r="Y171" s="227"/>
      <c r="Z171" s="228"/>
      <c r="AA171" s="227">
        <f t="shared" si="332"/>
        <v>0</v>
      </c>
      <c r="AB171" s="227">
        <f t="shared" si="333"/>
        <v>0</v>
      </c>
      <c r="AC171" s="227">
        <f t="shared" si="287"/>
        <v>0</v>
      </c>
      <c r="AD171" s="227"/>
      <c r="AE171" s="227"/>
      <c r="AF171" s="229">
        <f t="shared" si="270"/>
        <v>0</v>
      </c>
      <c r="AG171" s="228"/>
      <c r="AH171" s="227">
        <f t="shared" si="297"/>
        <v>0</v>
      </c>
      <c r="AI171" s="227">
        <f t="shared" si="298"/>
        <v>0</v>
      </c>
      <c r="AJ171" s="232">
        <f t="shared" si="264"/>
        <v>0</v>
      </c>
      <c r="AK171" s="227"/>
      <c r="AL171" s="227"/>
      <c r="AM171" s="227"/>
      <c r="AN171" s="228"/>
      <c r="AO171" s="227">
        <f t="shared" si="299"/>
        <v>0</v>
      </c>
      <c r="AP171" s="227">
        <f t="shared" si="288"/>
        <v>0</v>
      </c>
      <c r="AQ171" s="227">
        <f t="shared" si="289"/>
        <v>0</v>
      </c>
      <c r="AR171" s="227"/>
      <c r="AS171" s="227"/>
      <c r="AT171" s="229">
        <f t="shared" si="271"/>
        <v>0</v>
      </c>
      <c r="AU171" s="230"/>
      <c r="AV171" s="227">
        <f t="shared" si="334"/>
        <v>0</v>
      </c>
      <c r="AW171" s="227">
        <f t="shared" si="335"/>
        <v>0</v>
      </c>
      <c r="AX171" s="227">
        <f t="shared" si="290"/>
        <v>0</v>
      </c>
      <c r="AY171" s="227"/>
      <c r="AZ171" s="227"/>
      <c r="BA171" s="229">
        <f t="shared" si="274"/>
        <v>0</v>
      </c>
      <c r="BB171" s="230"/>
      <c r="BC171" s="227">
        <f t="shared" si="336"/>
        <v>0</v>
      </c>
      <c r="BD171" s="227">
        <f t="shared" si="337"/>
        <v>0</v>
      </c>
      <c r="BE171" s="227">
        <f t="shared" si="291"/>
        <v>0</v>
      </c>
      <c r="BF171" s="227"/>
      <c r="BG171" s="227"/>
      <c r="BH171" s="229">
        <f t="shared" si="277"/>
        <v>0</v>
      </c>
      <c r="BI171" s="230"/>
      <c r="BJ171" s="230"/>
      <c r="BK171" s="227">
        <f t="shared" si="338"/>
        <v>0</v>
      </c>
      <c r="BL171" s="227">
        <f t="shared" si="339"/>
        <v>0</v>
      </c>
      <c r="BM171" s="227">
        <f t="shared" si="292"/>
        <v>0</v>
      </c>
      <c r="BN171" s="227"/>
      <c r="BO171" s="227"/>
      <c r="BP171" s="229">
        <f t="shared" si="280"/>
        <v>0</v>
      </c>
      <c r="BQ171" s="230"/>
      <c r="BR171" s="227">
        <f t="shared" si="340"/>
        <v>0</v>
      </c>
      <c r="BS171" s="227">
        <f t="shared" si="341"/>
        <v>0</v>
      </c>
      <c r="BT171" s="227">
        <f t="shared" si="293"/>
        <v>0</v>
      </c>
      <c r="BU171" s="18"/>
      <c r="BV171" s="186"/>
      <c r="BW171" s="16">
        <f t="shared" si="283"/>
        <v>0</v>
      </c>
      <c r="BX171" s="48"/>
      <c r="BY171" s="37" t="s">
        <v>694</v>
      </c>
      <c r="BZ171" s="37"/>
    </row>
    <row r="172" spans="1:78" ht="99.75" customHeight="1" outlineLevel="1" x14ac:dyDescent="0.45">
      <c r="A172" s="5">
        <v>148</v>
      </c>
      <c r="B172" s="5">
        <v>148</v>
      </c>
      <c r="C172" s="5" t="s">
        <v>113</v>
      </c>
      <c r="D172" s="6" t="s">
        <v>553</v>
      </c>
      <c r="E172" s="10">
        <v>0.68899999999999995</v>
      </c>
      <c r="F172" s="283">
        <f t="shared" si="342"/>
        <v>38239.5</v>
      </c>
      <c r="G172" s="283">
        <f t="shared" si="343"/>
        <v>0</v>
      </c>
      <c r="H172" s="283">
        <f t="shared" si="344"/>
        <v>38239.5</v>
      </c>
      <c r="I172" s="283">
        <f t="shared" si="345"/>
        <v>55500</v>
      </c>
      <c r="J172" s="283">
        <f t="shared" si="346"/>
        <v>0</v>
      </c>
      <c r="K172" s="10"/>
      <c r="L172" s="228"/>
      <c r="M172" s="227">
        <f t="shared" si="294"/>
        <v>38239.5</v>
      </c>
      <c r="N172" s="227">
        <f t="shared" si="309"/>
        <v>0</v>
      </c>
      <c r="O172" s="227">
        <f t="shared" si="295"/>
        <v>38239.5</v>
      </c>
      <c r="P172" s="227">
        <v>55500</v>
      </c>
      <c r="Q172" s="227"/>
      <c r="R172" s="227">
        <f t="shared" si="296"/>
        <v>55500</v>
      </c>
      <c r="S172" s="228"/>
      <c r="T172" s="227">
        <f t="shared" si="265"/>
        <v>5167.5</v>
      </c>
      <c r="U172" s="227">
        <f t="shared" si="262"/>
        <v>0</v>
      </c>
      <c r="V172" s="232">
        <f t="shared" si="263"/>
        <v>5167.5</v>
      </c>
      <c r="W172" s="274">
        <v>7500</v>
      </c>
      <c r="X172" s="227"/>
      <c r="Y172" s="227"/>
      <c r="Z172" s="228"/>
      <c r="AA172" s="227">
        <f t="shared" si="332"/>
        <v>0</v>
      </c>
      <c r="AB172" s="227">
        <f t="shared" si="333"/>
        <v>0</v>
      </c>
      <c r="AC172" s="227">
        <f t="shared" si="287"/>
        <v>0</v>
      </c>
      <c r="AD172" s="227"/>
      <c r="AE172" s="227"/>
      <c r="AF172" s="229">
        <f t="shared" si="270"/>
        <v>0</v>
      </c>
      <c r="AG172" s="228"/>
      <c r="AH172" s="227">
        <f t="shared" si="297"/>
        <v>0</v>
      </c>
      <c r="AI172" s="227">
        <f t="shared" si="298"/>
        <v>0</v>
      </c>
      <c r="AJ172" s="232">
        <f t="shared" si="264"/>
        <v>0</v>
      </c>
      <c r="AK172" s="227"/>
      <c r="AL172" s="227"/>
      <c r="AM172" s="227"/>
      <c r="AN172" s="228"/>
      <c r="AO172" s="227">
        <f t="shared" si="299"/>
        <v>0</v>
      </c>
      <c r="AP172" s="227">
        <f t="shared" si="288"/>
        <v>0</v>
      </c>
      <c r="AQ172" s="227">
        <f t="shared" si="289"/>
        <v>0</v>
      </c>
      <c r="AR172" s="227"/>
      <c r="AS172" s="227"/>
      <c r="AT172" s="229">
        <f t="shared" si="271"/>
        <v>0</v>
      </c>
      <c r="AU172" s="230"/>
      <c r="AV172" s="227">
        <f t="shared" si="334"/>
        <v>0</v>
      </c>
      <c r="AW172" s="227">
        <f t="shared" si="335"/>
        <v>0</v>
      </c>
      <c r="AX172" s="227">
        <f t="shared" si="290"/>
        <v>0</v>
      </c>
      <c r="AY172" s="227"/>
      <c r="AZ172" s="227"/>
      <c r="BA172" s="229">
        <f t="shared" si="274"/>
        <v>0</v>
      </c>
      <c r="BB172" s="230"/>
      <c r="BC172" s="227">
        <f t="shared" si="336"/>
        <v>0</v>
      </c>
      <c r="BD172" s="227">
        <f t="shared" si="337"/>
        <v>0</v>
      </c>
      <c r="BE172" s="227">
        <f t="shared" si="291"/>
        <v>0</v>
      </c>
      <c r="BF172" s="227"/>
      <c r="BG172" s="227"/>
      <c r="BH172" s="229">
        <f t="shared" si="277"/>
        <v>0</v>
      </c>
      <c r="BI172" s="230"/>
      <c r="BJ172" s="230"/>
      <c r="BK172" s="227">
        <f t="shared" si="338"/>
        <v>0</v>
      </c>
      <c r="BL172" s="227">
        <f t="shared" si="339"/>
        <v>0</v>
      </c>
      <c r="BM172" s="227">
        <f t="shared" si="292"/>
        <v>0</v>
      </c>
      <c r="BN172" s="227"/>
      <c r="BO172" s="227"/>
      <c r="BP172" s="229">
        <f t="shared" si="280"/>
        <v>0</v>
      </c>
      <c r="BQ172" s="230"/>
      <c r="BR172" s="227">
        <f t="shared" si="340"/>
        <v>0</v>
      </c>
      <c r="BS172" s="227">
        <f t="shared" si="341"/>
        <v>0</v>
      </c>
      <c r="BT172" s="227">
        <f t="shared" si="293"/>
        <v>0</v>
      </c>
      <c r="BU172" s="18"/>
      <c r="BV172" s="186"/>
      <c r="BW172" s="16">
        <f t="shared" si="283"/>
        <v>0</v>
      </c>
      <c r="BX172" s="48"/>
      <c r="BY172" s="37" t="s">
        <v>695</v>
      </c>
      <c r="BZ172" s="37"/>
    </row>
    <row r="173" spans="1:78" ht="71.25" customHeight="1" outlineLevel="1" x14ac:dyDescent="0.45">
      <c r="A173" s="5">
        <v>149</v>
      </c>
      <c r="B173" s="5">
        <v>149</v>
      </c>
      <c r="C173" s="5" t="s">
        <v>114</v>
      </c>
      <c r="D173" s="6" t="s">
        <v>552</v>
      </c>
      <c r="E173" s="10">
        <v>342.11</v>
      </c>
      <c r="F173" s="283">
        <f t="shared" si="342"/>
        <v>18987.105</v>
      </c>
      <c r="G173" s="283">
        <f t="shared" si="343"/>
        <v>0</v>
      </c>
      <c r="H173" s="283">
        <f t="shared" si="344"/>
        <v>18987.105</v>
      </c>
      <c r="I173" s="283">
        <f t="shared" si="345"/>
        <v>55.5</v>
      </c>
      <c r="J173" s="283">
        <f t="shared" si="346"/>
        <v>0</v>
      </c>
      <c r="K173" s="10"/>
      <c r="L173" s="228"/>
      <c r="M173" s="227">
        <f t="shared" si="294"/>
        <v>18987.105</v>
      </c>
      <c r="N173" s="227">
        <f t="shared" si="309"/>
        <v>0</v>
      </c>
      <c r="O173" s="227">
        <f t="shared" si="295"/>
        <v>18987.105</v>
      </c>
      <c r="P173" s="227">
        <v>55.5</v>
      </c>
      <c r="Q173" s="227"/>
      <c r="R173" s="227">
        <f t="shared" si="296"/>
        <v>55.5</v>
      </c>
      <c r="S173" s="228"/>
      <c r="T173" s="227">
        <f t="shared" si="265"/>
        <v>2565.8250000000003</v>
      </c>
      <c r="U173" s="227">
        <f t="shared" si="262"/>
        <v>0</v>
      </c>
      <c r="V173" s="232">
        <f t="shared" si="263"/>
        <v>2565.8250000000003</v>
      </c>
      <c r="W173" s="274">
        <v>7.5</v>
      </c>
      <c r="X173" s="227"/>
      <c r="Y173" s="227"/>
      <c r="Z173" s="228"/>
      <c r="AA173" s="227">
        <f t="shared" si="332"/>
        <v>0</v>
      </c>
      <c r="AB173" s="227">
        <f t="shared" si="333"/>
        <v>0</v>
      </c>
      <c r="AC173" s="227">
        <f t="shared" si="287"/>
        <v>0</v>
      </c>
      <c r="AD173" s="227"/>
      <c r="AE173" s="227"/>
      <c r="AF173" s="229">
        <f t="shared" si="270"/>
        <v>0</v>
      </c>
      <c r="AG173" s="228"/>
      <c r="AH173" s="227">
        <f t="shared" si="297"/>
        <v>0</v>
      </c>
      <c r="AI173" s="227">
        <f t="shared" si="298"/>
        <v>0</v>
      </c>
      <c r="AJ173" s="232">
        <f t="shared" si="264"/>
        <v>0</v>
      </c>
      <c r="AK173" s="227"/>
      <c r="AL173" s="227"/>
      <c r="AM173" s="227"/>
      <c r="AN173" s="228"/>
      <c r="AO173" s="227">
        <f t="shared" si="299"/>
        <v>0</v>
      </c>
      <c r="AP173" s="227">
        <f t="shared" si="288"/>
        <v>0</v>
      </c>
      <c r="AQ173" s="227">
        <f t="shared" si="289"/>
        <v>0</v>
      </c>
      <c r="AR173" s="227"/>
      <c r="AS173" s="227"/>
      <c r="AT173" s="229">
        <f t="shared" si="271"/>
        <v>0</v>
      </c>
      <c r="AU173" s="230"/>
      <c r="AV173" s="227">
        <f t="shared" si="334"/>
        <v>0</v>
      </c>
      <c r="AW173" s="227">
        <f t="shared" si="335"/>
        <v>0</v>
      </c>
      <c r="AX173" s="227">
        <f t="shared" si="290"/>
        <v>0</v>
      </c>
      <c r="AY173" s="227"/>
      <c r="AZ173" s="227"/>
      <c r="BA173" s="229">
        <f t="shared" si="274"/>
        <v>0</v>
      </c>
      <c r="BB173" s="230"/>
      <c r="BC173" s="227">
        <f t="shared" si="336"/>
        <v>0</v>
      </c>
      <c r="BD173" s="227">
        <f t="shared" si="337"/>
        <v>0</v>
      </c>
      <c r="BE173" s="227">
        <f t="shared" si="291"/>
        <v>0</v>
      </c>
      <c r="BF173" s="227"/>
      <c r="BG173" s="227"/>
      <c r="BH173" s="229">
        <f t="shared" si="277"/>
        <v>0</v>
      </c>
      <c r="BI173" s="230"/>
      <c r="BJ173" s="230"/>
      <c r="BK173" s="227">
        <f t="shared" si="338"/>
        <v>0</v>
      </c>
      <c r="BL173" s="227">
        <f t="shared" si="339"/>
        <v>0</v>
      </c>
      <c r="BM173" s="227">
        <f t="shared" si="292"/>
        <v>0</v>
      </c>
      <c r="BN173" s="227"/>
      <c r="BO173" s="227"/>
      <c r="BP173" s="229">
        <f t="shared" si="280"/>
        <v>0</v>
      </c>
      <c r="BQ173" s="230"/>
      <c r="BR173" s="227">
        <f t="shared" si="340"/>
        <v>0</v>
      </c>
      <c r="BS173" s="227">
        <f t="shared" si="341"/>
        <v>0</v>
      </c>
      <c r="BT173" s="227">
        <f t="shared" si="293"/>
        <v>0</v>
      </c>
      <c r="BU173" s="18"/>
      <c r="BV173" s="186"/>
      <c r="BW173" s="16">
        <f t="shared" si="283"/>
        <v>0</v>
      </c>
      <c r="BX173" s="48"/>
      <c r="BY173" s="37" t="s">
        <v>696</v>
      </c>
      <c r="BZ173" s="37"/>
    </row>
    <row r="174" spans="1:78" ht="71.25" customHeight="1" outlineLevel="1" x14ac:dyDescent="0.45">
      <c r="A174" s="5">
        <v>150</v>
      </c>
      <c r="B174" s="5">
        <v>150</v>
      </c>
      <c r="C174" s="5" t="s">
        <v>115</v>
      </c>
      <c r="D174" s="6" t="s">
        <v>552</v>
      </c>
      <c r="E174" s="10">
        <v>356.85</v>
      </c>
      <c r="F174" s="283">
        <f t="shared" si="342"/>
        <v>19805.175000000003</v>
      </c>
      <c r="G174" s="283">
        <f t="shared" si="343"/>
        <v>0</v>
      </c>
      <c r="H174" s="283">
        <f t="shared" si="344"/>
        <v>19805.175000000003</v>
      </c>
      <c r="I174" s="283">
        <f t="shared" si="345"/>
        <v>55.5</v>
      </c>
      <c r="J174" s="283">
        <f t="shared" si="346"/>
        <v>0</v>
      </c>
      <c r="K174" s="10"/>
      <c r="L174" s="228"/>
      <c r="M174" s="227">
        <f t="shared" si="294"/>
        <v>19805.175000000003</v>
      </c>
      <c r="N174" s="227">
        <f t="shared" si="309"/>
        <v>0</v>
      </c>
      <c r="O174" s="227">
        <f t="shared" si="295"/>
        <v>19805.175000000003</v>
      </c>
      <c r="P174" s="227">
        <v>55.5</v>
      </c>
      <c r="Q174" s="227"/>
      <c r="R174" s="227">
        <f t="shared" si="296"/>
        <v>55.5</v>
      </c>
      <c r="S174" s="228"/>
      <c r="T174" s="227">
        <f t="shared" si="265"/>
        <v>2676.375</v>
      </c>
      <c r="U174" s="227">
        <f t="shared" si="262"/>
        <v>0</v>
      </c>
      <c r="V174" s="232">
        <f t="shared" si="263"/>
        <v>2676.375</v>
      </c>
      <c r="W174" s="274">
        <v>7.5</v>
      </c>
      <c r="X174" s="227"/>
      <c r="Y174" s="227"/>
      <c r="Z174" s="228"/>
      <c r="AA174" s="227">
        <f t="shared" si="332"/>
        <v>0</v>
      </c>
      <c r="AB174" s="227">
        <f t="shared" si="333"/>
        <v>0</v>
      </c>
      <c r="AC174" s="227">
        <f t="shared" si="287"/>
        <v>0</v>
      </c>
      <c r="AD174" s="227"/>
      <c r="AE174" s="227"/>
      <c r="AF174" s="229">
        <f t="shared" si="270"/>
        <v>0</v>
      </c>
      <c r="AG174" s="228"/>
      <c r="AH174" s="227">
        <f t="shared" si="297"/>
        <v>0</v>
      </c>
      <c r="AI174" s="227">
        <f t="shared" si="298"/>
        <v>0</v>
      </c>
      <c r="AJ174" s="232">
        <f t="shared" si="264"/>
        <v>0</v>
      </c>
      <c r="AK174" s="227"/>
      <c r="AL174" s="227"/>
      <c r="AM174" s="227"/>
      <c r="AN174" s="228"/>
      <c r="AO174" s="227">
        <f t="shared" si="299"/>
        <v>0</v>
      </c>
      <c r="AP174" s="227">
        <f t="shared" si="288"/>
        <v>0</v>
      </c>
      <c r="AQ174" s="227">
        <f t="shared" si="289"/>
        <v>0</v>
      </c>
      <c r="AR174" s="227"/>
      <c r="AS174" s="227"/>
      <c r="AT174" s="229">
        <f t="shared" si="271"/>
        <v>0</v>
      </c>
      <c r="AU174" s="230"/>
      <c r="AV174" s="227">
        <f t="shared" si="334"/>
        <v>0</v>
      </c>
      <c r="AW174" s="227">
        <f t="shared" si="335"/>
        <v>0</v>
      </c>
      <c r="AX174" s="227">
        <f t="shared" si="290"/>
        <v>0</v>
      </c>
      <c r="AY174" s="227"/>
      <c r="AZ174" s="227"/>
      <c r="BA174" s="229">
        <f t="shared" si="274"/>
        <v>0</v>
      </c>
      <c r="BB174" s="230"/>
      <c r="BC174" s="227">
        <f t="shared" si="336"/>
        <v>0</v>
      </c>
      <c r="BD174" s="227">
        <f t="shared" si="337"/>
        <v>0</v>
      </c>
      <c r="BE174" s="227">
        <f t="shared" si="291"/>
        <v>0</v>
      </c>
      <c r="BF174" s="227"/>
      <c r="BG174" s="227"/>
      <c r="BH174" s="229">
        <f t="shared" si="277"/>
        <v>0</v>
      </c>
      <c r="BI174" s="230"/>
      <c r="BJ174" s="230"/>
      <c r="BK174" s="227">
        <f t="shared" si="338"/>
        <v>0</v>
      </c>
      <c r="BL174" s="227">
        <f t="shared" si="339"/>
        <v>0</v>
      </c>
      <c r="BM174" s="227">
        <f t="shared" si="292"/>
        <v>0</v>
      </c>
      <c r="BN174" s="227"/>
      <c r="BO174" s="227"/>
      <c r="BP174" s="229">
        <f t="shared" si="280"/>
        <v>0</v>
      </c>
      <c r="BQ174" s="230"/>
      <c r="BR174" s="227">
        <f t="shared" si="340"/>
        <v>0</v>
      </c>
      <c r="BS174" s="227">
        <f t="shared" si="341"/>
        <v>0</v>
      </c>
      <c r="BT174" s="227">
        <f t="shared" si="293"/>
        <v>0</v>
      </c>
      <c r="BU174" s="18"/>
      <c r="BV174" s="186"/>
      <c r="BW174" s="16">
        <f t="shared" si="283"/>
        <v>0</v>
      </c>
      <c r="BX174" s="48"/>
      <c r="BY174" s="37" t="s">
        <v>697</v>
      </c>
      <c r="BZ174" s="37"/>
    </row>
    <row r="175" spans="1:78" ht="71.25" customHeight="1" outlineLevel="1" x14ac:dyDescent="0.45">
      <c r="A175" s="5">
        <v>151</v>
      </c>
      <c r="B175" s="5">
        <v>151</v>
      </c>
      <c r="C175" s="5" t="s">
        <v>116</v>
      </c>
      <c r="D175" s="6" t="s">
        <v>552</v>
      </c>
      <c r="E175" s="10">
        <v>205.84</v>
      </c>
      <c r="F175" s="283">
        <f t="shared" si="342"/>
        <v>11424.12</v>
      </c>
      <c r="G175" s="283">
        <f t="shared" si="343"/>
        <v>0</v>
      </c>
      <c r="H175" s="283">
        <f t="shared" si="344"/>
        <v>11424.12</v>
      </c>
      <c r="I175" s="283">
        <f t="shared" si="345"/>
        <v>55.5</v>
      </c>
      <c r="J175" s="283">
        <f t="shared" si="346"/>
        <v>0</v>
      </c>
      <c r="K175" s="10"/>
      <c r="L175" s="228"/>
      <c r="M175" s="227">
        <f t="shared" si="294"/>
        <v>11424.12</v>
      </c>
      <c r="N175" s="227">
        <f t="shared" si="309"/>
        <v>0</v>
      </c>
      <c r="O175" s="227">
        <f t="shared" si="295"/>
        <v>11424.12</v>
      </c>
      <c r="P175" s="227">
        <v>55.5</v>
      </c>
      <c r="Q175" s="227"/>
      <c r="R175" s="227">
        <f t="shared" si="296"/>
        <v>55.5</v>
      </c>
      <c r="S175" s="228"/>
      <c r="T175" s="227">
        <f t="shared" si="265"/>
        <v>1543.8</v>
      </c>
      <c r="U175" s="227">
        <f t="shared" si="262"/>
        <v>0</v>
      </c>
      <c r="V175" s="232">
        <f t="shared" si="263"/>
        <v>1543.8</v>
      </c>
      <c r="W175" s="274">
        <v>7.5</v>
      </c>
      <c r="X175" s="227"/>
      <c r="Y175" s="227"/>
      <c r="Z175" s="228"/>
      <c r="AA175" s="227">
        <f t="shared" si="332"/>
        <v>0</v>
      </c>
      <c r="AB175" s="227">
        <f t="shared" si="333"/>
        <v>0</v>
      </c>
      <c r="AC175" s="227">
        <f t="shared" si="287"/>
        <v>0</v>
      </c>
      <c r="AD175" s="227"/>
      <c r="AE175" s="227"/>
      <c r="AF175" s="229">
        <f t="shared" si="270"/>
        <v>0</v>
      </c>
      <c r="AG175" s="228"/>
      <c r="AH175" s="227">
        <f t="shared" si="297"/>
        <v>0</v>
      </c>
      <c r="AI175" s="227">
        <f t="shared" si="298"/>
        <v>0</v>
      </c>
      <c r="AJ175" s="232">
        <f t="shared" si="264"/>
        <v>0</v>
      </c>
      <c r="AK175" s="227"/>
      <c r="AL175" s="227"/>
      <c r="AM175" s="227"/>
      <c r="AN175" s="228"/>
      <c r="AO175" s="227">
        <f t="shared" si="299"/>
        <v>0</v>
      </c>
      <c r="AP175" s="227">
        <f t="shared" si="288"/>
        <v>0</v>
      </c>
      <c r="AQ175" s="227">
        <f t="shared" si="289"/>
        <v>0</v>
      </c>
      <c r="AR175" s="227"/>
      <c r="AS175" s="227"/>
      <c r="AT175" s="229">
        <f t="shared" si="271"/>
        <v>0</v>
      </c>
      <c r="AU175" s="230"/>
      <c r="AV175" s="227">
        <f t="shared" si="334"/>
        <v>0</v>
      </c>
      <c r="AW175" s="227">
        <f t="shared" si="335"/>
        <v>0</v>
      </c>
      <c r="AX175" s="227">
        <f t="shared" si="290"/>
        <v>0</v>
      </c>
      <c r="AY175" s="227"/>
      <c r="AZ175" s="227"/>
      <c r="BA175" s="229">
        <f t="shared" si="274"/>
        <v>0</v>
      </c>
      <c r="BB175" s="230"/>
      <c r="BC175" s="227">
        <f t="shared" si="336"/>
        <v>0</v>
      </c>
      <c r="BD175" s="227">
        <f t="shared" si="337"/>
        <v>0</v>
      </c>
      <c r="BE175" s="227">
        <f t="shared" si="291"/>
        <v>0</v>
      </c>
      <c r="BF175" s="227"/>
      <c r="BG175" s="227"/>
      <c r="BH175" s="229">
        <f t="shared" si="277"/>
        <v>0</v>
      </c>
      <c r="BI175" s="230"/>
      <c r="BJ175" s="230"/>
      <c r="BK175" s="227">
        <f t="shared" si="338"/>
        <v>0</v>
      </c>
      <c r="BL175" s="227">
        <f t="shared" si="339"/>
        <v>0</v>
      </c>
      <c r="BM175" s="227">
        <f t="shared" si="292"/>
        <v>0</v>
      </c>
      <c r="BN175" s="227"/>
      <c r="BO175" s="227"/>
      <c r="BP175" s="229">
        <f t="shared" si="280"/>
        <v>0</v>
      </c>
      <c r="BQ175" s="230"/>
      <c r="BR175" s="227">
        <f t="shared" si="340"/>
        <v>0</v>
      </c>
      <c r="BS175" s="227">
        <f t="shared" si="341"/>
        <v>0</v>
      </c>
      <c r="BT175" s="227">
        <f t="shared" si="293"/>
        <v>0</v>
      </c>
      <c r="BU175" s="18"/>
      <c r="BV175" s="186"/>
      <c r="BW175" s="16">
        <f t="shared" si="283"/>
        <v>0</v>
      </c>
      <c r="BX175" s="48"/>
      <c r="BY175" s="37" t="s">
        <v>698</v>
      </c>
      <c r="BZ175" s="37"/>
    </row>
    <row r="176" spans="1:78" ht="71.25" customHeight="1" outlineLevel="1" x14ac:dyDescent="0.45">
      <c r="A176" s="5">
        <v>152</v>
      </c>
      <c r="B176" s="5">
        <v>152</v>
      </c>
      <c r="C176" s="5" t="s">
        <v>117</v>
      </c>
      <c r="D176" s="6" t="s">
        <v>552</v>
      </c>
      <c r="E176" s="10">
        <v>34.31</v>
      </c>
      <c r="F176" s="283">
        <f t="shared" si="342"/>
        <v>1904.2050000000002</v>
      </c>
      <c r="G176" s="283">
        <f t="shared" si="343"/>
        <v>0</v>
      </c>
      <c r="H176" s="283">
        <f t="shared" si="344"/>
        <v>1904.2050000000002</v>
      </c>
      <c r="I176" s="283">
        <f t="shared" si="345"/>
        <v>55.5</v>
      </c>
      <c r="J176" s="283">
        <f t="shared" si="346"/>
        <v>0</v>
      </c>
      <c r="K176" s="10"/>
      <c r="L176" s="228"/>
      <c r="M176" s="227">
        <f t="shared" si="294"/>
        <v>1904.2050000000002</v>
      </c>
      <c r="N176" s="227">
        <f t="shared" si="309"/>
        <v>0</v>
      </c>
      <c r="O176" s="227">
        <f t="shared" si="295"/>
        <v>1904.2050000000002</v>
      </c>
      <c r="P176" s="227">
        <v>55.5</v>
      </c>
      <c r="Q176" s="227"/>
      <c r="R176" s="227">
        <f t="shared" si="296"/>
        <v>55.5</v>
      </c>
      <c r="S176" s="228"/>
      <c r="T176" s="227">
        <f t="shared" si="265"/>
        <v>257.32500000000005</v>
      </c>
      <c r="U176" s="227">
        <f t="shared" si="262"/>
        <v>0</v>
      </c>
      <c r="V176" s="232">
        <f t="shared" si="263"/>
        <v>257.32500000000005</v>
      </c>
      <c r="W176" s="274">
        <v>7.5</v>
      </c>
      <c r="X176" s="227"/>
      <c r="Y176" s="227"/>
      <c r="Z176" s="228"/>
      <c r="AA176" s="227">
        <f t="shared" si="332"/>
        <v>0</v>
      </c>
      <c r="AB176" s="227">
        <f t="shared" si="333"/>
        <v>0</v>
      </c>
      <c r="AC176" s="227">
        <f t="shared" si="287"/>
        <v>0</v>
      </c>
      <c r="AD176" s="227"/>
      <c r="AE176" s="227"/>
      <c r="AF176" s="229">
        <f t="shared" si="270"/>
        <v>0</v>
      </c>
      <c r="AG176" s="228"/>
      <c r="AH176" s="227">
        <f t="shared" si="297"/>
        <v>0</v>
      </c>
      <c r="AI176" s="227">
        <f t="shared" si="298"/>
        <v>0</v>
      </c>
      <c r="AJ176" s="232">
        <f t="shared" si="264"/>
        <v>0</v>
      </c>
      <c r="AK176" s="227"/>
      <c r="AL176" s="227"/>
      <c r="AM176" s="227"/>
      <c r="AN176" s="228"/>
      <c r="AO176" s="227">
        <f t="shared" si="299"/>
        <v>0</v>
      </c>
      <c r="AP176" s="227">
        <f t="shared" si="288"/>
        <v>0</v>
      </c>
      <c r="AQ176" s="227">
        <f t="shared" si="289"/>
        <v>0</v>
      </c>
      <c r="AR176" s="227"/>
      <c r="AS176" s="227"/>
      <c r="AT176" s="229">
        <f t="shared" si="271"/>
        <v>0</v>
      </c>
      <c r="AU176" s="230"/>
      <c r="AV176" s="227">
        <f t="shared" si="334"/>
        <v>0</v>
      </c>
      <c r="AW176" s="227">
        <f t="shared" si="335"/>
        <v>0</v>
      </c>
      <c r="AX176" s="227">
        <f t="shared" si="290"/>
        <v>0</v>
      </c>
      <c r="AY176" s="227"/>
      <c r="AZ176" s="227"/>
      <c r="BA176" s="229">
        <f t="shared" si="274"/>
        <v>0</v>
      </c>
      <c r="BB176" s="230"/>
      <c r="BC176" s="227">
        <f t="shared" si="336"/>
        <v>0</v>
      </c>
      <c r="BD176" s="227">
        <f t="shared" si="337"/>
        <v>0</v>
      </c>
      <c r="BE176" s="227">
        <f t="shared" si="291"/>
        <v>0</v>
      </c>
      <c r="BF176" s="227"/>
      <c r="BG176" s="227"/>
      <c r="BH176" s="229">
        <f t="shared" si="277"/>
        <v>0</v>
      </c>
      <c r="BI176" s="230"/>
      <c r="BJ176" s="230"/>
      <c r="BK176" s="227">
        <f t="shared" si="338"/>
        <v>0</v>
      </c>
      <c r="BL176" s="227">
        <f t="shared" si="339"/>
        <v>0</v>
      </c>
      <c r="BM176" s="227">
        <f t="shared" si="292"/>
        <v>0</v>
      </c>
      <c r="BN176" s="227"/>
      <c r="BO176" s="227"/>
      <c r="BP176" s="229">
        <f t="shared" si="280"/>
        <v>0</v>
      </c>
      <c r="BQ176" s="230"/>
      <c r="BR176" s="227">
        <f t="shared" si="340"/>
        <v>0</v>
      </c>
      <c r="BS176" s="227">
        <f t="shared" si="341"/>
        <v>0</v>
      </c>
      <c r="BT176" s="227">
        <f t="shared" si="293"/>
        <v>0</v>
      </c>
      <c r="BU176" s="18"/>
      <c r="BV176" s="186"/>
      <c r="BW176" s="16">
        <f t="shared" si="283"/>
        <v>0</v>
      </c>
      <c r="BX176" s="48"/>
      <c r="BY176" s="37" t="s">
        <v>699</v>
      </c>
      <c r="BZ176" s="37"/>
    </row>
    <row r="177" spans="1:162" ht="71.25" customHeight="1" outlineLevel="1" x14ac:dyDescent="0.45">
      <c r="A177" s="5">
        <v>153</v>
      </c>
      <c r="B177" s="5">
        <v>153</v>
      </c>
      <c r="C177" s="5" t="s">
        <v>118</v>
      </c>
      <c r="D177" s="6" t="s">
        <v>552</v>
      </c>
      <c r="E177" s="10">
        <v>274.02999999999997</v>
      </c>
      <c r="F177" s="283">
        <f t="shared" si="342"/>
        <v>15208.664999999999</v>
      </c>
      <c r="G177" s="283">
        <f t="shared" si="343"/>
        <v>0</v>
      </c>
      <c r="H177" s="283">
        <f t="shared" si="344"/>
        <v>15208.664999999999</v>
      </c>
      <c r="I177" s="283">
        <f t="shared" si="345"/>
        <v>55.5</v>
      </c>
      <c r="J177" s="283">
        <f t="shared" si="346"/>
        <v>0</v>
      </c>
      <c r="K177" s="10"/>
      <c r="L177" s="228"/>
      <c r="M177" s="227">
        <f t="shared" si="294"/>
        <v>15208.664999999999</v>
      </c>
      <c r="N177" s="227">
        <f t="shared" si="309"/>
        <v>0</v>
      </c>
      <c r="O177" s="227">
        <f t="shared" si="295"/>
        <v>15208.664999999999</v>
      </c>
      <c r="P177" s="227">
        <v>55.5</v>
      </c>
      <c r="Q177" s="227"/>
      <c r="R177" s="227">
        <f t="shared" si="296"/>
        <v>55.5</v>
      </c>
      <c r="S177" s="228"/>
      <c r="T177" s="227">
        <f t="shared" si="265"/>
        <v>2055.2249999999999</v>
      </c>
      <c r="U177" s="227">
        <f t="shared" si="262"/>
        <v>0</v>
      </c>
      <c r="V177" s="232">
        <f t="shared" si="263"/>
        <v>2055.2249999999999</v>
      </c>
      <c r="W177" s="274">
        <v>7.5</v>
      </c>
      <c r="X177" s="227"/>
      <c r="Y177" s="227"/>
      <c r="Z177" s="228"/>
      <c r="AA177" s="227">
        <f t="shared" si="332"/>
        <v>0</v>
      </c>
      <c r="AB177" s="227">
        <f t="shared" si="333"/>
        <v>0</v>
      </c>
      <c r="AC177" s="227">
        <f t="shared" si="287"/>
        <v>0</v>
      </c>
      <c r="AD177" s="227"/>
      <c r="AE177" s="227"/>
      <c r="AF177" s="229">
        <f t="shared" si="270"/>
        <v>0</v>
      </c>
      <c r="AG177" s="228"/>
      <c r="AH177" s="227">
        <f t="shared" si="297"/>
        <v>0</v>
      </c>
      <c r="AI177" s="227">
        <f t="shared" si="298"/>
        <v>0</v>
      </c>
      <c r="AJ177" s="232">
        <f t="shared" si="264"/>
        <v>0</v>
      </c>
      <c r="AK177" s="227"/>
      <c r="AL177" s="227"/>
      <c r="AM177" s="227"/>
      <c r="AN177" s="228"/>
      <c r="AO177" s="227">
        <f t="shared" si="299"/>
        <v>0</v>
      </c>
      <c r="AP177" s="227">
        <f t="shared" si="288"/>
        <v>0</v>
      </c>
      <c r="AQ177" s="227">
        <f t="shared" si="289"/>
        <v>0</v>
      </c>
      <c r="AR177" s="227"/>
      <c r="AS177" s="227"/>
      <c r="AT177" s="229">
        <f t="shared" si="271"/>
        <v>0</v>
      </c>
      <c r="AU177" s="230"/>
      <c r="AV177" s="227">
        <f t="shared" si="334"/>
        <v>0</v>
      </c>
      <c r="AW177" s="227">
        <f t="shared" si="335"/>
        <v>0</v>
      </c>
      <c r="AX177" s="227">
        <f t="shared" si="290"/>
        <v>0</v>
      </c>
      <c r="AY177" s="227"/>
      <c r="AZ177" s="227"/>
      <c r="BA177" s="229">
        <f t="shared" si="274"/>
        <v>0</v>
      </c>
      <c r="BB177" s="230"/>
      <c r="BC177" s="227">
        <f t="shared" si="336"/>
        <v>0</v>
      </c>
      <c r="BD177" s="227">
        <f t="shared" si="337"/>
        <v>0</v>
      </c>
      <c r="BE177" s="227">
        <f t="shared" si="291"/>
        <v>0</v>
      </c>
      <c r="BF177" s="227"/>
      <c r="BG177" s="227"/>
      <c r="BH177" s="229">
        <f t="shared" si="277"/>
        <v>0</v>
      </c>
      <c r="BI177" s="230"/>
      <c r="BJ177" s="230"/>
      <c r="BK177" s="227">
        <f t="shared" si="338"/>
        <v>0</v>
      </c>
      <c r="BL177" s="227">
        <f t="shared" si="339"/>
        <v>0</v>
      </c>
      <c r="BM177" s="227">
        <f t="shared" si="292"/>
        <v>0</v>
      </c>
      <c r="BN177" s="227"/>
      <c r="BO177" s="227"/>
      <c r="BP177" s="229">
        <f t="shared" si="280"/>
        <v>0</v>
      </c>
      <c r="BQ177" s="230"/>
      <c r="BR177" s="227">
        <f t="shared" si="340"/>
        <v>0</v>
      </c>
      <c r="BS177" s="227">
        <f t="shared" si="341"/>
        <v>0</v>
      </c>
      <c r="BT177" s="227">
        <f t="shared" si="293"/>
        <v>0</v>
      </c>
      <c r="BU177" s="18"/>
      <c r="BV177" s="186"/>
      <c r="BW177" s="16">
        <f t="shared" si="283"/>
        <v>0</v>
      </c>
      <c r="BX177" s="48"/>
      <c r="BY177" s="37" t="s">
        <v>700</v>
      </c>
      <c r="BZ177" s="37"/>
    </row>
    <row r="178" spans="1:162" ht="71.25" customHeight="1" outlineLevel="1" x14ac:dyDescent="0.45">
      <c r="A178" s="5">
        <v>154</v>
      </c>
      <c r="B178" s="5">
        <v>154</v>
      </c>
      <c r="C178" s="5" t="s">
        <v>119</v>
      </c>
      <c r="D178" s="6" t="s">
        <v>552</v>
      </c>
      <c r="E178" s="10">
        <v>184.44</v>
      </c>
      <c r="F178" s="283">
        <f t="shared" si="342"/>
        <v>10236.42</v>
      </c>
      <c r="G178" s="283">
        <f t="shared" si="343"/>
        <v>0</v>
      </c>
      <c r="H178" s="283">
        <f t="shared" si="344"/>
        <v>10236.42</v>
      </c>
      <c r="I178" s="283">
        <f t="shared" si="345"/>
        <v>55.5</v>
      </c>
      <c r="J178" s="283">
        <f t="shared" si="346"/>
        <v>0</v>
      </c>
      <c r="K178" s="10"/>
      <c r="L178" s="228"/>
      <c r="M178" s="227">
        <f t="shared" si="294"/>
        <v>10236.42</v>
      </c>
      <c r="N178" s="227">
        <f t="shared" si="309"/>
        <v>0</v>
      </c>
      <c r="O178" s="227">
        <f t="shared" si="295"/>
        <v>10236.42</v>
      </c>
      <c r="P178" s="227">
        <v>55.5</v>
      </c>
      <c r="Q178" s="227"/>
      <c r="R178" s="227">
        <f t="shared" si="296"/>
        <v>55.5</v>
      </c>
      <c r="S178" s="228"/>
      <c r="T178" s="227">
        <f t="shared" si="265"/>
        <v>1383.3</v>
      </c>
      <c r="U178" s="227">
        <f t="shared" si="262"/>
        <v>0</v>
      </c>
      <c r="V178" s="232">
        <f t="shared" si="263"/>
        <v>1383.3</v>
      </c>
      <c r="W178" s="274">
        <v>7.5</v>
      </c>
      <c r="X178" s="227"/>
      <c r="Y178" s="227"/>
      <c r="Z178" s="228"/>
      <c r="AA178" s="227">
        <f t="shared" si="332"/>
        <v>0</v>
      </c>
      <c r="AB178" s="227">
        <f t="shared" si="333"/>
        <v>0</v>
      </c>
      <c r="AC178" s="227">
        <f t="shared" si="287"/>
        <v>0</v>
      </c>
      <c r="AD178" s="227"/>
      <c r="AE178" s="227"/>
      <c r="AF178" s="229">
        <f t="shared" si="270"/>
        <v>0</v>
      </c>
      <c r="AG178" s="228"/>
      <c r="AH178" s="227">
        <f t="shared" si="297"/>
        <v>0</v>
      </c>
      <c r="AI178" s="227">
        <f t="shared" si="298"/>
        <v>0</v>
      </c>
      <c r="AJ178" s="232">
        <f t="shared" si="264"/>
        <v>0</v>
      </c>
      <c r="AK178" s="227"/>
      <c r="AL178" s="227"/>
      <c r="AM178" s="227"/>
      <c r="AN178" s="228"/>
      <c r="AO178" s="227">
        <f t="shared" si="299"/>
        <v>0</v>
      </c>
      <c r="AP178" s="227">
        <f t="shared" si="288"/>
        <v>0</v>
      </c>
      <c r="AQ178" s="227">
        <f t="shared" si="289"/>
        <v>0</v>
      </c>
      <c r="AR178" s="227"/>
      <c r="AS178" s="227"/>
      <c r="AT178" s="229">
        <f t="shared" si="271"/>
        <v>0</v>
      </c>
      <c r="AU178" s="230"/>
      <c r="AV178" s="227">
        <f t="shared" si="334"/>
        <v>0</v>
      </c>
      <c r="AW178" s="227">
        <f t="shared" si="335"/>
        <v>0</v>
      </c>
      <c r="AX178" s="227">
        <f t="shared" si="290"/>
        <v>0</v>
      </c>
      <c r="AY178" s="227"/>
      <c r="AZ178" s="227"/>
      <c r="BA178" s="229">
        <f t="shared" si="274"/>
        <v>0</v>
      </c>
      <c r="BB178" s="230"/>
      <c r="BC178" s="227">
        <f t="shared" si="336"/>
        <v>0</v>
      </c>
      <c r="BD178" s="227">
        <f t="shared" si="337"/>
        <v>0</v>
      </c>
      <c r="BE178" s="227">
        <f t="shared" si="291"/>
        <v>0</v>
      </c>
      <c r="BF178" s="227"/>
      <c r="BG178" s="227"/>
      <c r="BH178" s="229">
        <f t="shared" si="277"/>
        <v>0</v>
      </c>
      <c r="BI178" s="230"/>
      <c r="BJ178" s="230"/>
      <c r="BK178" s="227">
        <f t="shared" si="338"/>
        <v>0</v>
      </c>
      <c r="BL178" s="227">
        <f t="shared" si="339"/>
        <v>0</v>
      </c>
      <c r="BM178" s="227">
        <f t="shared" si="292"/>
        <v>0</v>
      </c>
      <c r="BN178" s="227"/>
      <c r="BO178" s="227"/>
      <c r="BP178" s="229">
        <f t="shared" si="280"/>
        <v>0</v>
      </c>
      <c r="BQ178" s="230"/>
      <c r="BR178" s="227">
        <f t="shared" si="340"/>
        <v>0</v>
      </c>
      <c r="BS178" s="227">
        <f t="shared" si="341"/>
        <v>0</v>
      </c>
      <c r="BT178" s="227">
        <f t="shared" si="293"/>
        <v>0</v>
      </c>
      <c r="BU178" s="18"/>
      <c r="BV178" s="186"/>
      <c r="BW178" s="16">
        <f t="shared" si="283"/>
        <v>0</v>
      </c>
      <c r="BX178" s="48"/>
      <c r="BY178" s="37" t="s">
        <v>701</v>
      </c>
      <c r="BZ178" s="37"/>
    </row>
    <row r="179" spans="1:162" s="26" customFormat="1" ht="42.75" x14ac:dyDescent="0.45">
      <c r="A179" s="21"/>
      <c r="B179" s="21"/>
      <c r="C179" s="21" t="s">
        <v>120</v>
      </c>
      <c r="D179" s="27"/>
      <c r="E179" s="225"/>
      <c r="F179" s="225">
        <f t="shared" ref="F179:L179" si="347">SUM(F180:F205)</f>
        <v>4388904.72</v>
      </c>
      <c r="G179" s="225">
        <f t="shared" si="347"/>
        <v>1979713.3280100003</v>
      </c>
      <c r="H179" s="225">
        <f t="shared" si="347"/>
        <v>6368618.048010001</v>
      </c>
      <c r="I179" s="225"/>
      <c r="J179" s="225"/>
      <c r="K179" s="225"/>
      <c r="L179" s="225">
        <f t="shared" si="347"/>
        <v>0</v>
      </c>
      <c r="M179" s="225">
        <f>SUM(M180:M205)</f>
        <v>4388904.72</v>
      </c>
      <c r="N179" s="225">
        <f>SUM(N180:N205)</f>
        <v>1979713.3280100003</v>
      </c>
      <c r="O179" s="225">
        <f t="shared" si="295"/>
        <v>6368618.04801</v>
      </c>
      <c r="P179" s="225"/>
      <c r="Q179" s="225"/>
      <c r="R179" s="225">
        <f t="shared" si="296"/>
        <v>0</v>
      </c>
      <c r="S179" s="226"/>
      <c r="T179" s="225">
        <f>SUM(T180:T205)</f>
        <v>0</v>
      </c>
      <c r="U179" s="225">
        <f>SUM(U180:U205)</f>
        <v>0</v>
      </c>
      <c r="V179" s="225">
        <f t="shared" si="263"/>
        <v>0</v>
      </c>
      <c r="W179" s="273"/>
      <c r="X179" s="225"/>
      <c r="Y179" s="225"/>
      <c r="Z179" s="226"/>
      <c r="AA179" s="225">
        <f>SUM(AA180:AA205)</f>
        <v>0</v>
      </c>
      <c r="AB179" s="225">
        <f>SUM(AB180:AB205)</f>
        <v>0</v>
      </c>
      <c r="AC179" s="225">
        <f t="shared" si="287"/>
        <v>0</v>
      </c>
      <c r="AD179" s="225"/>
      <c r="AE179" s="225"/>
      <c r="AF179" s="222">
        <f t="shared" si="270"/>
        <v>0</v>
      </c>
      <c r="AG179" s="226"/>
      <c r="AH179" s="225">
        <f>SUM(AH180:AH205)</f>
        <v>0</v>
      </c>
      <c r="AI179" s="225">
        <f>SUM(AI180:AI205)</f>
        <v>1539452.8555828794</v>
      </c>
      <c r="AJ179" s="225">
        <f t="shared" si="264"/>
        <v>1539452.8555828794</v>
      </c>
      <c r="AK179" s="225"/>
      <c r="AL179" s="225"/>
      <c r="AM179" s="225"/>
      <c r="AN179" s="226"/>
      <c r="AO179" s="225">
        <f>SUM(AO180:AO205)</f>
        <v>0</v>
      </c>
      <c r="AP179" s="225">
        <f>SUM(AP180:AP205)</f>
        <v>0</v>
      </c>
      <c r="AQ179" s="225">
        <f t="shared" si="289"/>
        <v>0</v>
      </c>
      <c r="AR179" s="225"/>
      <c r="AS179" s="225"/>
      <c r="AT179" s="222">
        <f t="shared" si="271"/>
        <v>0</v>
      </c>
      <c r="AU179" s="223"/>
      <c r="AV179" s="225">
        <f>SUM(AV180:AV205)</f>
        <v>0</v>
      </c>
      <c r="AW179" s="225">
        <f>SUM(AW180:AW205)</f>
        <v>0</v>
      </c>
      <c r="AX179" s="225">
        <f t="shared" si="290"/>
        <v>0</v>
      </c>
      <c r="AY179" s="225"/>
      <c r="AZ179" s="225"/>
      <c r="BA179" s="222">
        <f t="shared" si="274"/>
        <v>0</v>
      </c>
      <c r="BB179" s="223"/>
      <c r="BC179" s="225">
        <f>SUM(BC180:BC205)</f>
        <v>0</v>
      </c>
      <c r="BD179" s="225">
        <f>SUM(BD180:BD205)</f>
        <v>0</v>
      </c>
      <c r="BE179" s="225">
        <f t="shared" si="291"/>
        <v>0</v>
      </c>
      <c r="BF179" s="225"/>
      <c r="BG179" s="225"/>
      <c r="BH179" s="222">
        <f t="shared" si="277"/>
        <v>0</v>
      </c>
      <c r="BI179" s="223"/>
      <c r="BJ179" s="223"/>
      <c r="BK179" s="225">
        <f>SUM(BK180:BK205)</f>
        <v>0</v>
      </c>
      <c r="BL179" s="225">
        <f>SUM(BL180:BL205)</f>
        <v>0</v>
      </c>
      <c r="BM179" s="225">
        <f t="shared" si="292"/>
        <v>0</v>
      </c>
      <c r="BN179" s="225"/>
      <c r="BO179" s="225"/>
      <c r="BP179" s="222">
        <f t="shared" si="280"/>
        <v>0</v>
      </c>
      <c r="BQ179" s="223"/>
      <c r="BR179" s="225">
        <f>SUM(BR180:BR205)</f>
        <v>1618896</v>
      </c>
      <c r="BS179" s="225">
        <f>SUM(BS180:BS205)</f>
        <v>1617884.19</v>
      </c>
      <c r="BT179" s="225">
        <f t="shared" si="293"/>
        <v>3236780.19</v>
      </c>
      <c r="BU179" s="29"/>
      <c r="BV179" s="190"/>
      <c r="BW179" s="25">
        <f t="shared" si="283"/>
        <v>0</v>
      </c>
      <c r="BX179" s="47"/>
      <c r="BY179" s="35"/>
      <c r="BZ179" s="35"/>
      <c r="CA179" s="53"/>
      <c r="CB179" s="53"/>
      <c r="CC179" s="53"/>
      <c r="CD179" s="53"/>
      <c r="CE179" s="53"/>
      <c r="CF179" s="53"/>
      <c r="CG179" s="53"/>
      <c r="CH179" s="53"/>
      <c r="CI179" s="53"/>
      <c r="CJ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  <c r="DE179" s="53"/>
      <c r="DF179" s="53"/>
      <c r="DG179" s="53"/>
      <c r="DH179" s="53"/>
      <c r="DI179" s="53"/>
      <c r="DJ179" s="53"/>
      <c r="DK179" s="53"/>
      <c r="DL179" s="53"/>
      <c r="DM179" s="53"/>
      <c r="DN179" s="53"/>
      <c r="DO179" s="53"/>
      <c r="DP179" s="53"/>
      <c r="DQ179" s="53"/>
      <c r="DR179" s="53"/>
      <c r="DS179" s="53"/>
      <c r="DT179" s="53"/>
      <c r="DU179" s="53"/>
      <c r="DV179" s="53"/>
      <c r="DW179" s="53"/>
      <c r="DX179" s="53"/>
      <c r="DY179" s="53"/>
      <c r="DZ179" s="53"/>
      <c r="EA179" s="53"/>
      <c r="EB179" s="53"/>
      <c r="EC179" s="53"/>
      <c r="ED179" s="53"/>
      <c r="EE179" s="53"/>
      <c r="EF179" s="53"/>
      <c r="EG179" s="53"/>
      <c r="EH179" s="53"/>
      <c r="EI179" s="53"/>
      <c r="EJ179" s="53"/>
      <c r="EK179" s="53"/>
      <c r="EL179" s="53"/>
      <c r="EM179" s="53"/>
      <c r="EN179" s="53"/>
      <c r="EO179" s="53"/>
      <c r="EP179" s="53"/>
      <c r="EQ179" s="53"/>
      <c r="ER179" s="53"/>
      <c r="ES179" s="53"/>
      <c r="ET179" s="53"/>
      <c r="EU179" s="53"/>
      <c r="EV179" s="53"/>
      <c r="EW179" s="53"/>
      <c r="EX179" s="53"/>
      <c r="EY179" s="53"/>
      <c r="EZ179" s="53"/>
      <c r="FA179" s="53"/>
      <c r="FB179" s="53"/>
      <c r="FC179" s="53"/>
      <c r="FD179" s="53"/>
      <c r="FE179" s="53"/>
      <c r="FF179" s="53"/>
    </row>
    <row r="180" spans="1:162" ht="57" customHeight="1" outlineLevel="1" x14ac:dyDescent="0.45">
      <c r="A180" s="5">
        <v>155</v>
      </c>
      <c r="B180" s="5">
        <v>155</v>
      </c>
      <c r="C180" s="5" t="s">
        <v>121</v>
      </c>
      <c r="D180" s="6" t="s">
        <v>553</v>
      </c>
      <c r="E180" s="10">
        <v>1.4450000000000001</v>
      </c>
      <c r="F180" s="283">
        <f t="shared" ref="F180" si="348">E180*I180</f>
        <v>320790</v>
      </c>
      <c r="G180" s="283">
        <f t="shared" ref="G180" si="349">E180*J180</f>
        <v>144307.33815</v>
      </c>
      <c r="H180" s="283">
        <f t="shared" ref="H180" si="350">F180+G180</f>
        <v>465097.33814999997</v>
      </c>
      <c r="I180" s="283">
        <f t="shared" ref="I180" si="351">P180</f>
        <v>222000</v>
      </c>
      <c r="J180" s="283">
        <f t="shared" ref="J180" si="352">Q180</f>
        <v>99866.67</v>
      </c>
      <c r="K180" s="10"/>
      <c r="L180" s="228"/>
      <c r="M180" s="227">
        <f t="shared" si="294"/>
        <v>320790</v>
      </c>
      <c r="N180" s="227">
        <f t="shared" si="309"/>
        <v>144307.33815</v>
      </c>
      <c r="O180" s="227">
        <f t="shared" si="295"/>
        <v>465097.33814999997</v>
      </c>
      <c r="P180" s="227">
        <v>222000</v>
      </c>
      <c r="Q180" s="227">
        <v>99866.67</v>
      </c>
      <c r="R180" s="227">
        <f t="shared" si="296"/>
        <v>321866.67</v>
      </c>
      <c r="S180" s="228"/>
      <c r="T180" s="227">
        <f t="shared" si="265"/>
        <v>0</v>
      </c>
      <c r="U180" s="227">
        <f t="shared" si="262"/>
        <v>0</v>
      </c>
      <c r="V180" s="232">
        <f t="shared" si="263"/>
        <v>0</v>
      </c>
      <c r="W180" s="274"/>
      <c r="X180" s="227"/>
      <c r="Y180" s="227"/>
      <c r="Z180" s="228"/>
      <c r="AA180" s="227">
        <f t="shared" ref="AA180:AA205" si="353">AM180*AD180</f>
        <v>0</v>
      </c>
      <c r="AB180" s="227">
        <f t="shared" ref="AB180:AB205" si="354">AM181*AE180</f>
        <v>0</v>
      </c>
      <c r="AC180" s="227">
        <f t="shared" si="287"/>
        <v>0</v>
      </c>
      <c r="AD180" s="227"/>
      <c r="AE180" s="227"/>
      <c r="AF180" s="229">
        <f t="shared" si="270"/>
        <v>0</v>
      </c>
      <c r="AG180" s="228"/>
      <c r="AH180" s="227">
        <f t="shared" si="297"/>
        <v>0</v>
      </c>
      <c r="AI180" s="227">
        <f t="shared" si="298"/>
        <v>101149.99999999999</v>
      </c>
      <c r="AJ180" s="232">
        <f t="shared" si="264"/>
        <v>101149.99999999999</v>
      </c>
      <c r="AK180" s="227"/>
      <c r="AL180" s="227">
        <v>69999.999999999985</v>
      </c>
      <c r="AM180" s="227"/>
      <c r="AN180" s="228"/>
      <c r="AO180" s="227">
        <f t="shared" si="299"/>
        <v>0</v>
      </c>
      <c r="AP180" s="227">
        <f t="shared" si="288"/>
        <v>0</v>
      </c>
      <c r="AQ180" s="227">
        <f t="shared" si="289"/>
        <v>0</v>
      </c>
      <c r="AR180" s="227"/>
      <c r="AS180" s="227"/>
      <c r="AT180" s="229">
        <f t="shared" si="271"/>
        <v>0</v>
      </c>
      <c r="AU180" s="230"/>
      <c r="AV180" s="227">
        <f t="shared" ref="AV180:AV205" si="355">R180*AY180</f>
        <v>0</v>
      </c>
      <c r="AW180" s="227">
        <f t="shared" ref="AW180:AW205" si="356">R181*AZ180</f>
        <v>0</v>
      </c>
      <c r="AX180" s="227">
        <f t="shared" si="290"/>
        <v>0</v>
      </c>
      <c r="AY180" s="227"/>
      <c r="AZ180" s="227"/>
      <c r="BA180" s="229">
        <f t="shared" si="274"/>
        <v>0</v>
      </c>
      <c r="BB180" s="230"/>
      <c r="BC180" s="227">
        <f t="shared" ref="BC180:BC205" si="357">Y180*BF180</f>
        <v>0</v>
      </c>
      <c r="BD180" s="227">
        <f t="shared" ref="BD180:BD205" si="358">Y181*BG180</f>
        <v>0</v>
      </c>
      <c r="BE180" s="227">
        <f t="shared" si="291"/>
        <v>0</v>
      </c>
      <c r="BF180" s="227"/>
      <c r="BG180" s="227"/>
      <c r="BH180" s="229">
        <f t="shared" si="277"/>
        <v>0</v>
      </c>
      <c r="BI180" s="230"/>
      <c r="BJ180" s="230"/>
      <c r="BK180" s="227">
        <f t="shared" ref="BK180:BK205" si="359">AT180*BN180</f>
        <v>0</v>
      </c>
      <c r="BL180" s="227">
        <f t="shared" ref="BL180:BL205" si="360">AT181*BO180</f>
        <v>0</v>
      </c>
      <c r="BM180" s="227">
        <f t="shared" si="292"/>
        <v>0</v>
      </c>
      <c r="BN180" s="227"/>
      <c r="BO180" s="227"/>
      <c r="BP180" s="229">
        <f t="shared" si="280"/>
        <v>0</v>
      </c>
      <c r="BQ180" s="230"/>
      <c r="BR180" s="227">
        <f t="shared" ref="BR180:BR205" si="361">E180*BU180</f>
        <v>115600</v>
      </c>
      <c r="BS180" s="227">
        <f t="shared" ref="BS180:BS205" si="362">E180*BV180</f>
        <v>115527.75</v>
      </c>
      <c r="BT180" s="227">
        <f t="shared" si="293"/>
        <v>231127.75</v>
      </c>
      <c r="BU180" s="18">
        <v>80000</v>
      </c>
      <c r="BV180" s="186">
        <v>79950</v>
      </c>
      <c r="BW180" s="16">
        <f t="shared" si="283"/>
        <v>159950</v>
      </c>
      <c r="BX180" s="48"/>
      <c r="BY180" s="37" t="s">
        <v>702</v>
      </c>
      <c r="BZ180" s="37"/>
    </row>
    <row r="181" spans="1:162" ht="128.25" customHeight="1" outlineLevel="1" x14ac:dyDescent="0.45">
      <c r="A181" s="5">
        <v>156</v>
      </c>
      <c r="B181" s="5">
        <v>156</v>
      </c>
      <c r="C181" s="5" t="s">
        <v>122</v>
      </c>
      <c r="D181" s="6" t="s">
        <v>553</v>
      </c>
      <c r="E181" s="10">
        <v>3.0880000000000001</v>
      </c>
      <c r="F181" s="283">
        <f t="shared" ref="F181:F205" si="363">E181*I181</f>
        <v>685536</v>
      </c>
      <c r="G181" s="283">
        <f t="shared" ref="G181:G205" si="364">E181*J181</f>
        <v>308388.27695999999</v>
      </c>
      <c r="H181" s="283">
        <f t="shared" ref="H181:H205" si="365">F181+G181</f>
        <v>993924.27695999993</v>
      </c>
      <c r="I181" s="283">
        <f t="shared" ref="I181:I205" si="366">P181</f>
        <v>222000</v>
      </c>
      <c r="J181" s="283">
        <f t="shared" ref="J181:J205" si="367">Q181</f>
        <v>99866.67</v>
      </c>
      <c r="K181" s="10"/>
      <c r="L181" s="228"/>
      <c r="M181" s="227">
        <f t="shared" si="294"/>
        <v>685536</v>
      </c>
      <c r="N181" s="227">
        <f t="shared" si="309"/>
        <v>308388.27695999999</v>
      </c>
      <c r="O181" s="227">
        <f t="shared" si="295"/>
        <v>993924.27695999993</v>
      </c>
      <c r="P181" s="227">
        <v>222000</v>
      </c>
      <c r="Q181" s="227">
        <v>99866.67</v>
      </c>
      <c r="R181" s="227">
        <f t="shared" si="296"/>
        <v>321866.67</v>
      </c>
      <c r="S181" s="228"/>
      <c r="T181" s="227">
        <f t="shared" si="265"/>
        <v>0</v>
      </c>
      <c r="U181" s="227">
        <f t="shared" si="262"/>
        <v>0</v>
      </c>
      <c r="V181" s="232">
        <f t="shared" si="263"/>
        <v>0</v>
      </c>
      <c r="W181" s="274"/>
      <c r="X181" s="227"/>
      <c r="Y181" s="227"/>
      <c r="Z181" s="228"/>
      <c r="AA181" s="227">
        <f t="shared" si="353"/>
        <v>0</v>
      </c>
      <c r="AB181" s="227">
        <f t="shared" si="354"/>
        <v>0</v>
      </c>
      <c r="AC181" s="227">
        <f t="shared" si="287"/>
        <v>0</v>
      </c>
      <c r="AD181" s="227"/>
      <c r="AE181" s="227"/>
      <c r="AF181" s="229">
        <f t="shared" si="270"/>
        <v>0</v>
      </c>
      <c r="AG181" s="228"/>
      <c r="AH181" s="227">
        <f t="shared" si="297"/>
        <v>0</v>
      </c>
      <c r="AI181" s="227">
        <f t="shared" si="298"/>
        <v>236882.50000000003</v>
      </c>
      <c r="AJ181" s="232">
        <f t="shared" si="264"/>
        <v>236882.50000000003</v>
      </c>
      <c r="AK181" s="227"/>
      <c r="AL181" s="227">
        <v>76710.654145077729</v>
      </c>
      <c r="AM181" s="227"/>
      <c r="AN181" s="228"/>
      <c r="AO181" s="227">
        <f t="shared" si="299"/>
        <v>0</v>
      </c>
      <c r="AP181" s="227">
        <f t="shared" si="288"/>
        <v>0</v>
      </c>
      <c r="AQ181" s="227">
        <f t="shared" si="289"/>
        <v>0</v>
      </c>
      <c r="AR181" s="227"/>
      <c r="AS181" s="227"/>
      <c r="AT181" s="229">
        <f t="shared" si="271"/>
        <v>0</v>
      </c>
      <c r="AU181" s="230"/>
      <c r="AV181" s="227">
        <f t="shared" si="355"/>
        <v>0</v>
      </c>
      <c r="AW181" s="227">
        <f t="shared" si="356"/>
        <v>0</v>
      </c>
      <c r="AX181" s="227">
        <f t="shared" si="290"/>
        <v>0</v>
      </c>
      <c r="AY181" s="227"/>
      <c r="AZ181" s="227"/>
      <c r="BA181" s="229">
        <f t="shared" si="274"/>
        <v>0</v>
      </c>
      <c r="BB181" s="230"/>
      <c r="BC181" s="227">
        <f t="shared" si="357"/>
        <v>0</v>
      </c>
      <c r="BD181" s="227">
        <f t="shared" si="358"/>
        <v>0</v>
      </c>
      <c r="BE181" s="227">
        <f t="shared" si="291"/>
        <v>0</v>
      </c>
      <c r="BF181" s="227"/>
      <c r="BG181" s="227"/>
      <c r="BH181" s="229">
        <f t="shared" si="277"/>
        <v>0</v>
      </c>
      <c r="BI181" s="230"/>
      <c r="BJ181" s="230"/>
      <c r="BK181" s="227">
        <f t="shared" si="359"/>
        <v>0</v>
      </c>
      <c r="BL181" s="227">
        <f t="shared" si="360"/>
        <v>0</v>
      </c>
      <c r="BM181" s="227">
        <f t="shared" si="292"/>
        <v>0</v>
      </c>
      <c r="BN181" s="227"/>
      <c r="BO181" s="227"/>
      <c r="BP181" s="229">
        <f t="shared" si="280"/>
        <v>0</v>
      </c>
      <c r="BQ181" s="230"/>
      <c r="BR181" s="227">
        <f t="shared" si="361"/>
        <v>247040</v>
      </c>
      <c r="BS181" s="227">
        <f t="shared" si="362"/>
        <v>246885.6</v>
      </c>
      <c r="BT181" s="227">
        <f t="shared" si="293"/>
        <v>493925.6</v>
      </c>
      <c r="BU181" s="18">
        <v>80000</v>
      </c>
      <c r="BV181" s="186">
        <v>79950</v>
      </c>
      <c r="BW181" s="16">
        <f t="shared" si="283"/>
        <v>159950</v>
      </c>
      <c r="BX181" s="48"/>
      <c r="BY181" s="37" t="s">
        <v>703</v>
      </c>
      <c r="BZ181" s="37"/>
    </row>
    <row r="182" spans="1:162" ht="114" customHeight="1" outlineLevel="1" x14ac:dyDescent="0.45">
      <c r="A182" s="5">
        <v>157</v>
      </c>
      <c r="B182" s="5">
        <v>157</v>
      </c>
      <c r="C182" s="5" t="s">
        <v>123</v>
      </c>
      <c r="D182" s="6" t="s">
        <v>553</v>
      </c>
      <c r="E182" s="10">
        <v>0.69599999999999995</v>
      </c>
      <c r="F182" s="283">
        <f t="shared" si="363"/>
        <v>0</v>
      </c>
      <c r="G182" s="283">
        <f t="shared" si="364"/>
        <v>0</v>
      </c>
      <c r="H182" s="283">
        <f t="shared" si="365"/>
        <v>0</v>
      </c>
      <c r="I182" s="283">
        <f t="shared" si="366"/>
        <v>0</v>
      </c>
      <c r="J182" s="283">
        <f t="shared" si="367"/>
        <v>0</v>
      </c>
      <c r="K182" s="10"/>
      <c r="L182" s="228"/>
      <c r="M182" s="228">
        <f t="shared" si="294"/>
        <v>0</v>
      </c>
      <c r="N182" s="228">
        <f t="shared" si="309"/>
        <v>0</v>
      </c>
      <c r="O182" s="228">
        <f t="shared" si="295"/>
        <v>0</v>
      </c>
      <c r="P182" s="227">
        <v>0</v>
      </c>
      <c r="Q182" s="227">
        <v>0</v>
      </c>
      <c r="R182" s="227">
        <f t="shared" si="296"/>
        <v>0</v>
      </c>
      <c r="S182" s="228"/>
      <c r="T182" s="227">
        <f t="shared" si="265"/>
        <v>0</v>
      </c>
      <c r="U182" s="227">
        <f t="shared" si="262"/>
        <v>0</v>
      </c>
      <c r="V182" s="232">
        <f t="shared" si="263"/>
        <v>0</v>
      </c>
      <c r="W182" s="274"/>
      <c r="X182" s="227"/>
      <c r="Y182" s="227"/>
      <c r="Z182" s="228"/>
      <c r="AA182" s="227">
        <f t="shared" si="353"/>
        <v>0</v>
      </c>
      <c r="AB182" s="227">
        <f t="shared" si="354"/>
        <v>0</v>
      </c>
      <c r="AC182" s="227">
        <f t="shared" si="287"/>
        <v>0</v>
      </c>
      <c r="AD182" s="227"/>
      <c r="AE182" s="227"/>
      <c r="AF182" s="229">
        <f t="shared" si="270"/>
        <v>0</v>
      </c>
      <c r="AG182" s="228"/>
      <c r="AH182" s="227">
        <f t="shared" si="297"/>
        <v>0</v>
      </c>
      <c r="AI182" s="227">
        <f t="shared" si="298"/>
        <v>53845.13271285763</v>
      </c>
      <c r="AJ182" s="232">
        <f t="shared" si="264"/>
        <v>53845.13271285763</v>
      </c>
      <c r="AK182" s="227"/>
      <c r="AL182" s="227">
        <v>77363.696426519586</v>
      </c>
      <c r="AM182" s="227"/>
      <c r="AN182" s="228"/>
      <c r="AO182" s="227">
        <f t="shared" si="299"/>
        <v>0</v>
      </c>
      <c r="AP182" s="227">
        <f t="shared" si="288"/>
        <v>0</v>
      </c>
      <c r="AQ182" s="227">
        <f t="shared" si="289"/>
        <v>0</v>
      </c>
      <c r="AR182" s="227"/>
      <c r="AS182" s="227"/>
      <c r="AT182" s="229">
        <f t="shared" si="271"/>
        <v>0</v>
      </c>
      <c r="AU182" s="230"/>
      <c r="AV182" s="227">
        <f t="shared" si="355"/>
        <v>0</v>
      </c>
      <c r="AW182" s="227">
        <f t="shared" si="356"/>
        <v>0</v>
      </c>
      <c r="AX182" s="227">
        <f t="shared" si="290"/>
        <v>0</v>
      </c>
      <c r="AY182" s="227"/>
      <c r="AZ182" s="227"/>
      <c r="BA182" s="229">
        <f t="shared" si="274"/>
        <v>0</v>
      </c>
      <c r="BB182" s="230"/>
      <c r="BC182" s="227">
        <f t="shared" si="357"/>
        <v>0</v>
      </c>
      <c r="BD182" s="227">
        <f t="shared" si="358"/>
        <v>0</v>
      </c>
      <c r="BE182" s="227">
        <f t="shared" si="291"/>
        <v>0</v>
      </c>
      <c r="BF182" s="227"/>
      <c r="BG182" s="227"/>
      <c r="BH182" s="229">
        <f t="shared" si="277"/>
        <v>0</v>
      </c>
      <c r="BI182" s="230"/>
      <c r="BJ182" s="230"/>
      <c r="BK182" s="227">
        <f t="shared" si="359"/>
        <v>0</v>
      </c>
      <c r="BL182" s="227">
        <f t="shared" si="360"/>
        <v>0</v>
      </c>
      <c r="BM182" s="227">
        <f t="shared" si="292"/>
        <v>0</v>
      </c>
      <c r="BN182" s="227"/>
      <c r="BO182" s="227"/>
      <c r="BP182" s="229">
        <f t="shared" si="280"/>
        <v>0</v>
      </c>
      <c r="BQ182" s="230"/>
      <c r="BR182" s="227">
        <f t="shared" si="361"/>
        <v>55679.999999999993</v>
      </c>
      <c r="BS182" s="227">
        <f t="shared" si="362"/>
        <v>55645.2</v>
      </c>
      <c r="BT182" s="227">
        <f t="shared" si="293"/>
        <v>111325.19999999998</v>
      </c>
      <c r="BU182" s="18">
        <v>80000</v>
      </c>
      <c r="BV182" s="186">
        <v>79950</v>
      </c>
      <c r="BW182" s="16">
        <f t="shared" si="283"/>
        <v>159950</v>
      </c>
      <c r="BX182" s="48"/>
      <c r="BY182" s="37" t="s">
        <v>704</v>
      </c>
      <c r="BZ182" s="37"/>
    </row>
    <row r="183" spans="1:162" ht="99.75" customHeight="1" outlineLevel="1" x14ac:dyDescent="0.45">
      <c r="A183" s="5">
        <v>158</v>
      </c>
      <c r="B183" s="5">
        <v>158</v>
      </c>
      <c r="C183" s="5" t="s">
        <v>124</v>
      </c>
      <c r="D183" s="6" t="s">
        <v>553</v>
      </c>
      <c r="E183" s="10">
        <v>3.7080000000000002</v>
      </c>
      <c r="F183" s="283">
        <f t="shared" si="363"/>
        <v>823176</v>
      </c>
      <c r="G183" s="283">
        <f t="shared" si="364"/>
        <v>370305.61236000003</v>
      </c>
      <c r="H183" s="283">
        <f t="shared" si="365"/>
        <v>1193481.6123600001</v>
      </c>
      <c r="I183" s="283">
        <f t="shared" si="366"/>
        <v>222000</v>
      </c>
      <c r="J183" s="283">
        <f t="shared" si="367"/>
        <v>99866.67</v>
      </c>
      <c r="K183" s="10"/>
      <c r="L183" s="228"/>
      <c r="M183" s="227">
        <f t="shared" si="294"/>
        <v>823176</v>
      </c>
      <c r="N183" s="227">
        <f t="shared" si="309"/>
        <v>370305.61236000003</v>
      </c>
      <c r="O183" s="227">
        <f t="shared" si="295"/>
        <v>1193481.6123600001</v>
      </c>
      <c r="P183" s="227">
        <v>222000</v>
      </c>
      <c r="Q183" s="227">
        <v>99866.67</v>
      </c>
      <c r="R183" s="227">
        <f t="shared" si="296"/>
        <v>321866.67</v>
      </c>
      <c r="S183" s="228"/>
      <c r="T183" s="227">
        <f t="shared" si="265"/>
        <v>0</v>
      </c>
      <c r="U183" s="227">
        <f t="shared" si="262"/>
        <v>0</v>
      </c>
      <c r="V183" s="232">
        <f t="shared" si="263"/>
        <v>0</v>
      </c>
      <c r="W183" s="274"/>
      <c r="X183" s="227"/>
      <c r="Y183" s="227"/>
      <c r="Z183" s="228"/>
      <c r="AA183" s="227">
        <f t="shared" si="353"/>
        <v>0</v>
      </c>
      <c r="AB183" s="227">
        <f t="shared" si="354"/>
        <v>0</v>
      </c>
      <c r="AC183" s="227">
        <f t="shared" si="287"/>
        <v>0</v>
      </c>
      <c r="AD183" s="227"/>
      <c r="AE183" s="227"/>
      <c r="AF183" s="229">
        <f t="shared" si="270"/>
        <v>0</v>
      </c>
      <c r="AG183" s="228"/>
      <c r="AH183" s="227">
        <f t="shared" si="297"/>
        <v>0</v>
      </c>
      <c r="AI183" s="227">
        <f t="shared" si="298"/>
        <v>284116.02653292345</v>
      </c>
      <c r="AJ183" s="232">
        <f t="shared" si="264"/>
        <v>284116.02653292345</v>
      </c>
      <c r="AK183" s="227"/>
      <c r="AL183" s="227">
        <v>76622.445127541374</v>
      </c>
      <c r="AM183" s="227"/>
      <c r="AN183" s="228"/>
      <c r="AO183" s="227">
        <f t="shared" si="299"/>
        <v>0</v>
      </c>
      <c r="AP183" s="227">
        <f t="shared" si="288"/>
        <v>0</v>
      </c>
      <c r="AQ183" s="227">
        <f t="shared" si="289"/>
        <v>0</v>
      </c>
      <c r="AR183" s="227"/>
      <c r="AS183" s="227"/>
      <c r="AT183" s="229">
        <f t="shared" si="271"/>
        <v>0</v>
      </c>
      <c r="AU183" s="230"/>
      <c r="AV183" s="227">
        <f t="shared" si="355"/>
        <v>0</v>
      </c>
      <c r="AW183" s="227">
        <f t="shared" si="356"/>
        <v>0</v>
      </c>
      <c r="AX183" s="227">
        <f t="shared" si="290"/>
        <v>0</v>
      </c>
      <c r="AY183" s="227"/>
      <c r="AZ183" s="227"/>
      <c r="BA183" s="229">
        <f t="shared" si="274"/>
        <v>0</v>
      </c>
      <c r="BB183" s="230"/>
      <c r="BC183" s="227">
        <f t="shared" si="357"/>
        <v>0</v>
      </c>
      <c r="BD183" s="227">
        <f t="shared" si="358"/>
        <v>0</v>
      </c>
      <c r="BE183" s="227">
        <f t="shared" si="291"/>
        <v>0</v>
      </c>
      <c r="BF183" s="227"/>
      <c r="BG183" s="227"/>
      <c r="BH183" s="229">
        <f t="shared" si="277"/>
        <v>0</v>
      </c>
      <c r="BI183" s="230"/>
      <c r="BJ183" s="230"/>
      <c r="BK183" s="227">
        <f t="shared" si="359"/>
        <v>0</v>
      </c>
      <c r="BL183" s="227">
        <f t="shared" si="360"/>
        <v>0</v>
      </c>
      <c r="BM183" s="227">
        <f t="shared" si="292"/>
        <v>0</v>
      </c>
      <c r="BN183" s="227"/>
      <c r="BO183" s="227"/>
      <c r="BP183" s="229">
        <f t="shared" si="280"/>
        <v>0</v>
      </c>
      <c r="BQ183" s="230"/>
      <c r="BR183" s="227">
        <f t="shared" si="361"/>
        <v>296640</v>
      </c>
      <c r="BS183" s="227">
        <f t="shared" si="362"/>
        <v>296454.60000000003</v>
      </c>
      <c r="BT183" s="227">
        <f t="shared" si="293"/>
        <v>593094.60000000009</v>
      </c>
      <c r="BU183" s="18">
        <v>80000</v>
      </c>
      <c r="BV183" s="186">
        <v>79950</v>
      </c>
      <c r="BW183" s="16">
        <f t="shared" si="283"/>
        <v>159950</v>
      </c>
      <c r="BX183" s="48"/>
      <c r="BY183" s="37" t="s">
        <v>705</v>
      </c>
      <c r="BZ183" s="37"/>
    </row>
    <row r="184" spans="1:162" ht="99.75" customHeight="1" outlineLevel="1" x14ac:dyDescent="0.45">
      <c r="A184" s="5">
        <v>159</v>
      </c>
      <c r="B184" s="5">
        <v>159</v>
      </c>
      <c r="C184" s="5" t="s">
        <v>125</v>
      </c>
      <c r="D184" s="6" t="s">
        <v>553</v>
      </c>
      <c r="E184" s="10">
        <v>0.61699999999999999</v>
      </c>
      <c r="F184" s="283">
        <f t="shared" si="363"/>
        <v>136974</v>
      </c>
      <c r="G184" s="283">
        <f t="shared" si="364"/>
        <v>61617.735390000002</v>
      </c>
      <c r="H184" s="283">
        <f t="shared" si="365"/>
        <v>198591.73538999999</v>
      </c>
      <c r="I184" s="283">
        <f t="shared" si="366"/>
        <v>222000</v>
      </c>
      <c r="J184" s="283">
        <f t="shared" si="367"/>
        <v>99866.67</v>
      </c>
      <c r="K184" s="10"/>
      <c r="L184" s="228"/>
      <c r="M184" s="227">
        <f t="shared" si="294"/>
        <v>136974</v>
      </c>
      <c r="N184" s="227">
        <f t="shared" si="309"/>
        <v>61617.735390000002</v>
      </c>
      <c r="O184" s="227">
        <f t="shared" si="295"/>
        <v>198591.73538999999</v>
      </c>
      <c r="P184" s="227">
        <v>222000</v>
      </c>
      <c r="Q184" s="227">
        <v>99866.67</v>
      </c>
      <c r="R184" s="227">
        <f t="shared" si="296"/>
        <v>321866.67</v>
      </c>
      <c r="S184" s="228"/>
      <c r="T184" s="227">
        <f t="shared" si="265"/>
        <v>0</v>
      </c>
      <c r="U184" s="227">
        <f t="shared" si="262"/>
        <v>0</v>
      </c>
      <c r="V184" s="232">
        <f t="shared" si="263"/>
        <v>0</v>
      </c>
      <c r="W184" s="274"/>
      <c r="X184" s="227"/>
      <c r="Y184" s="227"/>
      <c r="Z184" s="228"/>
      <c r="AA184" s="227">
        <f t="shared" si="353"/>
        <v>0</v>
      </c>
      <c r="AB184" s="227">
        <f t="shared" si="354"/>
        <v>0</v>
      </c>
      <c r="AC184" s="227">
        <f t="shared" si="287"/>
        <v>0</v>
      </c>
      <c r="AD184" s="227"/>
      <c r="AE184" s="227"/>
      <c r="AF184" s="229">
        <f t="shared" si="270"/>
        <v>0</v>
      </c>
      <c r="AG184" s="228"/>
      <c r="AH184" s="227">
        <f t="shared" si="297"/>
        <v>0</v>
      </c>
      <c r="AI184" s="227">
        <f t="shared" si="298"/>
        <v>46056.727203934919</v>
      </c>
      <c r="AJ184" s="232">
        <f t="shared" si="264"/>
        <v>46056.727203934919</v>
      </c>
      <c r="AK184" s="227"/>
      <c r="AL184" s="227">
        <v>74646.235338630344</v>
      </c>
      <c r="AM184" s="227"/>
      <c r="AN184" s="228"/>
      <c r="AO184" s="227">
        <f t="shared" si="299"/>
        <v>0</v>
      </c>
      <c r="AP184" s="227">
        <f t="shared" si="288"/>
        <v>0</v>
      </c>
      <c r="AQ184" s="227">
        <f t="shared" si="289"/>
        <v>0</v>
      </c>
      <c r="AR184" s="227"/>
      <c r="AS184" s="227"/>
      <c r="AT184" s="229">
        <f t="shared" si="271"/>
        <v>0</v>
      </c>
      <c r="AU184" s="230"/>
      <c r="AV184" s="227">
        <f t="shared" si="355"/>
        <v>0</v>
      </c>
      <c r="AW184" s="227">
        <f t="shared" si="356"/>
        <v>0</v>
      </c>
      <c r="AX184" s="227">
        <f t="shared" si="290"/>
        <v>0</v>
      </c>
      <c r="AY184" s="227"/>
      <c r="AZ184" s="227"/>
      <c r="BA184" s="229">
        <f t="shared" si="274"/>
        <v>0</v>
      </c>
      <c r="BB184" s="230"/>
      <c r="BC184" s="227">
        <f t="shared" si="357"/>
        <v>0</v>
      </c>
      <c r="BD184" s="227">
        <f t="shared" si="358"/>
        <v>0</v>
      </c>
      <c r="BE184" s="227">
        <f t="shared" si="291"/>
        <v>0</v>
      </c>
      <c r="BF184" s="227"/>
      <c r="BG184" s="227"/>
      <c r="BH184" s="229">
        <f t="shared" si="277"/>
        <v>0</v>
      </c>
      <c r="BI184" s="230"/>
      <c r="BJ184" s="230"/>
      <c r="BK184" s="227">
        <f t="shared" si="359"/>
        <v>0</v>
      </c>
      <c r="BL184" s="227">
        <f t="shared" si="360"/>
        <v>0</v>
      </c>
      <c r="BM184" s="227">
        <f t="shared" si="292"/>
        <v>0</v>
      </c>
      <c r="BN184" s="227"/>
      <c r="BO184" s="227"/>
      <c r="BP184" s="229">
        <f t="shared" si="280"/>
        <v>0</v>
      </c>
      <c r="BQ184" s="230"/>
      <c r="BR184" s="227">
        <f t="shared" si="361"/>
        <v>49360</v>
      </c>
      <c r="BS184" s="227">
        <f t="shared" si="362"/>
        <v>49329.15</v>
      </c>
      <c r="BT184" s="227">
        <f t="shared" si="293"/>
        <v>98689.15</v>
      </c>
      <c r="BU184" s="186">
        <v>80000</v>
      </c>
      <c r="BV184" s="186">
        <v>79950</v>
      </c>
      <c r="BW184" s="16">
        <f t="shared" si="283"/>
        <v>159950</v>
      </c>
      <c r="BX184" s="48"/>
      <c r="BY184" s="37" t="s">
        <v>706</v>
      </c>
      <c r="BZ184" s="37"/>
    </row>
    <row r="185" spans="1:162" ht="85.5" customHeight="1" outlineLevel="1" x14ac:dyDescent="0.45">
      <c r="A185" s="5">
        <v>160</v>
      </c>
      <c r="B185" s="5">
        <v>160</v>
      </c>
      <c r="C185" s="5" t="s">
        <v>126</v>
      </c>
      <c r="D185" s="6" t="s">
        <v>552</v>
      </c>
      <c r="E185" s="10">
        <v>135.16999999999999</v>
      </c>
      <c r="F185" s="283">
        <f t="shared" si="363"/>
        <v>30007.739999999998</v>
      </c>
      <c r="G185" s="283">
        <f t="shared" si="364"/>
        <v>13499.427899999999</v>
      </c>
      <c r="H185" s="283">
        <f t="shared" si="365"/>
        <v>43507.1679</v>
      </c>
      <c r="I185" s="283">
        <f t="shared" si="366"/>
        <v>222</v>
      </c>
      <c r="J185" s="283">
        <f t="shared" si="367"/>
        <v>99.87</v>
      </c>
      <c r="K185" s="10"/>
      <c r="L185" s="228"/>
      <c r="M185" s="227">
        <f t="shared" si="294"/>
        <v>30007.739999999998</v>
      </c>
      <c r="N185" s="227">
        <f t="shared" si="309"/>
        <v>13499.427899999999</v>
      </c>
      <c r="O185" s="227">
        <f t="shared" si="295"/>
        <v>43507.1679</v>
      </c>
      <c r="P185" s="227">
        <v>222</v>
      </c>
      <c r="Q185" s="227">
        <v>99.87</v>
      </c>
      <c r="R185" s="227">
        <f t="shared" si="296"/>
        <v>321.87</v>
      </c>
      <c r="S185" s="228"/>
      <c r="T185" s="227">
        <f t="shared" si="265"/>
        <v>0</v>
      </c>
      <c r="U185" s="227">
        <f t="shared" si="262"/>
        <v>0</v>
      </c>
      <c r="V185" s="232">
        <f t="shared" si="263"/>
        <v>0</v>
      </c>
      <c r="W185" s="274"/>
      <c r="X185" s="227"/>
      <c r="Y185" s="227"/>
      <c r="Z185" s="228"/>
      <c r="AA185" s="227">
        <f t="shared" si="353"/>
        <v>0</v>
      </c>
      <c r="AB185" s="227">
        <f t="shared" si="354"/>
        <v>0</v>
      </c>
      <c r="AC185" s="227">
        <f t="shared" si="287"/>
        <v>0</v>
      </c>
      <c r="AD185" s="227"/>
      <c r="AE185" s="227"/>
      <c r="AF185" s="229">
        <f t="shared" si="270"/>
        <v>0</v>
      </c>
      <c r="AG185" s="228"/>
      <c r="AH185" s="227">
        <f t="shared" si="297"/>
        <v>0</v>
      </c>
      <c r="AI185" s="227">
        <f t="shared" si="298"/>
        <v>9876.3499999999985</v>
      </c>
      <c r="AJ185" s="232">
        <f t="shared" si="264"/>
        <v>9876.3499999999985</v>
      </c>
      <c r="AK185" s="227"/>
      <c r="AL185" s="227">
        <v>73.066138936154474</v>
      </c>
      <c r="AM185" s="227"/>
      <c r="AN185" s="228"/>
      <c r="AO185" s="227">
        <f t="shared" si="299"/>
        <v>0</v>
      </c>
      <c r="AP185" s="227">
        <f t="shared" si="288"/>
        <v>0</v>
      </c>
      <c r="AQ185" s="227">
        <f t="shared" si="289"/>
        <v>0</v>
      </c>
      <c r="AR185" s="227"/>
      <c r="AS185" s="227"/>
      <c r="AT185" s="229">
        <f t="shared" si="271"/>
        <v>0</v>
      </c>
      <c r="AU185" s="230"/>
      <c r="AV185" s="227">
        <f t="shared" si="355"/>
        <v>0</v>
      </c>
      <c r="AW185" s="227">
        <f t="shared" si="356"/>
        <v>0</v>
      </c>
      <c r="AX185" s="227">
        <f t="shared" si="290"/>
        <v>0</v>
      </c>
      <c r="AY185" s="227"/>
      <c r="AZ185" s="227"/>
      <c r="BA185" s="229">
        <f t="shared" si="274"/>
        <v>0</v>
      </c>
      <c r="BB185" s="230"/>
      <c r="BC185" s="227">
        <f t="shared" si="357"/>
        <v>0</v>
      </c>
      <c r="BD185" s="227">
        <f t="shared" si="358"/>
        <v>0</v>
      </c>
      <c r="BE185" s="227">
        <f t="shared" si="291"/>
        <v>0</v>
      </c>
      <c r="BF185" s="227"/>
      <c r="BG185" s="227"/>
      <c r="BH185" s="229">
        <f t="shared" si="277"/>
        <v>0</v>
      </c>
      <c r="BI185" s="230"/>
      <c r="BJ185" s="230"/>
      <c r="BK185" s="227">
        <f t="shared" si="359"/>
        <v>0</v>
      </c>
      <c r="BL185" s="227">
        <f t="shared" si="360"/>
        <v>0</v>
      </c>
      <c r="BM185" s="227">
        <f t="shared" si="292"/>
        <v>0</v>
      </c>
      <c r="BN185" s="227"/>
      <c r="BO185" s="227"/>
      <c r="BP185" s="229">
        <f t="shared" si="280"/>
        <v>0</v>
      </c>
      <c r="BQ185" s="230"/>
      <c r="BR185" s="227">
        <f t="shared" si="361"/>
        <v>10813.599999999999</v>
      </c>
      <c r="BS185" s="227">
        <f t="shared" si="362"/>
        <v>10806.841499999999</v>
      </c>
      <c r="BT185" s="227">
        <f t="shared" si="293"/>
        <v>21620.441499999997</v>
      </c>
      <c r="BU185" s="186">
        <v>80</v>
      </c>
      <c r="BV185" s="186" t="s">
        <v>1358</v>
      </c>
      <c r="BW185" s="16">
        <f t="shared" si="283"/>
        <v>159.94999999999999</v>
      </c>
      <c r="BX185" s="48"/>
      <c r="BY185" s="37" t="s">
        <v>707</v>
      </c>
      <c r="BZ185" s="37"/>
    </row>
    <row r="186" spans="1:162" ht="85.5" customHeight="1" outlineLevel="1" x14ac:dyDescent="0.45">
      <c r="A186" s="5">
        <v>161</v>
      </c>
      <c r="B186" s="5">
        <v>161</v>
      </c>
      <c r="C186" s="5" t="s">
        <v>127</v>
      </c>
      <c r="D186" s="6" t="s">
        <v>552</v>
      </c>
      <c r="E186" s="10">
        <v>136.1</v>
      </c>
      <c r="F186" s="283">
        <f t="shared" si="363"/>
        <v>30214.199999999997</v>
      </c>
      <c r="G186" s="283">
        <f t="shared" si="364"/>
        <v>13592.307000000001</v>
      </c>
      <c r="H186" s="283">
        <f t="shared" si="365"/>
        <v>43806.506999999998</v>
      </c>
      <c r="I186" s="283">
        <f t="shared" si="366"/>
        <v>222</v>
      </c>
      <c r="J186" s="283">
        <f t="shared" si="367"/>
        <v>99.87</v>
      </c>
      <c r="K186" s="10"/>
      <c r="L186" s="228"/>
      <c r="M186" s="227">
        <f t="shared" si="294"/>
        <v>30214.199999999997</v>
      </c>
      <c r="N186" s="227">
        <f t="shared" si="309"/>
        <v>13592.307000000001</v>
      </c>
      <c r="O186" s="227">
        <f t="shared" si="295"/>
        <v>43806.506999999998</v>
      </c>
      <c r="P186" s="227">
        <v>222</v>
      </c>
      <c r="Q186" s="227">
        <v>99.87</v>
      </c>
      <c r="R186" s="227">
        <f t="shared" si="296"/>
        <v>321.87</v>
      </c>
      <c r="S186" s="228"/>
      <c r="T186" s="227">
        <f t="shared" si="265"/>
        <v>0</v>
      </c>
      <c r="U186" s="227">
        <f t="shared" si="262"/>
        <v>0</v>
      </c>
      <c r="V186" s="232">
        <f t="shared" si="263"/>
        <v>0</v>
      </c>
      <c r="W186" s="274"/>
      <c r="X186" s="227"/>
      <c r="Y186" s="227"/>
      <c r="Z186" s="228"/>
      <c r="AA186" s="227">
        <f t="shared" si="353"/>
        <v>0</v>
      </c>
      <c r="AB186" s="227">
        <f t="shared" si="354"/>
        <v>0</v>
      </c>
      <c r="AC186" s="227">
        <f t="shared" si="287"/>
        <v>0</v>
      </c>
      <c r="AD186" s="227"/>
      <c r="AE186" s="227"/>
      <c r="AF186" s="229">
        <f t="shared" si="270"/>
        <v>0</v>
      </c>
      <c r="AG186" s="228"/>
      <c r="AH186" s="227">
        <f t="shared" si="297"/>
        <v>0</v>
      </c>
      <c r="AI186" s="227">
        <f t="shared" si="298"/>
        <v>9936.3333333333321</v>
      </c>
      <c r="AJ186" s="232">
        <f t="shared" si="264"/>
        <v>9936.3333333333321</v>
      </c>
      <c r="AK186" s="227"/>
      <c r="AL186" s="227">
        <v>73.007592456527064</v>
      </c>
      <c r="AM186" s="227"/>
      <c r="AN186" s="228"/>
      <c r="AO186" s="227">
        <f t="shared" si="299"/>
        <v>0</v>
      </c>
      <c r="AP186" s="227">
        <f t="shared" si="288"/>
        <v>0</v>
      </c>
      <c r="AQ186" s="227">
        <f t="shared" si="289"/>
        <v>0</v>
      </c>
      <c r="AR186" s="227"/>
      <c r="AS186" s="227"/>
      <c r="AT186" s="229">
        <f t="shared" si="271"/>
        <v>0</v>
      </c>
      <c r="AU186" s="230"/>
      <c r="AV186" s="227">
        <f t="shared" si="355"/>
        <v>0</v>
      </c>
      <c r="AW186" s="227">
        <f t="shared" si="356"/>
        <v>0</v>
      </c>
      <c r="AX186" s="227">
        <f t="shared" si="290"/>
        <v>0</v>
      </c>
      <c r="AY186" s="227"/>
      <c r="AZ186" s="227"/>
      <c r="BA186" s="229">
        <f t="shared" si="274"/>
        <v>0</v>
      </c>
      <c r="BB186" s="230"/>
      <c r="BC186" s="227">
        <f t="shared" si="357"/>
        <v>0</v>
      </c>
      <c r="BD186" s="227">
        <f t="shared" si="358"/>
        <v>0</v>
      </c>
      <c r="BE186" s="227">
        <f t="shared" si="291"/>
        <v>0</v>
      </c>
      <c r="BF186" s="227"/>
      <c r="BG186" s="227"/>
      <c r="BH186" s="229">
        <f t="shared" si="277"/>
        <v>0</v>
      </c>
      <c r="BI186" s="230"/>
      <c r="BJ186" s="230"/>
      <c r="BK186" s="227">
        <f t="shared" si="359"/>
        <v>0</v>
      </c>
      <c r="BL186" s="227">
        <f t="shared" si="360"/>
        <v>0</v>
      </c>
      <c r="BM186" s="227">
        <f t="shared" si="292"/>
        <v>0</v>
      </c>
      <c r="BN186" s="227"/>
      <c r="BO186" s="227"/>
      <c r="BP186" s="229">
        <f t="shared" si="280"/>
        <v>0</v>
      </c>
      <c r="BQ186" s="230"/>
      <c r="BR186" s="227">
        <f t="shared" si="361"/>
        <v>10888</v>
      </c>
      <c r="BS186" s="227">
        <f t="shared" si="362"/>
        <v>10881.195</v>
      </c>
      <c r="BT186" s="227">
        <f t="shared" si="293"/>
        <v>21769.195</v>
      </c>
      <c r="BU186" s="186">
        <v>80</v>
      </c>
      <c r="BV186" s="186" t="s">
        <v>1358</v>
      </c>
      <c r="BW186" s="16">
        <f t="shared" si="283"/>
        <v>159.94999999999999</v>
      </c>
      <c r="BX186" s="48"/>
      <c r="BY186" s="37" t="s">
        <v>708</v>
      </c>
      <c r="BZ186" s="37"/>
    </row>
    <row r="187" spans="1:162" ht="42.75" customHeight="1" outlineLevel="1" x14ac:dyDescent="0.45">
      <c r="A187" s="5">
        <v>162</v>
      </c>
      <c r="B187" s="5">
        <v>162</v>
      </c>
      <c r="C187" s="5" t="s">
        <v>128</v>
      </c>
      <c r="D187" s="6" t="s">
        <v>552</v>
      </c>
      <c r="E187" s="10">
        <v>50.74</v>
      </c>
      <c r="F187" s="283">
        <f t="shared" si="363"/>
        <v>11264.28</v>
      </c>
      <c r="G187" s="283">
        <f t="shared" si="364"/>
        <v>5067.4038</v>
      </c>
      <c r="H187" s="283">
        <f t="shared" si="365"/>
        <v>16331.683800000001</v>
      </c>
      <c r="I187" s="283">
        <f t="shared" si="366"/>
        <v>222</v>
      </c>
      <c r="J187" s="283">
        <f t="shared" si="367"/>
        <v>99.87</v>
      </c>
      <c r="K187" s="10"/>
      <c r="L187" s="228"/>
      <c r="M187" s="227">
        <f t="shared" si="294"/>
        <v>11264.28</v>
      </c>
      <c r="N187" s="227">
        <f t="shared" si="309"/>
        <v>5067.4038</v>
      </c>
      <c r="O187" s="227">
        <f t="shared" si="295"/>
        <v>16331.683800000001</v>
      </c>
      <c r="P187" s="227">
        <v>222</v>
      </c>
      <c r="Q187" s="227">
        <v>99.87</v>
      </c>
      <c r="R187" s="227">
        <f t="shared" si="296"/>
        <v>321.87</v>
      </c>
      <c r="S187" s="228"/>
      <c r="T187" s="227">
        <f t="shared" si="265"/>
        <v>0</v>
      </c>
      <c r="U187" s="227">
        <f t="shared" si="262"/>
        <v>0</v>
      </c>
      <c r="V187" s="232">
        <f t="shared" si="263"/>
        <v>0</v>
      </c>
      <c r="W187" s="274"/>
      <c r="X187" s="227"/>
      <c r="Y187" s="227"/>
      <c r="Z187" s="228"/>
      <c r="AA187" s="227">
        <f t="shared" si="353"/>
        <v>0</v>
      </c>
      <c r="AB187" s="227">
        <f t="shared" si="354"/>
        <v>0</v>
      </c>
      <c r="AC187" s="227">
        <f t="shared" si="287"/>
        <v>0</v>
      </c>
      <c r="AD187" s="227"/>
      <c r="AE187" s="227"/>
      <c r="AF187" s="229">
        <f t="shared" si="270"/>
        <v>0</v>
      </c>
      <c r="AG187" s="228"/>
      <c r="AH187" s="227">
        <f t="shared" si="297"/>
        <v>0</v>
      </c>
      <c r="AI187" s="227">
        <f t="shared" si="298"/>
        <v>3551.7999999999993</v>
      </c>
      <c r="AJ187" s="232">
        <f t="shared" si="264"/>
        <v>3551.7999999999993</v>
      </c>
      <c r="AK187" s="227"/>
      <c r="AL187" s="227">
        <v>69.999999999999986</v>
      </c>
      <c r="AM187" s="227"/>
      <c r="AN187" s="228"/>
      <c r="AO187" s="227">
        <f t="shared" si="299"/>
        <v>0</v>
      </c>
      <c r="AP187" s="227">
        <f t="shared" si="288"/>
        <v>0</v>
      </c>
      <c r="AQ187" s="227">
        <f t="shared" si="289"/>
        <v>0</v>
      </c>
      <c r="AR187" s="227"/>
      <c r="AS187" s="227"/>
      <c r="AT187" s="229">
        <f t="shared" si="271"/>
        <v>0</v>
      </c>
      <c r="AU187" s="230"/>
      <c r="AV187" s="227">
        <f t="shared" si="355"/>
        <v>0</v>
      </c>
      <c r="AW187" s="227">
        <f t="shared" si="356"/>
        <v>0</v>
      </c>
      <c r="AX187" s="227">
        <f t="shared" si="290"/>
        <v>0</v>
      </c>
      <c r="AY187" s="227"/>
      <c r="AZ187" s="227"/>
      <c r="BA187" s="229">
        <f t="shared" si="274"/>
        <v>0</v>
      </c>
      <c r="BB187" s="230"/>
      <c r="BC187" s="227">
        <f t="shared" si="357"/>
        <v>0</v>
      </c>
      <c r="BD187" s="227">
        <f t="shared" si="358"/>
        <v>0</v>
      </c>
      <c r="BE187" s="227">
        <f t="shared" si="291"/>
        <v>0</v>
      </c>
      <c r="BF187" s="227"/>
      <c r="BG187" s="227"/>
      <c r="BH187" s="229">
        <f t="shared" si="277"/>
        <v>0</v>
      </c>
      <c r="BI187" s="230"/>
      <c r="BJ187" s="230"/>
      <c r="BK187" s="227">
        <f t="shared" si="359"/>
        <v>0</v>
      </c>
      <c r="BL187" s="227">
        <f t="shared" si="360"/>
        <v>0</v>
      </c>
      <c r="BM187" s="227">
        <f t="shared" si="292"/>
        <v>0</v>
      </c>
      <c r="BN187" s="227"/>
      <c r="BO187" s="227"/>
      <c r="BP187" s="229">
        <f t="shared" si="280"/>
        <v>0</v>
      </c>
      <c r="BQ187" s="230"/>
      <c r="BR187" s="227">
        <f t="shared" si="361"/>
        <v>4059.2000000000003</v>
      </c>
      <c r="BS187" s="227">
        <f t="shared" si="362"/>
        <v>4056.6630000000005</v>
      </c>
      <c r="BT187" s="227">
        <f t="shared" si="293"/>
        <v>8115.8630000000012</v>
      </c>
      <c r="BU187" s="186">
        <v>80</v>
      </c>
      <c r="BV187" s="186" t="s">
        <v>1358</v>
      </c>
      <c r="BW187" s="16">
        <f t="shared" si="283"/>
        <v>159.94999999999999</v>
      </c>
      <c r="BX187" s="48"/>
      <c r="BY187" s="37" t="s">
        <v>709</v>
      </c>
      <c r="BZ187" s="37"/>
    </row>
    <row r="188" spans="1:162" ht="57" customHeight="1" outlineLevel="1" x14ac:dyDescent="0.45">
      <c r="A188" s="5">
        <v>163</v>
      </c>
      <c r="B188" s="5">
        <v>163</v>
      </c>
      <c r="C188" s="5" t="s">
        <v>129</v>
      </c>
      <c r="D188" s="6" t="s">
        <v>553</v>
      </c>
      <c r="E188" s="10">
        <v>0.95899999999999996</v>
      </c>
      <c r="F188" s="283">
        <f t="shared" si="363"/>
        <v>212898</v>
      </c>
      <c r="G188" s="283">
        <f t="shared" si="364"/>
        <v>95772.136529999989</v>
      </c>
      <c r="H188" s="283">
        <f t="shared" si="365"/>
        <v>308670.13653000002</v>
      </c>
      <c r="I188" s="283">
        <f t="shared" si="366"/>
        <v>222000</v>
      </c>
      <c r="J188" s="283">
        <f t="shared" si="367"/>
        <v>99866.67</v>
      </c>
      <c r="K188" s="10"/>
      <c r="L188" s="228"/>
      <c r="M188" s="227">
        <f t="shared" si="294"/>
        <v>212898</v>
      </c>
      <c r="N188" s="227">
        <f t="shared" si="309"/>
        <v>95772.136529999989</v>
      </c>
      <c r="O188" s="227">
        <f t="shared" si="295"/>
        <v>308670.13653000002</v>
      </c>
      <c r="P188" s="227">
        <v>222000</v>
      </c>
      <c r="Q188" s="227">
        <v>99866.67</v>
      </c>
      <c r="R188" s="227">
        <f t="shared" si="296"/>
        <v>321866.67</v>
      </c>
      <c r="S188" s="228"/>
      <c r="T188" s="227">
        <f t="shared" si="265"/>
        <v>0</v>
      </c>
      <c r="U188" s="227">
        <f t="shared" si="262"/>
        <v>0</v>
      </c>
      <c r="V188" s="232">
        <f t="shared" si="263"/>
        <v>0</v>
      </c>
      <c r="W188" s="274"/>
      <c r="X188" s="227"/>
      <c r="Y188" s="227"/>
      <c r="Z188" s="228"/>
      <c r="AA188" s="227">
        <f t="shared" si="353"/>
        <v>0</v>
      </c>
      <c r="AB188" s="227">
        <f t="shared" si="354"/>
        <v>0</v>
      </c>
      <c r="AC188" s="227">
        <f t="shared" si="287"/>
        <v>0</v>
      </c>
      <c r="AD188" s="227"/>
      <c r="AE188" s="227"/>
      <c r="AF188" s="229">
        <f t="shared" si="270"/>
        <v>0</v>
      </c>
      <c r="AG188" s="228"/>
      <c r="AH188" s="227">
        <f t="shared" si="297"/>
        <v>0</v>
      </c>
      <c r="AI188" s="227">
        <f t="shared" si="298"/>
        <v>67130</v>
      </c>
      <c r="AJ188" s="232">
        <f t="shared" si="264"/>
        <v>67130</v>
      </c>
      <c r="AK188" s="227"/>
      <c r="AL188" s="227">
        <v>70000</v>
      </c>
      <c r="AM188" s="227"/>
      <c r="AN188" s="228"/>
      <c r="AO188" s="227">
        <f t="shared" si="299"/>
        <v>0</v>
      </c>
      <c r="AP188" s="227">
        <f t="shared" si="288"/>
        <v>0</v>
      </c>
      <c r="AQ188" s="227">
        <f t="shared" si="289"/>
        <v>0</v>
      </c>
      <c r="AR188" s="227"/>
      <c r="AS188" s="227"/>
      <c r="AT188" s="229">
        <f t="shared" si="271"/>
        <v>0</v>
      </c>
      <c r="AU188" s="230"/>
      <c r="AV188" s="227">
        <f t="shared" si="355"/>
        <v>0</v>
      </c>
      <c r="AW188" s="227">
        <f t="shared" si="356"/>
        <v>0</v>
      </c>
      <c r="AX188" s="227">
        <f t="shared" si="290"/>
        <v>0</v>
      </c>
      <c r="AY188" s="227"/>
      <c r="AZ188" s="227"/>
      <c r="BA188" s="229">
        <f t="shared" si="274"/>
        <v>0</v>
      </c>
      <c r="BB188" s="230"/>
      <c r="BC188" s="227">
        <f t="shared" si="357"/>
        <v>0</v>
      </c>
      <c r="BD188" s="227">
        <f t="shared" si="358"/>
        <v>0</v>
      </c>
      <c r="BE188" s="227">
        <f t="shared" si="291"/>
        <v>0</v>
      </c>
      <c r="BF188" s="227"/>
      <c r="BG188" s="227"/>
      <c r="BH188" s="229">
        <f t="shared" si="277"/>
        <v>0</v>
      </c>
      <c r="BI188" s="230"/>
      <c r="BJ188" s="230"/>
      <c r="BK188" s="227">
        <f t="shared" si="359"/>
        <v>0</v>
      </c>
      <c r="BL188" s="227">
        <f t="shared" si="360"/>
        <v>0</v>
      </c>
      <c r="BM188" s="227">
        <f t="shared" si="292"/>
        <v>0</v>
      </c>
      <c r="BN188" s="227"/>
      <c r="BO188" s="227"/>
      <c r="BP188" s="229">
        <f t="shared" si="280"/>
        <v>0</v>
      </c>
      <c r="BQ188" s="230"/>
      <c r="BR188" s="227">
        <f t="shared" si="361"/>
        <v>76720</v>
      </c>
      <c r="BS188" s="227">
        <f t="shared" si="362"/>
        <v>76672.05</v>
      </c>
      <c r="BT188" s="227">
        <f t="shared" si="293"/>
        <v>153392.04999999999</v>
      </c>
      <c r="BU188" s="186">
        <v>80000</v>
      </c>
      <c r="BV188" s="186">
        <v>79950</v>
      </c>
      <c r="BW188" s="16">
        <f t="shared" si="283"/>
        <v>159950</v>
      </c>
      <c r="BX188" s="48"/>
      <c r="BY188" s="37" t="s">
        <v>710</v>
      </c>
      <c r="BZ188" s="37"/>
    </row>
    <row r="189" spans="1:162" ht="57" customHeight="1" outlineLevel="1" x14ac:dyDescent="0.45">
      <c r="A189" s="5">
        <v>164</v>
      </c>
      <c r="B189" s="5">
        <v>164</v>
      </c>
      <c r="C189" s="5" t="s">
        <v>130</v>
      </c>
      <c r="D189" s="6" t="s">
        <v>553</v>
      </c>
      <c r="E189" s="10">
        <v>1.484</v>
      </c>
      <c r="F189" s="283">
        <f t="shared" si="363"/>
        <v>329448</v>
      </c>
      <c r="G189" s="283">
        <f t="shared" si="364"/>
        <v>148202.13827999998</v>
      </c>
      <c r="H189" s="283">
        <f t="shared" si="365"/>
        <v>477650.13827999996</v>
      </c>
      <c r="I189" s="283">
        <f t="shared" si="366"/>
        <v>222000</v>
      </c>
      <c r="J189" s="283">
        <f t="shared" si="367"/>
        <v>99866.67</v>
      </c>
      <c r="K189" s="10"/>
      <c r="L189" s="228"/>
      <c r="M189" s="227">
        <f t="shared" si="294"/>
        <v>329448</v>
      </c>
      <c r="N189" s="227">
        <f t="shared" si="309"/>
        <v>148202.13827999998</v>
      </c>
      <c r="O189" s="227">
        <f t="shared" si="295"/>
        <v>477650.13827999996</v>
      </c>
      <c r="P189" s="227">
        <v>222000</v>
      </c>
      <c r="Q189" s="227">
        <v>99866.67</v>
      </c>
      <c r="R189" s="227">
        <f t="shared" si="296"/>
        <v>321866.67</v>
      </c>
      <c r="S189" s="228"/>
      <c r="T189" s="227">
        <f t="shared" si="265"/>
        <v>0</v>
      </c>
      <c r="U189" s="227">
        <f t="shared" ref="U189:U237" si="368">E189*X189</f>
        <v>0</v>
      </c>
      <c r="V189" s="232">
        <f t="shared" ref="V189:V237" si="369">T189+U189</f>
        <v>0</v>
      </c>
      <c r="W189" s="274"/>
      <c r="X189" s="227"/>
      <c r="Y189" s="227"/>
      <c r="Z189" s="228"/>
      <c r="AA189" s="227">
        <f t="shared" si="353"/>
        <v>0</v>
      </c>
      <c r="AB189" s="227">
        <f t="shared" si="354"/>
        <v>0</v>
      </c>
      <c r="AC189" s="227">
        <f t="shared" si="287"/>
        <v>0</v>
      </c>
      <c r="AD189" s="227"/>
      <c r="AE189" s="227"/>
      <c r="AF189" s="229">
        <f t="shared" si="270"/>
        <v>0</v>
      </c>
      <c r="AG189" s="228"/>
      <c r="AH189" s="227">
        <f t="shared" si="297"/>
        <v>0</v>
      </c>
      <c r="AI189" s="227">
        <f t="shared" si="298"/>
        <v>103880</v>
      </c>
      <c r="AJ189" s="232">
        <f t="shared" ref="AJ189:AJ237" si="370">AH189+AI189</f>
        <v>103880</v>
      </c>
      <c r="AK189" s="227"/>
      <c r="AL189" s="227">
        <v>70000</v>
      </c>
      <c r="AM189" s="227"/>
      <c r="AN189" s="228"/>
      <c r="AO189" s="227">
        <f t="shared" si="299"/>
        <v>0</v>
      </c>
      <c r="AP189" s="227">
        <f t="shared" si="288"/>
        <v>0</v>
      </c>
      <c r="AQ189" s="227">
        <f t="shared" si="289"/>
        <v>0</v>
      </c>
      <c r="AR189" s="227"/>
      <c r="AS189" s="227"/>
      <c r="AT189" s="229">
        <f t="shared" si="271"/>
        <v>0</v>
      </c>
      <c r="AU189" s="230"/>
      <c r="AV189" s="227">
        <f t="shared" si="355"/>
        <v>0</v>
      </c>
      <c r="AW189" s="227">
        <f t="shared" si="356"/>
        <v>0</v>
      </c>
      <c r="AX189" s="227">
        <f t="shared" si="290"/>
        <v>0</v>
      </c>
      <c r="AY189" s="227"/>
      <c r="AZ189" s="227"/>
      <c r="BA189" s="229">
        <f t="shared" si="274"/>
        <v>0</v>
      </c>
      <c r="BB189" s="230"/>
      <c r="BC189" s="227">
        <f t="shared" si="357"/>
        <v>0</v>
      </c>
      <c r="BD189" s="227">
        <f t="shared" si="358"/>
        <v>0</v>
      </c>
      <c r="BE189" s="227">
        <f t="shared" si="291"/>
        <v>0</v>
      </c>
      <c r="BF189" s="227"/>
      <c r="BG189" s="227"/>
      <c r="BH189" s="229">
        <f t="shared" si="277"/>
        <v>0</v>
      </c>
      <c r="BI189" s="230"/>
      <c r="BJ189" s="230"/>
      <c r="BK189" s="227">
        <f t="shared" si="359"/>
        <v>0</v>
      </c>
      <c r="BL189" s="227">
        <f t="shared" si="360"/>
        <v>0</v>
      </c>
      <c r="BM189" s="227">
        <f t="shared" si="292"/>
        <v>0</v>
      </c>
      <c r="BN189" s="227"/>
      <c r="BO189" s="227"/>
      <c r="BP189" s="229">
        <f t="shared" si="280"/>
        <v>0</v>
      </c>
      <c r="BQ189" s="230"/>
      <c r="BR189" s="227">
        <f t="shared" si="361"/>
        <v>118720</v>
      </c>
      <c r="BS189" s="227">
        <f t="shared" si="362"/>
        <v>118645.8</v>
      </c>
      <c r="BT189" s="227">
        <f t="shared" si="293"/>
        <v>237365.8</v>
      </c>
      <c r="BU189" s="186">
        <v>80000</v>
      </c>
      <c r="BV189" s="186">
        <v>79950</v>
      </c>
      <c r="BW189" s="16">
        <f t="shared" si="283"/>
        <v>159950</v>
      </c>
      <c r="BX189" s="48"/>
      <c r="BY189" s="37" t="s">
        <v>711</v>
      </c>
      <c r="BZ189" s="37"/>
    </row>
    <row r="190" spans="1:162" ht="42.75" customHeight="1" outlineLevel="1" x14ac:dyDescent="0.45">
      <c r="A190" s="5">
        <v>165</v>
      </c>
      <c r="B190" s="5">
        <v>165</v>
      </c>
      <c r="C190" s="5" t="s">
        <v>131</v>
      </c>
      <c r="D190" s="6" t="s">
        <v>552</v>
      </c>
      <c r="E190" s="10">
        <v>272.70999999999998</v>
      </c>
      <c r="F190" s="283">
        <f t="shared" si="363"/>
        <v>60541.619999999995</v>
      </c>
      <c r="G190" s="283">
        <f t="shared" si="364"/>
        <v>27235.547699999999</v>
      </c>
      <c r="H190" s="283">
        <f t="shared" si="365"/>
        <v>87777.167699999991</v>
      </c>
      <c r="I190" s="283">
        <f t="shared" si="366"/>
        <v>222</v>
      </c>
      <c r="J190" s="283">
        <f t="shared" si="367"/>
        <v>99.87</v>
      </c>
      <c r="K190" s="10"/>
      <c r="L190" s="228"/>
      <c r="M190" s="227">
        <f t="shared" si="294"/>
        <v>60541.619999999995</v>
      </c>
      <c r="N190" s="227">
        <f t="shared" si="309"/>
        <v>27235.547699999999</v>
      </c>
      <c r="O190" s="227">
        <f t="shared" si="295"/>
        <v>87777.167699999991</v>
      </c>
      <c r="P190" s="227">
        <v>222</v>
      </c>
      <c r="Q190" s="227">
        <v>99.87</v>
      </c>
      <c r="R190" s="227">
        <f t="shared" si="296"/>
        <v>321.87</v>
      </c>
      <c r="S190" s="228"/>
      <c r="T190" s="227">
        <f t="shared" ref="T190:T235" si="371">E190*W190</f>
        <v>0</v>
      </c>
      <c r="U190" s="227">
        <f t="shared" si="368"/>
        <v>0</v>
      </c>
      <c r="V190" s="232">
        <f t="shared" si="369"/>
        <v>0</v>
      </c>
      <c r="W190" s="274"/>
      <c r="X190" s="227"/>
      <c r="Y190" s="227"/>
      <c r="Z190" s="228"/>
      <c r="AA190" s="227">
        <f t="shared" si="353"/>
        <v>0</v>
      </c>
      <c r="AB190" s="227">
        <f t="shared" si="354"/>
        <v>0</v>
      </c>
      <c r="AC190" s="227">
        <f t="shared" si="287"/>
        <v>0</v>
      </c>
      <c r="AD190" s="227"/>
      <c r="AE190" s="227"/>
      <c r="AF190" s="229">
        <f t="shared" si="270"/>
        <v>0</v>
      </c>
      <c r="AG190" s="228"/>
      <c r="AH190" s="227">
        <f t="shared" si="297"/>
        <v>0</v>
      </c>
      <c r="AI190" s="227">
        <f t="shared" si="298"/>
        <v>19089.699999999993</v>
      </c>
      <c r="AJ190" s="232">
        <f t="shared" si="370"/>
        <v>19089.699999999993</v>
      </c>
      <c r="AK190" s="227"/>
      <c r="AL190" s="227">
        <v>69.999999999999986</v>
      </c>
      <c r="AM190" s="227"/>
      <c r="AN190" s="228"/>
      <c r="AO190" s="227">
        <f t="shared" si="299"/>
        <v>0</v>
      </c>
      <c r="AP190" s="227">
        <f t="shared" si="288"/>
        <v>0</v>
      </c>
      <c r="AQ190" s="227">
        <f t="shared" si="289"/>
        <v>0</v>
      </c>
      <c r="AR190" s="227"/>
      <c r="AS190" s="227"/>
      <c r="AT190" s="229">
        <f t="shared" si="271"/>
        <v>0</v>
      </c>
      <c r="AU190" s="230"/>
      <c r="AV190" s="227">
        <f t="shared" si="355"/>
        <v>0</v>
      </c>
      <c r="AW190" s="227">
        <f t="shared" si="356"/>
        <v>0</v>
      </c>
      <c r="AX190" s="227">
        <f t="shared" si="290"/>
        <v>0</v>
      </c>
      <c r="AY190" s="227"/>
      <c r="AZ190" s="227"/>
      <c r="BA190" s="229">
        <f t="shared" si="274"/>
        <v>0</v>
      </c>
      <c r="BB190" s="230"/>
      <c r="BC190" s="227">
        <f t="shared" si="357"/>
        <v>0</v>
      </c>
      <c r="BD190" s="227">
        <f t="shared" si="358"/>
        <v>0</v>
      </c>
      <c r="BE190" s="227">
        <f t="shared" si="291"/>
        <v>0</v>
      </c>
      <c r="BF190" s="227"/>
      <c r="BG190" s="227"/>
      <c r="BH190" s="229">
        <f t="shared" si="277"/>
        <v>0</v>
      </c>
      <c r="BI190" s="230"/>
      <c r="BJ190" s="230"/>
      <c r="BK190" s="227">
        <f t="shared" si="359"/>
        <v>0</v>
      </c>
      <c r="BL190" s="227">
        <f t="shared" si="360"/>
        <v>0</v>
      </c>
      <c r="BM190" s="227">
        <f t="shared" si="292"/>
        <v>0</v>
      </c>
      <c r="BN190" s="227"/>
      <c r="BO190" s="227"/>
      <c r="BP190" s="229">
        <f t="shared" si="280"/>
        <v>0</v>
      </c>
      <c r="BQ190" s="230"/>
      <c r="BR190" s="227">
        <f t="shared" si="361"/>
        <v>21816.799999999999</v>
      </c>
      <c r="BS190" s="227">
        <f t="shared" si="362"/>
        <v>21803.164499999999</v>
      </c>
      <c r="BT190" s="227">
        <f t="shared" si="293"/>
        <v>43619.964500000002</v>
      </c>
      <c r="BU190" s="186">
        <v>80</v>
      </c>
      <c r="BV190" s="186" t="s">
        <v>1358</v>
      </c>
      <c r="BW190" s="16">
        <f t="shared" si="283"/>
        <v>159.94999999999999</v>
      </c>
      <c r="BX190" s="48"/>
      <c r="BY190" s="37" t="s">
        <v>712</v>
      </c>
      <c r="BZ190" s="37"/>
    </row>
    <row r="191" spans="1:162" ht="28.5" customHeight="1" outlineLevel="1" x14ac:dyDescent="0.45">
      <c r="A191" s="5">
        <v>166</v>
      </c>
      <c r="B191" s="5">
        <v>166</v>
      </c>
      <c r="C191" s="5" t="s">
        <v>132</v>
      </c>
      <c r="D191" s="6" t="s">
        <v>552</v>
      </c>
      <c r="E191" s="10">
        <v>141.30000000000001</v>
      </c>
      <c r="F191" s="283">
        <f t="shared" si="363"/>
        <v>31368.600000000002</v>
      </c>
      <c r="G191" s="283">
        <f t="shared" si="364"/>
        <v>14111.631000000001</v>
      </c>
      <c r="H191" s="283">
        <f t="shared" si="365"/>
        <v>45480.231</v>
      </c>
      <c r="I191" s="283">
        <f t="shared" si="366"/>
        <v>222</v>
      </c>
      <c r="J191" s="283">
        <f t="shared" si="367"/>
        <v>99.87</v>
      </c>
      <c r="K191" s="10"/>
      <c r="L191" s="228"/>
      <c r="M191" s="227">
        <f t="shared" si="294"/>
        <v>31368.600000000002</v>
      </c>
      <c r="N191" s="227">
        <f t="shared" si="309"/>
        <v>14111.631000000001</v>
      </c>
      <c r="O191" s="227">
        <f t="shared" si="295"/>
        <v>45480.231</v>
      </c>
      <c r="P191" s="227">
        <v>222</v>
      </c>
      <c r="Q191" s="227">
        <v>99.87</v>
      </c>
      <c r="R191" s="227">
        <f t="shared" si="296"/>
        <v>321.87</v>
      </c>
      <c r="S191" s="228"/>
      <c r="T191" s="227">
        <f t="shared" si="371"/>
        <v>0</v>
      </c>
      <c r="U191" s="227">
        <f t="shared" si="368"/>
        <v>0</v>
      </c>
      <c r="V191" s="232">
        <f t="shared" si="369"/>
        <v>0</v>
      </c>
      <c r="W191" s="274"/>
      <c r="X191" s="227"/>
      <c r="Y191" s="227"/>
      <c r="Z191" s="228"/>
      <c r="AA191" s="227">
        <f t="shared" si="353"/>
        <v>0</v>
      </c>
      <c r="AB191" s="227">
        <f t="shared" si="354"/>
        <v>0</v>
      </c>
      <c r="AC191" s="227">
        <f t="shared" si="287"/>
        <v>0</v>
      </c>
      <c r="AD191" s="227"/>
      <c r="AE191" s="227"/>
      <c r="AF191" s="229">
        <f t="shared" si="270"/>
        <v>0</v>
      </c>
      <c r="AG191" s="228"/>
      <c r="AH191" s="227">
        <f t="shared" si="297"/>
        <v>0</v>
      </c>
      <c r="AI191" s="227">
        <f t="shared" si="298"/>
        <v>9890.9999999999982</v>
      </c>
      <c r="AJ191" s="232">
        <f t="shared" si="370"/>
        <v>9890.9999999999982</v>
      </c>
      <c r="AK191" s="227"/>
      <c r="AL191" s="227">
        <v>69.999999999999986</v>
      </c>
      <c r="AM191" s="227"/>
      <c r="AN191" s="228"/>
      <c r="AO191" s="227">
        <f t="shared" si="299"/>
        <v>0</v>
      </c>
      <c r="AP191" s="227">
        <f t="shared" si="288"/>
        <v>0</v>
      </c>
      <c r="AQ191" s="227">
        <f t="shared" si="289"/>
        <v>0</v>
      </c>
      <c r="AR191" s="227"/>
      <c r="AS191" s="227"/>
      <c r="AT191" s="229">
        <f t="shared" si="271"/>
        <v>0</v>
      </c>
      <c r="AU191" s="230"/>
      <c r="AV191" s="227">
        <f t="shared" si="355"/>
        <v>0</v>
      </c>
      <c r="AW191" s="227">
        <f t="shared" si="356"/>
        <v>0</v>
      </c>
      <c r="AX191" s="227">
        <f t="shared" si="290"/>
        <v>0</v>
      </c>
      <c r="AY191" s="227"/>
      <c r="AZ191" s="227"/>
      <c r="BA191" s="229">
        <f t="shared" si="274"/>
        <v>0</v>
      </c>
      <c r="BB191" s="230"/>
      <c r="BC191" s="227">
        <f t="shared" si="357"/>
        <v>0</v>
      </c>
      <c r="BD191" s="227">
        <f t="shared" si="358"/>
        <v>0</v>
      </c>
      <c r="BE191" s="227">
        <f t="shared" si="291"/>
        <v>0</v>
      </c>
      <c r="BF191" s="227"/>
      <c r="BG191" s="227"/>
      <c r="BH191" s="229">
        <f t="shared" si="277"/>
        <v>0</v>
      </c>
      <c r="BI191" s="230"/>
      <c r="BJ191" s="230"/>
      <c r="BK191" s="227">
        <f t="shared" si="359"/>
        <v>0</v>
      </c>
      <c r="BL191" s="227">
        <f t="shared" si="360"/>
        <v>0</v>
      </c>
      <c r="BM191" s="227">
        <f t="shared" si="292"/>
        <v>0</v>
      </c>
      <c r="BN191" s="227"/>
      <c r="BO191" s="227"/>
      <c r="BP191" s="229">
        <f t="shared" si="280"/>
        <v>0</v>
      </c>
      <c r="BQ191" s="230"/>
      <c r="BR191" s="227">
        <f t="shared" si="361"/>
        <v>11304</v>
      </c>
      <c r="BS191" s="227">
        <f t="shared" si="362"/>
        <v>11296.935000000001</v>
      </c>
      <c r="BT191" s="227">
        <f t="shared" si="293"/>
        <v>22600.935000000001</v>
      </c>
      <c r="BU191" s="186">
        <v>80</v>
      </c>
      <c r="BV191" s="186" t="s">
        <v>1358</v>
      </c>
      <c r="BW191" s="16">
        <f t="shared" si="283"/>
        <v>159.94999999999999</v>
      </c>
      <c r="BX191" s="48"/>
      <c r="BY191" s="37" t="s">
        <v>713</v>
      </c>
      <c r="BZ191" s="37"/>
    </row>
    <row r="192" spans="1:162" ht="42.75" customHeight="1" outlineLevel="1" x14ac:dyDescent="0.45">
      <c r="A192" s="5">
        <v>167</v>
      </c>
      <c r="B192" s="5">
        <v>167</v>
      </c>
      <c r="C192" s="5" t="s">
        <v>133</v>
      </c>
      <c r="D192" s="6" t="s">
        <v>552</v>
      </c>
      <c r="E192" s="10">
        <v>342.27</v>
      </c>
      <c r="F192" s="283">
        <f t="shared" si="363"/>
        <v>75983.94</v>
      </c>
      <c r="G192" s="283">
        <f t="shared" si="364"/>
        <v>34182.5049</v>
      </c>
      <c r="H192" s="283">
        <f t="shared" si="365"/>
        <v>110166.4449</v>
      </c>
      <c r="I192" s="283">
        <f t="shared" si="366"/>
        <v>222</v>
      </c>
      <c r="J192" s="283">
        <f t="shared" si="367"/>
        <v>99.87</v>
      </c>
      <c r="K192" s="10"/>
      <c r="L192" s="228"/>
      <c r="M192" s="227">
        <f t="shared" si="294"/>
        <v>75983.94</v>
      </c>
      <c r="N192" s="227">
        <f t="shared" si="309"/>
        <v>34182.5049</v>
      </c>
      <c r="O192" s="227">
        <f t="shared" si="295"/>
        <v>110166.4449</v>
      </c>
      <c r="P192" s="227">
        <v>222</v>
      </c>
      <c r="Q192" s="227">
        <v>99.87</v>
      </c>
      <c r="R192" s="227">
        <f t="shared" si="296"/>
        <v>321.87</v>
      </c>
      <c r="S192" s="228"/>
      <c r="T192" s="227">
        <f t="shared" si="371"/>
        <v>0</v>
      </c>
      <c r="U192" s="227">
        <f t="shared" si="368"/>
        <v>0</v>
      </c>
      <c r="V192" s="232">
        <f t="shared" si="369"/>
        <v>0</v>
      </c>
      <c r="W192" s="274"/>
      <c r="X192" s="227"/>
      <c r="Y192" s="227"/>
      <c r="Z192" s="228"/>
      <c r="AA192" s="227">
        <f t="shared" si="353"/>
        <v>0</v>
      </c>
      <c r="AB192" s="227">
        <f t="shared" si="354"/>
        <v>0</v>
      </c>
      <c r="AC192" s="227">
        <f t="shared" si="287"/>
        <v>0</v>
      </c>
      <c r="AD192" s="227"/>
      <c r="AE192" s="227"/>
      <c r="AF192" s="229">
        <f t="shared" si="270"/>
        <v>0</v>
      </c>
      <c r="AG192" s="228"/>
      <c r="AH192" s="227">
        <f t="shared" si="297"/>
        <v>0</v>
      </c>
      <c r="AI192" s="227">
        <f t="shared" si="298"/>
        <v>23958.899999999994</v>
      </c>
      <c r="AJ192" s="232">
        <f t="shared" si="370"/>
        <v>23958.899999999994</v>
      </c>
      <c r="AK192" s="227"/>
      <c r="AL192" s="227">
        <v>69.999999999999986</v>
      </c>
      <c r="AM192" s="227"/>
      <c r="AN192" s="228"/>
      <c r="AO192" s="227">
        <f t="shared" si="299"/>
        <v>0</v>
      </c>
      <c r="AP192" s="227">
        <f t="shared" si="288"/>
        <v>0</v>
      </c>
      <c r="AQ192" s="227">
        <f t="shared" si="289"/>
        <v>0</v>
      </c>
      <c r="AR192" s="227"/>
      <c r="AS192" s="227"/>
      <c r="AT192" s="229">
        <f t="shared" si="271"/>
        <v>0</v>
      </c>
      <c r="AU192" s="230"/>
      <c r="AV192" s="227">
        <f t="shared" si="355"/>
        <v>0</v>
      </c>
      <c r="AW192" s="227">
        <f t="shared" si="356"/>
        <v>0</v>
      </c>
      <c r="AX192" s="227">
        <f t="shared" si="290"/>
        <v>0</v>
      </c>
      <c r="AY192" s="227"/>
      <c r="AZ192" s="227"/>
      <c r="BA192" s="229">
        <f t="shared" si="274"/>
        <v>0</v>
      </c>
      <c r="BB192" s="230"/>
      <c r="BC192" s="227">
        <f t="shared" si="357"/>
        <v>0</v>
      </c>
      <c r="BD192" s="227">
        <f t="shared" si="358"/>
        <v>0</v>
      </c>
      <c r="BE192" s="227">
        <f t="shared" si="291"/>
        <v>0</v>
      </c>
      <c r="BF192" s="227"/>
      <c r="BG192" s="227"/>
      <c r="BH192" s="229">
        <f t="shared" si="277"/>
        <v>0</v>
      </c>
      <c r="BI192" s="230"/>
      <c r="BJ192" s="230"/>
      <c r="BK192" s="227">
        <f t="shared" si="359"/>
        <v>0</v>
      </c>
      <c r="BL192" s="227">
        <f t="shared" si="360"/>
        <v>0</v>
      </c>
      <c r="BM192" s="227">
        <f t="shared" si="292"/>
        <v>0</v>
      </c>
      <c r="BN192" s="227"/>
      <c r="BO192" s="227"/>
      <c r="BP192" s="229">
        <f t="shared" si="280"/>
        <v>0</v>
      </c>
      <c r="BQ192" s="230"/>
      <c r="BR192" s="227">
        <f t="shared" si="361"/>
        <v>27381.599999999999</v>
      </c>
      <c r="BS192" s="227">
        <f t="shared" si="362"/>
        <v>27364.486499999999</v>
      </c>
      <c r="BT192" s="227">
        <f t="shared" si="293"/>
        <v>54746.086499999998</v>
      </c>
      <c r="BU192" s="186">
        <v>80</v>
      </c>
      <c r="BV192" s="186" t="s">
        <v>1358</v>
      </c>
      <c r="BW192" s="16">
        <f t="shared" si="283"/>
        <v>159.94999999999999</v>
      </c>
      <c r="BX192" s="48"/>
      <c r="BY192" s="37" t="s">
        <v>714</v>
      </c>
      <c r="BZ192" s="37"/>
    </row>
    <row r="193" spans="1:162" ht="28.5" customHeight="1" outlineLevel="1" x14ac:dyDescent="0.45">
      <c r="A193" s="5">
        <v>168</v>
      </c>
      <c r="B193" s="5">
        <v>168</v>
      </c>
      <c r="C193" s="5" t="s">
        <v>134</v>
      </c>
      <c r="D193" s="6" t="s">
        <v>552</v>
      </c>
      <c r="E193" s="10">
        <v>42.72</v>
      </c>
      <c r="F193" s="283">
        <f t="shared" si="363"/>
        <v>9483.84</v>
      </c>
      <c r="G193" s="283">
        <f t="shared" si="364"/>
        <v>4266.4463999999998</v>
      </c>
      <c r="H193" s="283">
        <f t="shared" si="365"/>
        <v>13750.286400000001</v>
      </c>
      <c r="I193" s="283">
        <f t="shared" si="366"/>
        <v>222</v>
      </c>
      <c r="J193" s="283">
        <f t="shared" si="367"/>
        <v>99.87</v>
      </c>
      <c r="K193" s="10"/>
      <c r="L193" s="228"/>
      <c r="M193" s="227">
        <f t="shared" si="294"/>
        <v>9483.84</v>
      </c>
      <c r="N193" s="227">
        <f t="shared" si="309"/>
        <v>4266.4463999999998</v>
      </c>
      <c r="O193" s="227">
        <f t="shared" si="295"/>
        <v>13750.286400000001</v>
      </c>
      <c r="P193" s="227">
        <v>222</v>
      </c>
      <c r="Q193" s="227">
        <v>99.87</v>
      </c>
      <c r="R193" s="227">
        <f t="shared" si="296"/>
        <v>321.87</v>
      </c>
      <c r="S193" s="228"/>
      <c r="T193" s="227">
        <f t="shared" si="371"/>
        <v>0</v>
      </c>
      <c r="U193" s="227">
        <f t="shared" si="368"/>
        <v>0</v>
      </c>
      <c r="V193" s="232">
        <f t="shared" si="369"/>
        <v>0</v>
      </c>
      <c r="W193" s="274"/>
      <c r="X193" s="227"/>
      <c r="Y193" s="227"/>
      <c r="Z193" s="228"/>
      <c r="AA193" s="227">
        <f t="shared" si="353"/>
        <v>0</v>
      </c>
      <c r="AB193" s="227">
        <f t="shared" si="354"/>
        <v>0</v>
      </c>
      <c r="AC193" s="227">
        <f t="shared" si="287"/>
        <v>0</v>
      </c>
      <c r="AD193" s="227"/>
      <c r="AE193" s="227"/>
      <c r="AF193" s="229">
        <f t="shared" si="270"/>
        <v>0</v>
      </c>
      <c r="AG193" s="228"/>
      <c r="AH193" s="227">
        <f t="shared" si="297"/>
        <v>0</v>
      </c>
      <c r="AI193" s="227">
        <f t="shared" si="298"/>
        <v>2990.3999999999992</v>
      </c>
      <c r="AJ193" s="232">
        <f t="shared" si="370"/>
        <v>2990.3999999999992</v>
      </c>
      <c r="AK193" s="227"/>
      <c r="AL193" s="227">
        <v>69.999999999999986</v>
      </c>
      <c r="AM193" s="227"/>
      <c r="AN193" s="228"/>
      <c r="AO193" s="227">
        <f t="shared" si="299"/>
        <v>0</v>
      </c>
      <c r="AP193" s="227">
        <f t="shared" si="288"/>
        <v>0</v>
      </c>
      <c r="AQ193" s="227">
        <f t="shared" si="289"/>
        <v>0</v>
      </c>
      <c r="AR193" s="227"/>
      <c r="AS193" s="227"/>
      <c r="AT193" s="229">
        <f t="shared" si="271"/>
        <v>0</v>
      </c>
      <c r="AU193" s="230"/>
      <c r="AV193" s="227">
        <f t="shared" si="355"/>
        <v>0</v>
      </c>
      <c r="AW193" s="227">
        <f t="shared" si="356"/>
        <v>0</v>
      </c>
      <c r="AX193" s="227">
        <f t="shared" si="290"/>
        <v>0</v>
      </c>
      <c r="AY193" s="227"/>
      <c r="AZ193" s="227"/>
      <c r="BA193" s="229">
        <f t="shared" si="274"/>
        <v>0</v>
      </c>
      <c r="BB193" s="230"/>
      <c r="BC193" s="227">
        <f t="shared" si="357"/>
        <v>0</v>
      </c>
      <c r="BD193" s="227">
        <f t="shared" si="358"/>
        <v>0</v>
      </c>
      <c r="BE193" s="227">
        <f t="shared" si="291"/>
        <v>0</v>
      </c>
      <c r="BF193" s="227"/>
      <c r="BG193" s="227"/>
      <c r="BH193" s="229">
        <f t="shared" si="277"/>
        <v>0</v>
      </c>
      <c r="BI193" s="230"/>
      <c r="BJ193" s="230"/>
      <c r="BK193" s="227">
        <f t="shared" si="359"/>
        <v>0</v>
      </c>
      <c r="BL193" s="227">
        <f t="shared" si="360"/>
        <v>0</v>
      </c>
      <c r="BM193" s="227">
        <f t="shared" si="292"/>
        <v>0</v>
      </c>
      <c r="BN193" s="227"/>
      <c r="BO193" s="227"/>
      <c r="BP193" s="229">
        <f t="shared" si="280"/>
        <v>0</v>
      </c>
      <c r="BQ193" s="230"/>
      <c r="BR193" s="227">
        <f t="shared" si="361"/>
        <v>3417.6</v>
      </c>
      <c r="BS193" s="227">
        <f t="shared" si="362"/>
        <v>3415.4639999999999</v>
      </c>
      <c r="BT193" s="227">
        <f t="shared" si="293"/>
        <v>6833.0640000000003</v>
      </c>
      <c r="BU193" s="186">
        <v>80</v>
      </c>
      <c r="BV193" s="186" t="s">
        <v>1358</v>
      </c>
      <c r="BW193" s="16">
        <f t="shared" si="283"/>
        <v>159.94999999999999</v>
      </c>
      <c r="BX193" s="48"/>
      <c r="BY193" s="37" t="s">
        <v>715</v>
      </c>
      <c r="BZ193" s="37"/>
    </row>
    <row r="194" spans="1:162" ht="57" customHeight="1" outlineLevel="1" x14ac:dyDescent="0.45">
      <c r="A194" s="5">
        <v>169</v>
      </c>
      <c r="B194" s="5">
        <v>169</v>
      </c>
      <c r="C194" s="5" t="s">
        <v>135</v>
      </c>
      <c r="D194" s="6" t="s">
        <v>552</v>
      </c>
      <c r="E194" s="10">
        <v>166.42</v>
      </c>
      <c r="F194" s="283">
        <f t="shared" si="363"/>
        <v>36945.24</v>
      </c>
      <c r="G194" s="283">
        <f t="shared" si="364"/>
        <v>16620.365399999999</v>
      </c>
      <c r="H194" s="283">
        <f t="shared" si="365"/>
        <v>53565.6054</v>
      </c>
      <c r="I194" s="283">
        <f t="shared" si="366"/>
        <v>222</v>
      </c>
      <c r="J194" s="283">
        <f t="shared" si="367"/>
        <v>99.87</v>
      </c>
      <c r="K194" s="10"/>
      <c r="L194" s="228"/>
      <c r="M194" s="227">
        <f t="shared" si="294"/>
        <v>36945.24</v>
      </c>
      <c r="N194" s="227">
        <f t="shared" si="309"/>
        <v>16620.365399999999</v>
      </c>
      <c r="O194" s="227">
        <f t="shared" si="295"/>
        <v>53565.6054</v>
      </c>
      <c r="P194" s="227">
        <v>222</v>
      </c>
      <c r="Q194" s="227">
        <v>99.87</v>
      </c>
      <c r="R194" s="227">
        <f t="shared" si="296"/>
        <v>321.87</v>
      </c>
      <c r="S194" s="228"/>
      <c r="T194" s="227">
        <f t="shared" si="371"/>
        <v>0</v>
      </c>
      <c r="U194" s="227">
        <f t="shared" si="368"/>
        <v>0</v>
      </c>
      <c r="V194" s="232">
        <f t="shared" si="369"/>
        <v>0</v>
      </c>
      <c r="W194" s="274"/>
      <c r="X194" s="227"/>
      <c r="Y194" s="227"/>
      <c r="Z194" s="228"/>
      <c r="AA194" s="227">
        <f t="shared" si="353"/>
        <v>0</v>
      </c>
      <c r="AB194" s="227">
        <f t="shared" si="354"/>
        <v>0</v>
      </c>
      <c r="AC194" s="227">
        <f t="shared" si="287"/>
        <v>0</v>
      </c>
      <c r="AD194" s="227"/>
      <c r="AE194" s="227"/>
      <c r="AF194" s="229">
        <f t="shared" si="270"/>
        <v>0</v>
      </c>
      <c r="AG194" s="228"/>
      <c r="AH194" s="227">
        <f t="shared" si="297"/>
        <v>0</v>
      </c>
      <c r="AI194" s="227">
        <f t="shared" si="298"/>
        <v>11649.399999999996</v>
      </c>
      <c r="AJ194" s="232">
        <f t="shared" si="370"/>
        <v>11649.399999999996</v>
      </c>
      <c r="AK194" s="227"/>
      <c r="AL194" s="227">
        <v>69.999999999999986</v>
      </c>
      <c r="AM194" s="227"/>
      <c r="AN194" s="228"/>
      <c r="AO194" s="227">
        <f t="shared" si="299"/>
        <v>0</v>
      </c>
      <c r="AP194" s="227">
        <f t="shared" si="288"/>
        <v>0</v>
      </c>
      <c r="AQ194" s="227">
        <f t="shared" si="289"/>
        <v>0</v>
      </c>
      <c r="AR194" s="227"/>
      <c r="AS194" s="227"/>
      <c r="AT194" s="229">
        <f t="shared" si="271"/>
        <v>0</v>
      </c>
      <c r="AU194" s="230"/>
      <c r="AV194" s="227">
        <f t="shared" si="355"/>
        <v>0</v>
      </c>
      <c r="AW194" s="227">
        <f t="shared" si="356"/>
        <v>0</v>
      </c>
      <c r="AX194" s="227">
        <f t="shared" si="290"/>
        <v>0</v>
      </c>
      <c r="AY194" s="227"/>
      <c r="AZ194" s="227"/>
      <c r="BA194" s="229">
        <f t="shared" si="274"/>
        <v>0</v>
      </c>
      <c r="BB194" s="230"/>
      <c r="BC194" s="227">
        <f t="shared" si="357"/>
        <v>0</v>
      </c>
      <c r="BD194" s="227">
        <f t="shared" si="358"/>
        <v>0</v>
      </c>
      <c r="BE194" s="227">
        <f t="shared" si="291"/>
        <v>0</v>
      </c>
      <c r="BF194" s="227"/>
      <c r="BG194" s="227"/>
      <c r="BH194" s="229">
        <f t="shared" si="277"/>
        <v>0</v>
      </c>
      <c r="BI194" s="230"/>
      <c r="BJ194" s="230"/>
      <c r="BK194" s="227">
        <f t="shared" si="359"/>
        <v>0</v>
      </c>
      <c r="BL194" s="227">
        <f t="shared" si="360"/>
        <v>0</v>
      </c>
      <c r="BM194" s="227">
        <f t="shared" si="292"/>
        <v>0</v>
      </c>
      <c r="BN194" s="227"/>
      <c r="BO194" s="227"/>
      <c r="BP194" s="229">
        <f t="shared" si="280"/>
        <v>0</v>
      </c>
      <c r="BQ194" s="230"/>
      <c r="BR194" s="227">
        <f t="shared" si="361"/>
        <v>13313.599999999999</v>
      </c>
      <c r="BS194" s="227">
        <f t="shared" si="362"/>
        <v>13305.278999999999</v>
      </c>
      <c r="BT194" s="227">
        <f t="shared" si="293"/>
        <v>26618.878999999997</v>
      </c>
      <c r="BU194" s="186">
        <v>80</v>
      </c>
      <c r="BV194" s="186" t="s">
        <v>1358</v>
      </c>
      <c r="BW194" s="16">
        <f t="shared" si="283"/>
        <v>159.94999999999999</v>
      </c>
      <c r="BX194" s="48"/>
      <c r="BY194" s="37" t="s">
        <v>716</v>
      </c>
      <c r="BZ194" s="37"/>
    </row>
    <row r="195" spans="1:162" ht="57" customHeight="1" outlineLevel="1" x14ac:dyDescent="0.45">
      <c r="A195" s="5">
        <v>170</v>
      </c>
      <c r="B195" s="5">
        <v>170</v>
      </c>
      <c r="C195" s="5" t="s">
        <v>136</v>
      </c>
      <c r="D195" s="6" t="s">
        <v>552</v>
      </c>
      <c r="E195" s="10">
        <v>83.28</v>
      </c>
      <c r="F195" s="283">
        <f t="shared" si="363"/>
        <v>18488.16</v>
      </c>
      <c r="G195" s="283">
        <f t="shared" si="364"/>
        <v>8317.1736000000001</v>
      </c>
      <c r="H195" s="283">
        <f t="shared" si="365"/>
        <v>26805.333599999998</v>
      </c>
      <c r="I195" s="283">
        <f t="shared" si="366"/>
        <v>222</v>
      </c>
      <c r="J195" s="283">
        <f t="shared" si="367"/>
        <v>99.87</v>
      </c>
      <c r="K195" s="10"/>
      <c r="L195" s="228"/>
      <c r="M195" s="227">
        <f t="shared" si="294"/>
        <v>18488.16</v>
      </c>
      <c r="N195" s="227">
        <f t="shared" si="309"/>
        <v>8317.1736000000001</v>
      </c>
      <c r="O195" s="227">
        <f t="shared" si="295"/>
        <v>26805.333599999998</v>
      </c>
      <c r="P195" s="227">
        <v>222</v>
      </c>
      <c r="Q195" s="227">
        <v>99.87</v>
      </c>
      <c r="R195" s="227">
        <f t="shared" si="296"/>
        <v>321.87</v>
      </c>
      <c r="S195" s="228"/>
      <c r="T195" s="227">
        <f t="shared" si="371"/>
        <v>0</v>
      </c>
      <c r="U195" s="227">
        <f t="shared" si="368"/>
        <v>0</v>
      </c>
      <c r="V195" s="232">
        <f t="shared" si="369"/>
        <v>0</v>
      </c>
      <c r="W195" s="274"/>
      <c r="X195" s="227"/>
      <c r="Y195" s="227"/>
      <c r="Z195" s="228"/>
      <c r="AA195" s="227">
        <f t="shared" si="353"/>
        <v>0</v>
      </c>
      <c r="AB195" s="227">
        <f t="shared" si="354"/>
        <v>0</v>
      </c>
      <c r="AC195" s="227">
        <f t="shared" si="287"/>
        <v>0</v>
      </c>
      <c r="AD195" s="227"/>
      <c r="AE195" s="227"/>
      <c r="AF195" s="229">
        <f t="shared" si="270"/>
        <v>0</v>
      </c>
      <c r="AG195" s="228"/>
      <c r="AH195" s="227">
        <f t="shared" si="297"/>
        <v>0</v>
      </c>
      <c r="AI195" s="227">
        <f t="shared" si="298"/>
        <v>5829.6</v>
      </c>
      <c r="AJ195" s="232">
        <f t="shared" si="370"/>
        <v>5829.6</v>
      </c>
      <c r="AK195" s="227"/>
      <c r="AL195" s="227">
        <v>70</v>
      </c>
      <c r="AM195" s="227"/>
      <c r="AN195" s="228"/>
      <c r="AO195" s="227">
        <f t="shared" si="299"/>
        <v>0</v>
      </c>
      <c r="AP195" s="227">
        <f t="shared" si="288"/>
        <v>0</v>
      </c>
      <c r="AQ195" s="227">
        <f t="shared" si="289"/>
        <v>0</v>
      </c>
      <c r="AR195" s="227"/>
      <c r="AS195" s="227"/>
      <c r="AT195" s="229">
        <f t="shared" si="271"/>
        <v>0</v>
      </c>
      <c r="AU195" s="230"/>
      <c r="AV195" s="227">
        <f t="shared" si="355"/>
        <v>0</v>
      </c>
      <c r="AW195" s="227">
        <f t="shared" si="356"/>
        <v>0</v>
      </c>
      <c r="AX195" s="227">
        <f t="shared" si="290"/>
        <v>0</v>
      </c>
      <c r="AY195" s="227"/>
      <c r="AZ195" s="227"/>
      <c r="BA195" s="229">
        <f t="shared" si="274"/>
        <v>0</v>
      </c>
      <c r="BB195" s="230"/>
      <c r="BC195" s="227">
        <f t="shared" si="357"/>
        <v>0</v>
      </c>
      <c r="BD195" s="227">
        <f t="shared" si="358"/>
        <v>0</v>
      </c>
      <c r="BE195" s="227">
        <f t="shared" si="291"/>
        <v>0</v>
      </c>
      <c r="BF195" s="227"/>
      <c r="BG195" s="227"/>
      <c r="BH195" s="229">
        <f t="shared" si="277"/>
        <v>0</v>
      </c>
      <c r="BI195" s="230"/>
      <c r="BJ195" s="230"/>
      <c r="BK195" s="227">
        <f t="shared" si="359"/>
        <v>0</v>
      </c>
      <c r="BL195" s="227">
        <f t="shared" si="360"/>
        <v>0</v>
      </c>
      <c r="BM195" s="227">
        <f t="shared" si="292"/>
        <v>0</v>
      </c>
      <c r="BN195" s="227"/>
      <c r="BO195" s="227"/>
      <c r="BP195" s="229">
        <f t="shared" si="280"/>
        <v>0</v>
      </c>
      <c r="BQ195" s="230"/>
      <c r="BR195" s="227">
        <f t="shared" si="361"/>
        <v>6662.4</v>
      </c>
      <c r="BS195" s="227">
        <f t="shared" si="362"/>
        <v>6658.2359999999999</v>
      </c>
      <c r="BT195" s="227">
        <f t="shared" si="293"/>
        <v>13320.635999999999</v>
      </c>
      <c r="BU195" s="186">
        <v>80</v>
      </c>
      <c r="BV195" s="186" t="s">
        <v>1358</v>
      </c>
      <c r="BW195" s="16">
        <f t="shared" si="283"/>
        <v>159.94999999999999</v>
      </c>
      <c r="BX195" s="48"/>
      <c r="BY195" s="37" t="s">
        <v>717</v>
      </c>
      <c r="BZ195" s="37"/>
    </row>
    <row r="196" spans="1:162" ht="57" customHeight="1" outlineLevel="1" x14ac:dyDescent="0.45">
      <c r="A196" s="5">
        <v>171</v>
      </c>
      <c r="B196" s="5">
        <v>171</v>
      </c>
      <c r="C196" s="5" t="s">
        <v>137</v>
      </c>
      <c r="D196" s="6" t="s">
        <v>552</v>
      </c>
      <c r="E196" s="10">
        <v>83.34</v>
      </c>
      <c r="F196" s="283">
        <f t="shared" si="363"/>
        <v>18501.48</v>
      </c>
      <c r="G196" s="283">
        <f t="shared" si="364"/>
        <v>8323.1658000000007</v>
      </c>
      <c r="H196" s="283">
        <f t="shared" si="365"/>
        <v>26824.645799999998</v>
      </c>
      <c r="I196" s="283">
        <f t="shared" si="366"/>
        <v>222</v>
      </c>
      <c r="J196" s="283">
        <f t="shared" si="367"/>
        <v>99.87</v>
      </c>
      <c r="K196" s="10"/>
      <c r="L196" s="228"/>
      <c r="M196" s="227">
        <f t="shared" si="294"/>
        <v>18501.48</v>
      </c>
      <c r="N196" s="227">
        <f t="shared" si="309"/>
        <v>8323.1658000000007</v>
      </c>
      <c r="O196" s="227">
        <f t="shared" si="295"/>
        <v>26824.645799999998</v>
      </c>
      <c r="P196" s="227">
        <v>222</v>
      </c>
      <c r="Q196" s="227">
        <v>99.87</v>
      </c>
      <c r="R196" s="227">
        <f t="shared" si="296"/>
        <v>321.87</v>
      </c>
      <c r="S196" s="228"/>
      <c r="T196" s="227">
        <f t="shared" si="371"/>
        <v>0</v>
      </c>
      <c r="U196" s="227">
        <f t="shared" si="368"/>
        <v>0</v>
      </c>
      <c r="V196" s="232">
        <f t="shared" si="369"/>
        <v>0</v>
      </c>
      <c r="W196" s="274"/>
      <c r="X196" s="227"/>
      <c r="Y196" s="227"/>
      <c r="Z196" s="228"/>
      <c r="AA196" s="227">
        <f t="shared" si="353"/>
        <v>0</v>
      </c>
      <c r="AB196" s="227">
        <f t="shared" si="354"/>
        <v>0</v>
      </c>
      <c r="AC196" s="227">
        <f t="shared" si="287"/>
        <v>0</v>
      </c>
      <c r="AD196" s="227"/>
      <c r="AE196" s="227"/>
      <c r="AF196" s="229">
        <f t="shared" si="270"/>
        <v>0</v>
      </c>
      <c r="AG196" s="228"/>
      <c r="AH196" s="227">
        <f t="shared" si="297"/>
        <v>0</v>
      </c>
      <c r="AI196" s="227">
        <f t="shared" si="298"/>
        <v>5833.8</v>
      </c>
      <c r="AJ196" s="232">
        <f t="shared" si="370"/>
        <v>5833.8</v>
      </c>
      <c r="AK196" s="227"/>
      <c r="AL196" s="227">
        <v>70</v>
      </c>
      <c r="AM196" s="227"/>
      <c r="AN196" s="228"/>
      <c r="AO196" s="227">
        <f t="shared" si="299"/>
        <v>0</v>
      </c>
      <c r="AP196" s="227">
        <f t="shared" si="288"/>
        <v>0</v>
      </c>
      <c r="AQ196" s="227">
        <f t="shared" si="289"/>
        <v>0</v>
      </c>
      <c r="AR196" s="227"/>
      <c r="AS196" s="227"/>
      <c r="AT196" s="229">
        <f t="shared" si="271"/>
        <v>0</v>
      </c>
      <c r="AU196" s="230"/>
      <c r="AV196" s="227">
        <f t="shared" si="355"/>
        <v>0</v>
      </c>
      <c r="AW196" s="227">
        <f t="shared" si="356"/>
        <v>0</v>
      </c>
      <c r="AX196" s="227">
        <f t="shared" si="290"/>
        <v>0</v>
      </c>
      <c r="AY196" s="227"/>
      <c r="AZ196" s="227"/>
      <c r="BA196" s="229">
        <f t="shared" si="274"/>
        <v>0</v>
      </c>
      <c r="BB196" s="230"/>
      <c r="BC196" s="227">
        <f t="shared" si="357"/>
        <v>0</v>
      </c>
      <c r="BD196" s="227">
        <f t="shared" si="358"/>
        <v>0</v>
      </c>
      <c r="BE196" s="227">
        <f t="shared" si="291"/>
        <v>0</v>
      </c>
      <c r="BF196" s="227"/>
      <c r="BG196" s="227"/>
      <c r="BH196" s="229">
        <f t="shared" si="277"/>
        <v>0</v>
      </c>
      <c r="BI196" s="230"/>
      <c r="BJ196" s="230"/>
      <c r="BK196" s="227">
        <f t="shared" si="359"/>
        <v>0</v>
      </c>
      <c r="BL196" s="227">
        <f t="shared" si="360"/>
        <v>0</v>
      </c>
      <c r="BM196" s="227">
        <f t="shared" si="292"/>
        <v>0</v>
      </c>
      <c r="BN196" s="227"/>
      <c r="BO196" s="227"/>
      <c r="BP196" s="229">
        <f t="shared" si="280"/>
        <v>0</v>
      </c>
      <c r="BQ196" s="230"/>
      <c r="BR196" s="227">
        <f t="shared" si="361"/>
        <v>6667.2000000000007</v>
      </c>
      <c r="BS196" s="227">
        <f t="shared" si="362"/>
        <v>6663.0330000000004</v>
      </c>
      <c r="BT196" s="227">
        <f t="shared" si="293"/>
        <v>13330.233</v>
      </c>
      <c r="BU196" s="186">
        <v>80</v>
      </c>
      <c r="BV196" s="186" t="s">
        <v>1358</v>
      </c>
      <c r="BW196" s="16">
        <f t="shared" si="283"/>
        <v>159.94999999999999</v>
      </c>
      <c r="BX196" s="48"/>
      <c r="BY196" s="37" t="s">
        <v>718</v>
      </c>
      <c r="BZ196" s="37"/>
    </row>
    <row r="197" spans="1:162" ht="57" customHeight="1" outlineLevel="1" x14ac:dyDescent="0.45">
      <c r="A197" s="5">
        <v>172</v>
      </c>
      <c r="B197" s="5">
        <v>172</v>
      </c>
      <c r="C197" s="5" t="s">
        <v>138</v>
      </c>
      <c r="D197" s="6" t="s">
        <v>553</v>
      </c>
      <c r="E197" s="10">
        <v>2.3877000000000002</v>
      </c>
      <c r="F197" s="283">
        <f t="shared" si="363"/>
        <v>501417.00000000006</v>
      </c>
      <c r="G197" s="283">
        <f t="shared" si="364"/>
        <v>229935.51</v>
      </c>
      <c r="H197" s="283">
        <f t="shared" si="365"/>
        <v>731352.51</v>
      </c>
      <c r="I197" s="283">
        <f t="shared" si="366"/>
        <v>210000</v>
      </c>
      <c r="J197" s="283">
        <f t="shared" si="367"/>
        <v>96300</v>
      </c>
      <c r="K197" s="10"/>
      <c r="L197" s="228"/>
      <c r="M197" s="227">
        <f t="shared" si="294"/>
        <v>501417.00000000006</v>
      </c>
      <c r="N197" s="227">
        <f t="shared" si="309"/>
        <v>229935.51</v>
      </c>
      <c r="O197" s="227">
        <f t="shared" si="295"/>
        <v>731352.51</v>
      </c>
      <c r="P197" s="227">
        <v>210000</v>
      </c>
      <c r="Q197" s="227">
        <v>96300</v>
      </c>
      <c r="R197" s="227">
        <f t="shared" si="296"/>
        <v>306300</v>
      </c>
      <c r="S197" s="228"/>
      <c r="T197" s="227">
        <f t="shared" si="371"/>
        <v>0</v>
      </c>
      <c r="U197" s="227">
        <f t="shared" si="368"/>
        <v>0</v>
      </c>
      <c r="V197" s="232">
        <f t="shared" si="369"/>
        <v>0</v>
      </c>
      <c r="W197" s="274"/>
      <c r="X197" s="227"/>
      <c r="Y197" s="227"/>
      <c r="Z197" s="228"/>
      <c r="AA197" s="227">
        <f t="shared" si="353"/>
        <v>0</v>
      </c>
      <c r="AB197" s="227">
        <f t="shared" si="354"/>
        <v>0</v>
      </c>
      <c r="AC197" s="227">
        <f t="shared" si="287"/>
        <v>0</v>
      </c>
      <c r="AD197" s="227"/>
      <c r="AE197" s="227"/>
      <c r="AF197" s="229">
        <f t="shared" si="270"/>
        <v>0</v>
      </c>
      <c r="AG197" s="228"/>
      <c r="AH197" s="227">
        <f t="shared" si="297"/>
        <v>0</v>
      </c>
      <c r="AI197" s="227">
        <f t="shared" si="298"/>
        <v>167139</v>
      </c>
      <c r="AJ197" s="232">
        <f t="shared" si="370"/>
        <v>167139</v>
      </c>
      <c r="AK197" s="227"/>
      <c r="AL197" s="227">
        <v>70000</v>
      </c>
      <c r="AM197" s="227"/>
      <c r="AN197" s="228"/>
      <c r="AO197" s="227">
        <f t="shared" si="299"/>
        <v>0</v>
      </c>
      <c r="AP197" s="227">
        <f t="shared" si="288"/>
        <v>0</v>
      </c>
      <c r="AQ197" s="227">
        <f t="shared" si="289"/>
        <v>0</v>
      </c>
      <c r="AR197" s="227"/>
      <c r="AS197" s="227"/>
      <c r="AT197" s="229">
        <f t="shared" si="271"/>
        <v>0</v>
      </c>
      <c r="AU197" s="230"/>
      <c r="AV197" s="227">
        <f t="shared" si="355"/>
        <v>0</v>
      </c>
      <c r="AW197" s="227">
        <f t="shared" si="356"/>
        <v>0</v>
      </c>
      <c r="AX197" s="227">
        <f t="shared" si="290"/>
        <v>0</v>
      </c>
      <c r="AY197" s="227"/>
      <c r="AZ197" s="227"/>
      <c r="BA197" s="229">
        <f t="shared" si="274"/>
        <v>0</v>
      </c>
      <c r="BB197" s="230"/>
      <c r="BC197" s="227">
        <f t="shared" si="357"/>
        <v>0</v>
      </c>
      <c r="BD197" s="227">
        <f t="shared" si="358"/>
        <v>0</v>
      </c>
      <c r="BE197" s="227">
        <f t="shared" si="291"/>
        <v>0</v>
      </c>
      <c r="BF197" s="227"/>
      <c r="BG197" s="227"/>
      <c r="BH197" s="229">
        <f t="shared" si="277"/>
        <v>0</v>
      </c>
      <c r="BI197" s="230"/>
      <c r="BJ197" s="230"/>
      <c r="BK197" s="227">
        <f t="shared" si="359"/>
        <v>0</v>
      </c>
      <c r="BL197" s="227">
        <f t="shared" si="360"/>
        <v>0</v>
      </c>
      <c r="BM197" s="227">
        <f t="shared" si="292"/>
        <v>0</v>
      </c>
      <c r="BN197" s="227"/>
      <c r="BO197" s="227"/>
      <c r="BP197" s="229">
        <f t="shared" si="280"/>
        <v>0</v>
      </c>
      <c r="BQ197" s="230"/>
      <c r="BR197" s="227">
        <f t="shared" si="361"/>
        <v>191016</v>
      </c>
      <c r="BS197" s="227">
        <f t="shared" si="362"/>
        <v>190896.61500000002</v>
      </c>
      <c r="BT197" s="227">
        <f t="shared" si="293"/>
        <v>381912.61499999999</v>
      </c>
      <c r="BU197" s="186">
        <v>80000</v>
      </c>
      <c r="BV197" s="186">
        <v>79950</v>
      </c>
      <c r="BW197" s="16">
        <f t="shared" si="283"/>
        <v>159950</v>
      </c>
      <c r="BX197" s="48"/>
      <c r="BY197" s="37" t="s">
        <v>719</v>
      </c>
      <c r="BZ197" s="37"/>
    </row>
    <row r="198" spans="1:162" ht="114" customHeight="1" outlineLevel="1" x14ac:dyDescent="0.45">
      <c r="A198" s="5">
        <v>173</v>
      </c>
      <c r="B198" s="5">
        <v>173</v>
      </c>
      <c r="C198" s="5" t="s">
        <v>139</v>
      </c>
      <c r="D198" s="6" t="s">
        <v>552</v>
      </c>
      <c r="E198" s="10">
        <v>353.8</v>
      </c>
      <c r="F198" s="283">
        <f t="shared" si="363"/>
        <v>74298</v>
      </c>
      <c r="G198" s="283">
        <f t="shared" si="364"/>
        <v>34070.94</v>
      </c>
      <c r="H198" s="283">
        <f t="shared" si="365"/>
        <v>108368.94</v>
      </c>
      <c r="I198" s="283">
        <f t="shared" si="366"/>
        <v>210</v>
      </c>
      <c r="J198" s="283">
        <f t="shared" si="367"/>
        <v>96.3</v>
      </c>
      <c r="K198" s="10"/>
      <c r="L198" s="228"/>
      <c r="M198" s="227">
        <f t="shared" si="294"/>
        <v>74298</v>
      </c>
      <c r="N198" s="227">
        <f t="shared" si="309"/>
        <v>34070.94</v>
      </c>
      <c r="O198" s="227">
        <f t="shared" si="295"/>
        <v>108368.94</v>
      </c>
      <c r="P198" s="227">
        <v>210</v>
      </c>
      <c r="Q198" s="227">
        <v>96.3</v>
      </c>
      <c r="R198" s="227">
        <f t="shared" si="296"/>
        <v>306.3</v>
      </c>
      <c r="S198" s="228"/>
      <c r="T198" s="227">
        <f t="shared" si="371"/>
        <v>0</v>
      </c>
      <c r="U198" s="227">
        <f t="shared" si="368"/>
        <v>0</v>
      </c>
      <c r="V198" s="232">
        <f t="shared" si="369"/>
        <v>0</v>
      </c>
      <c r="W198" s="274"/>
      <c r="X198" s="227"/>
      <c r="Y198" s="227"/>
      <c r="Z198" s="228"/>
      <c r="AA198" s="227">
        <f t="shared" si="353"/>
        <v>0</v>
      </c>
      <c r="AB198" s="227">
        <f t="shared" si="354"/>
        <v>0</v>
      </c>
      <c r="AC198" s="227">
        <f t="shared" si="287"/>
        <v>0</v>
      </c>
      <c r="AD198" s="227"/>
      <c r="AE198" s="227"/>
      <c r="AF198" s="229">
        <f t="shared" ref="AF198:AF261" si="372">AD198+AE198</f>
        <v>0</v>
      </c>
      <c r="AG198" s="228"/>
      <c r="AH198" s="227">
        <f t="shared" si="297"/>
        <v>0</v>
      </c>
      <c r="AI198" s="227">
        <f t="shared" si="298"/>
        <v>25615.366666666672</v>
      </c>
      <c r="AJ198" s="232">
        <f t="shared" si="370"/>
        <v>25615.366666666672</v>
      </c>
      <c r="AK198" s="227"/>
      <c r="AL198" s="227">
        <v>72.400697192387426</v>
      </c>
      <c r="AM198" s="227"/>
      <c r="AN198" s="228"/>
      <c r="AO198" s="227">
        <f t="shared" si="299"/>
        <v>0</v>
      </c>
      <c r="AP198" s="227">
        <f t="shared" si="288"/>
        <v>0</v>
      </c>
      <c r="AQ198" s="227">
        <f t="shared" si="289"/>
        <v>0</v>
      </c>
      <c r="AR198" s="227"/>
      <c r="AS198" s="227"/>
      <c r="AT198" s="229">
        <f t="shared" ref="AT198:AT261" si="373">AR198+AS198</f>
        <v>0</v>
      </c>
      <c r="AU198" s="230"/>
      <c r="AV198" s="227">
        <f t="shared" si="355"/>
        <v>0</v>
      </c>
      <c r="AW198" s="227">
        <f t="shared" si="356"/>
        <v>0</v>
      </c>
      <c r="AX198" s="227">
        <f t="shared" si="290"/>
        <v>0</v>
      </c>
      <c r="AY198" s="227"/>
      <c r="AZ198" s="227"/>
      <c r="BA198" s="229">
        <f t="shared" ref="BA198:BA261" si="374">AY198+AZ198</f>
        <v>0</v>
      </c>
      <c r="BB198" s="230"/>
      <c r="BC198" s="227">
        <f t="shared" si="357"/>
        <v>0</v>
      </c>
      <c r="BD198" s="227">
        <f t="shared" si="358"/>
        <v>0</v>
      </c>
      <c r="BE198" s="227">
        <f t="shared" si="291"/>
        <v>0</v>
      </c>
      <c r="BF198" s="227"/>
      <c r="BG198" s="227"/>
      <c r="BH198" s="229">
        <f t="shared" ref="BH198:BH261" si="375">BF198+BG198</f>
        <v>0</v>
      </c>
      <c r="BI198" s="230"/>
      <c r="BJ198" s="230"/>
      <c r="BK198" s="227">
        <f t="shared" si="359"/>
        <v>0</v>
      </c>
      <c r="BL198" s="227">
        <f t="shared" si="360"/>
        <v>0</v>
      </c>
      <c r="BM198" s="227">
        <f t="shared" si="292"/>
        <v>0</v>
      </c>
      <c r="BN198" s="227"/>
      <c r="BO198" s="227"/>
      <c r="BP198" s="229">
        <f t="shared" ref="BP198:BP261" si="376">BN198+BO198</f>
        <v>0</v>
      </c>
      <c r="BQ198" s="230"/>
      <c r="BR198" s="227">
        <f t="shared" si="361"/>
        <v>0</v>
      </c>
      <c r="BS198" s="227">
        <f t="shared" si="362"/>
        <v>0</v>
      </c>
      <c r="BT198" s="227">
        <f t="shared" si="293"/>
        <v>0</v>
      </c>
      <c r="BU198" s="186"/>
      <c r="BV198" s="186"/>
      <c r="BW198" s="16">
        <f t="shared" ref="BW198:BW251" si="377">BU198+BV198</f>
        <v>0</v>
      </c>
      <c r="BX198" s="48"/>
      <c r="BY198" s="37" t="s">
        <v>720</v>
      </c>
      <c r="BZ198" s="37"/>
    </row>
    <row r="199" spans="1:162" ht="85.5" customHeight="1" outlineLevel="1" x14ac:dyDescent="0.45">
      <c r="A199" s="5">
        <v>174</v>
      </c>
      <c r="B199" s="5">
        <v>174</v>
      </c>
      <c r="C199" s="5" t="s">
        <v>140</v>
      </c>
      <c r="D199" s="6" t="s">
        <v>552</v>
      </c>
      <c r="E199" s="10">
        <v>184.44</v>
      </c>
      <c r="F199" s="283">
        <f t="shared" si="363"/>
        <v>38732.400000000001</v>
      </c>
      <c r="G199" s="283">
        <f t="shared" si="364"/>
        <v>17761.572</v>
      </c>
      <c r="H199" s="283">
        <f t="shared" si="365"/>
        <v>56493.972000000002</v>
      </c>
      <c r="I199" s="283">
        <f t="shared" si="366"/>
        <v>210</v>
      </c>
      <c r="J199" s="283">
        <f t="shared" si="367"/>
        <v>96.3</v>
      </c>
      <c r="K199" s="10"/>
      <c r="L199" s="228"/>
      <c r="M199" s="228">
        <f t="shared" si="294"/>
        <v>38732.400000000001</v>
      </c>
      <c r="N199" s="228">
        <f t="shared" si="309"/>
        <v>17761.572</v>
      </c>
      <c r="O199" s="228">
        <f t="shared" si="295"/>
        <v>56493.972000000002</v>
      </c>
      <c r="P199" s="227">
        <v>210</v>
      </c>
      <c r="Q199" s="227">
        <v>96.3</v>
      </c>
      <c r="R199" s="227">
        <f t="shared" si="296"/>
        <v>306.3</v>
      </c>
      <c r="S199" s="228"/>
      <c r="T199" s="227">
        <f t="shared" si="371"/>
        <v>0</v>
      </c>
      <c r="U199" s="227">
        <f t="shared" si="368"/>
        <v>0</v>
      </c>
      <c r="V199" s="232">
        <f t="shared" si="369"/>
        <v>0</v>
      </c>
      <c r="W199" s="274"/>
      <c r="X199" s="227"/>
      <c r="Y199" s="227"/>
      <c r="Z199" s="228"/>
      <c r="AA199" s="227">
        <f t="shared" si="353"/>
        <v>0</v>
      </c>
      <c r="AB199" s="227">
        <f t="shared" si="354"/>
        <v>0</v>
      </c>
      <c r="AC199" s="227">
        <f t="shared" ref="AC199:AC237" si="378">AA199+AB199</f>
        <v>0</v>
      </c>
      <c r="AD199" s="227"/>
      <c r="AE199" s="227"/>
      <c r="AF199" s="229">
        <f t="shared" si="372"/>
        <v>0</v>
      </c>
      <c r="AG199" s="228"/>
      <c r="AH199" s="227">
        <f t="shared" si="297"/>
        <v>0</v>
      </c>
      <c r="AI199" s="227">
        <f t="shared" si="298"/>
        <v>13345.716666666667</v>
      </c>
      <c r="AJ199" s="232">
        <f t="shared" si="370"/>
        <v>13345.716666666667</v>
      </c>
      <c r="AK199" s="227"/>
      <c r="AL199" s="227">
        <v>72.35803874792164</v>
      </c>
      <c r="AM199" s="227"/>
      <c r="AN199" s="228"/>
      <c r="AO199" s="227">
        <f t="shared" si="299"/>
        <v>0</v>
      </c>
      <c r="AP199" s="227">
        <f t="shared" ref="AP199:AP262" si="379">E200*AS199</f>
        <v>0</v>
      </c>
      <c r="AQ199" s="227">
        <f t="shared" ref="AQ199:AQ262" si="380">AO199+AP199</f>
        <v>0</v>
      </c>
      <c r="AR199" s="227"/>
      <c r="AS199" s="227"/>
      <c r="AT199" s="229">
        <f t="shared" si="373"/>
        <v>0</v>
      </c>
      <c r="AU199" s="230"/>
      <c r="AV199" s="227">
        <f t="shared" si="355"/>
        <v>0</v>
      </c>
      <c r="AW199" s="227">
        <f t="shared" si="356"/>
        <v>0</v>
      </c>
      <c r="AX199" s="227">
        <f t="shared" ref="AX199:AX237" si="381">AV199+AW199</f>
        <v>0</v>
      </c>
      <c r="AY199" s="227"/>
      <c r="AZ199" s="227"/>
      <c r="BA199" s="229">
        <f t="shared" si="374"/>
        <v>0</v>
      </c>
      <c r="BB199" s="230"/>
      <c r="BC199" s="227">
        <f t="shared" si="357"/>
        <v>0</v>
      </c>
      <c r="BD199" s="227">
        <f t="shared" si="358"/>
        <v>0</v>
      </c>
      <c r="BE199" s="227">
        <f t="shared" ref="BE199:BE237" si="382">BC199+BD199</f>
        <v>0</v>
      </c>
      <c r="BF199" s="227"/>
      <c r="BG199" s="227"/>
      <c r="BH199" s="229">
        <f t="shared" si="375"/>
        <v>0</v>
      </c>
      <c r="BI199" s="230"/>
      <c r="BJ199" s="230"/>
      <c r="BK199" s="227">
        <f t="shared" si="359"/>
        <v>0</v>
      </c>
      <c r="BL199" s="227">
        <f t="shared" si="360"/>
        <v>0</v>
      </c>
      <c r="BM199" s="227">
        <f t="shared" ref="BM199:BM237" si="383">BK199+BL199</f>
        <v>0</v>
      </c>
      <c r="BN199" s="227"/>
      <c r="BO199" s="227"/>
      <c r="BP199" s="229">
        <f t="shared" si="376"/>
        <v>0</v>
      </c>
      <c r="BQ199" s="230"/>
      <c r="BR199" s="227">
        <f t="shared" si="361"/>
        <v>14755.2</v>
      </c>
      <c r="BS199" s="227">
        <f t="shared" si="362"/>
        <v>14745.978000000001</v>
      </c>
      <c r="BT199" s="227">
        <f t="shared" ref="BT199:BT237" si="384">BR199+BS199</f>
        <v>29501.178</v>
      </c>
      <c r="BU199" s="186">
        <v>80</v>
      </c>
      <c r="BV199" s="186" t="s">
        <v>1358</v>
      </c>
      <c r="BW199" s="16">
        <f t="shared" si="377"/>
        <v>159.94999999999999</v>
      </c>
      <c r="BX199" s="48"/>
      <c r="BY199" s="37" t="s">
        <v>721</v>
      </c>
      <c r="BZ199" s="37"/>
    </row>
    <row r="200" spans="1:162" ht="85.5" customHeight="1" outlineLevel="1" x14ac:dyDescent="0.45">
      <c r="A200" s="5">
        <v>175</v>
      </c>
      <c r="B200" s="5">
        <v>175</v>
      </c>
      <c r="C200" s="5" t="s">
        <v>141</v>
      </c>
      <c r="D200" s="6" t="s">
        <v>552</v>
      </c>
      <c r="E200" s="10">
        <v>205.8</v>
      </c>
      <c r="F200" s="283">
        <f t="shared" si="363"/>
        <v>45687.600000000006</v>
      </c>
      <c r="G200" s="283">
        <f t="shared" si="364"/>
        <v>20553.246000000003</v>
      </c>
      <c r="H200" s="283">
        <f t="shared" si="365"/>
        <v>66240.846000000005</v>
      </c>
      <c r="I200" s="283">
        <f t="shared" si="366"/>
        <v>222</v>
      </c>
      <c r="J200" s="283">
        <f t="shared" si="367"/>
        <v>99.87</v>
      </c>
      <c r="K200" s="10"/>
      <c r="L200" s="228"/>
      <c r="M200" s="227">
        <f t="shared" ref="M200:M264" si="385">P200*E200</f>
        <v>45687.600000000006</v>
      </c>
      <c r="N200" s="227">
        <f t="shared" si="309"/>
        <v>20553.246000000003</v>
      </c>
      <c r="O200" s="227">
        <f t="shared" ref="O200:O264" si="386">M200+N200</f>
        <v>66240.846000000005</v>
      </c>
      <c r="P200" s="227">
        <v>222</v>
      </c>
      <c r="Q200" s="227">
        <v>99.87</v>
      </c>
      <c r="R200" s="227">
        <f t="shared" ref="R200:R264" si="387">P200+Q200</f>
        <v>321.87</v>
      </c>
      <c r="S200" s="228"/>
      <c r="T200" s="227">
        <f t="shared" si="371"/>
        <v>0</v>
      </c>
      <c r="U200" s="227">
        <f t="shared" si="368"/>
        <v>0</v>
      </c>
      <c r="V200" s="232">
        <f t="shared" si="369"/>
        <v>0</v>
      </c>
      <c r="W200" s="274"/>
      <c r="X200" s="227"/>
      <c r="Y200" s="227"/>
      <c r="Z200" s="228"/>
      <c r="AA200" s="227">
        <f t="shared" si="353"/>
        <v>0</v>
      </c>
      <c r="AB200" s="227">
        <f t="shared" si="354"/>
        <v>0</v>
      </c>
      <c r="AC200" s="227">
        <f t="shared" si="378"/>
        <v>0</v>
      </c>
      <c r="AD200" s="227"/>
      <c r="AE200" s="227"/>
      <c r="AF200" s="229">
        <f t="shared" si="372"/>
        <v>0</v>
      </c>
      <c r="AG200" s="228"/>
      <c r="AH200" s="227">
        <f t="shared" ref="AH200:AH263" si="388">AK200*E200</f>
        <v>0</v>
      </c>
      <c r="AI200" s="227">
        <f t="shared" ref="AI200:AI263" si="389">E200*AL200</f>
        <v>16938.75</v>
      </c>
      <c r="AJ200" s="232">
        <f t="shared" si="370"/>
        <v>16938.75</v>
      </c>
      <c r="AK200" s="227"/>
      <c r="AL200" s="227">
        <v>82.306851311953352</v>
      </c>
      <c r="AM200" s="227"/>
      <c r="AN200" s="228"/>
      <c r="AO200" s="227">
        <f t="shared" ref="AO200:AO263" si="390">E200*AR200</f>
        <v>0</v>
      </c>
      <c r="AP200" s="227">
        <f t="shared" si="379"/>
        <v>0</v>
      </c>
      <c r="AQ200" s="227">
        <f t="shared" si="380"/>
        <v>0</v>
      </c>
      <c r="AR200" s="227"/>
      <c r="AS200" s="227"/>
      <c r="AT200" s="229">
        <f t="shared" si="373"/>
        <v>0</v>
      </c>
      <c r="AU200" s="230"/>
      <c r="AV200" s="227">
        <f t="shared" si="355"/>
        <v>0</v>
      </c>
      <c r="AW200" s="227">
        <f t="shared" si="356"/>
        <v>0</v>
      </c>
      <c r="AX200" s="227">
        <f t="shared" si="381"/>
        <v>0</v>
      </c>
      <c r="AY200" s="227"/>
      <c r="AZ200" s="227"/>
      <c r="BA200" s="229">
        <f t="shared" si="374"/>
        <v>0</v>
      </c>
      <c r="BB200" s="230"/>
      <c r="BC200" s="227">
        <f t="shared" si="357"/>
        <v>0</v>
      </c>
      <c r="BD200" s="227">
        <f t="shared" si="358"/>
        <v>0</v>
      </c>
      <c r="BE200" s="227">
        <f t="shared" si="382"/>
        <v>0</v>
      </c>
      <c r="BF200" s="227"/>
      <c r="BG200" s="227"/>
      <c r="BH200" s="229">
        <f t="shared" si="375"/>
        <v>0</v>
      </c>
      <c r="BI200" s="230"/>
      <c r="BJ200" s="230"/>
      <c r="BK200" s="227">
        <f t="shared" si="359"/>
        <v>0</v>
      </c>
      <c r="BL200" s="227">
        <f t="shared" si="360"/>
        <v>0</v>
      </c>
      <c r="BM200" s="227">
        <f t="shared" si="383"/>
        <v>0</v>
      </c>
      <c r="BN200" s="227"/>
      <c r="BO200" s="227"/>
      <c r="BP200" s="229">
        <f t="shared" si="376"/>
        <v>0</v>
      </c>
      <c r="BQ200" s="230"/>
      <c r="BR200" s="227">
        <f t="shared" si="361"/>
        <v>16464</v>
      </c>
      <c r="BS200" s="227">
        <f t="shared" si="362"/>
        <v>16453.710000000003</v>
      </c>
      <c r="BT200" s="227">
        <f t="shared" si="384"/>
        <v>32917.710000000006</v>
      </c>
      <c r="BU200" s="186">
        <v>80</v>
      </c>
      <c r="BV200" s="186" t="s">
        <v>1358</v>
      </c>
      <c r="BW200" s="16">
        <f t="shared" si="377"/>
        <v>159.94999999999999</v>
      </c>
      <c r="BX200" s="48"/>
      <c r="BY200" s="37" t="s">
        <v>722</v>
      </c>
      <c r="BZ200" s="37"/>
    </row>
    <row r="201" spans="1:162" ht="28.5" customHeight="1" outlineLevel="1" x14ac:dyDescent="0.45">
      <c r="A201" s="5">
        <v>176</v>
      </c>
      <c r="B201" s="5">
        <v>176</v>
      </c>
      <c r="C201" s="5" t="s">
        <v>142</v>
      </c>
      <c r="D201" s="6" t="s">
        <v>552</v>
      </c>
      <c r="E201" s="10">
        <v>34</v>
      </c>
      <c r="F201" s="283">
        <f t="shared" si="363"/>
        <v>7548</v>
      </c>
      <c r="G201" s="283">
        <f t="shared" si="364"/>
        <v>3395.58</v>
      </c>
      <c r="H201" s="283">
        <f t="shared" si="365"/>
        <v>10943.58</v>
      </c>
      <c r="I201" s="283">
        <f t="shared" si="366"/>
        <v>222</v>
      </c>
      <c r="J201" s="283">
        <f t="shared" si="367"/>
        <v>99.87</v>
      </c>
      <c r="K201" s="10"/>
      <c r="L201" s="228"/>
      <c r="M201" s="227">
        <f t="shared" si="385"/>
        <v>7548</v>
      </c>
      <c r="N201" s="227">
        <f t="shared" si="309"/>
        <v>3395.58</v>
      </c>
      <c r="O201" s="227">
        <f t="shared" si="386"/>
        <v>10943.58</v>
      </c>
      <c r="P201" s="227">
        <v>222</v>
      </c>
      <c r="Q201" s="227">
        <v>99.87</v>
      </c>
      <c r="R201" s="227">
        <f t="shared" si="387"/>
        <v>321.87</v>
      </c>
      <c r="S201" s="228"/>
      <c r="T201" s="227">
        <f t="shared" si="371"/>
        <v>0</v>
      </c>
      <c r="U201" s="227">
        <f t="shared" si="368"/>
        <v>0</v>
      </c>
      <c r="V201" s="232">
        <f t="shared" si="369"/>
        <v>0</v>
      </c>
      <c r="W201" s="274"/>
      <c r="X201" s="227"/>
      <c r="Y201" s="227"/>
      <c r="Z201" s="228"/>
      <c r="AA201" s="227">
        <f t="shared" si="353"/>
        <v>0</v>
      </c>
      <c r="AB201" s="227">
        <f t="shared" si="354"/>
        <v>0</v>
      </c>
      <c r="AC201" s="227">
        <f t="shared" si="378"/>
        <v>0</v>
      </c>
      <c r="AD201" s="227"/>
      <c r="AE201" s="227"/>
      <c r="AF201" s="229">
        <f t="shared" si="372"/>
        <v>0</v>
      </c>
      <c r="AG201" s="228"/>
      <c r="AH201" s="227">
        <f t="shared" si="388"/>
        <v>0</v>
      </c>
      <c r="AI201" s="227">
        <f t="shared" si="389"/>
        <v>2380</v>
      </c>
      <c r="AJ201" s="232">
        <f t="shared" si="370"/>
        <v>2380</v>
      </c>
      <c r="AK201" s="227"/>
      <c r="AL201" s="227">
        <v>70</v>
      </c>
      <c r="AM201" s="227"/>
      <c r="AN201" s="228"/>
      <c r="AO201" s="227">
        <f t="shared" si="390"/>
        <v>0</v>
      </c>
      <c r="AP201" s="227">
        <f t="shared" si="379"/>
        <v>0</v>
      </c>
      <c r="AQ201" s="227">
        <f t="shared" si="380"/>
        <v>0</v>
      </c>
      <c r="AR201" s="227"/>
      <c r="AS201" s="227"/>
      <c r="AT201" s="229">
        <f t="shared" si="373"/>
        <v>0</v>
      </c>
      <c r="AU201" s="230"/>
      <c r="AV201" s="227">
        <f t="shared" si="355"/>
        <v>0</v>
      </c>
      <c r="AW201" s="227">
        <f t="shared" si="356"/>
        <v>0</v>
      </c>
      <c r="AX201" s="227">
        <f t="shared" si="381"/>
        <v>0</v>
      </c>
      <c r="AY201" s="227"/>
      <c r="AZ201" s="227"/>
      <c r="BA201" s="229">
        <f t="shared" si="374"/>
        <v>0</v>
      </c>
      <c r="BB201" s="230"/>
      <c r="BC201" s="227">
        <f t="shared" si="357"/>
        <v>0</v>
      </c>
      <c r="BD201" s="227">
        <f t="shared" si="358"/>
        <v>0</v>
      </c>
      <c r="BE201" s="227">
        <f t="shared" si="382"/>
        <v>0</v>
      </c>
      <c r="BF201" s="227"/>
      <c r="BG201" s="227"/>
      <c r="BH201" s="229">
        <f t="shared" si="375"/>
        <v>0</v>
      </c>
      <c r="BI201" s="230"/>
      <c r="BJ201" s="230"/>
      <c r="BK201" s="227">
        <f t="shared" si="359"/>
        <v>0</v>
      </c>
      <c r="BL201" s="227">
        <f t="shared" si="360"/>
        <v>0</v>
      </c>
      <c r="BM201" s="227">
        <f t="shared" si="383"/>
        <v>0</v>
      </c>
      <c r="BN201" s="227"/>
      <c r="BO201" s="227"/>
      <c r="BP201" s="229">
        <f t="shared" si="376"/>
        <v>0</v>
      </c>
      <c r="BQ201" s="230"/>
      <c r="BR201" s="227">
        <f t="shared" si="361"/>
        <v>0</v>
      </c>
      <c r="BS201" s="227">
        <f t="shared" si="362"/>
        <v>0</v>
      </c>
      <c r="BT201" s="227">
        <f t="shared" si="384"/>
        <v>0</v>
      </c>
      <c r="BU201" s="186"/>
      <c r="BV201" s="186"/>
      <c r="BW201" s="16">
        <f t="shared" si="377"/>
        <v>0</v>
      </c>
      <c r="BX201" s="48"/>
      <c r="BY201" s="37" t="s">
        <v>723</v>
      </c>
      <c r="BZ201" s="37"/>
    </row>
    <row r="202" spans="1:162" ht="28.5" customHeight="1" outlineLevel="1" x14ac:dyDescent="0.45">
      <c r="A202" s="5">
        <v>177</v>
      </c>
      <c r="B202" s="5">
        <v>177</v>
      </c>
      <c r="C202" s="5" t="s">
        <v>143</v>
      </c>
      <c r="D202" s="6" t="s">
        <v>552</v>
      </c>
      <c r="E202" s="10">
        <v>34.299999999999997</v>
      </c>
      <c r="F202" s="283">
        <f t="shared" si="363"/>
        <v>7614.5999999999995</v>
      </c>
      <c r="G202" s="283">
        <f t="shared" si="364"/>
        <v>3425.5409999999997</v>
      </c>
      <c r="H202" s="283">
        <f t="shared" si="365"/>
        <v>11040.141</v>
      </c>
      <c r="I202" s="283">
        <f t="shared" si="366"/>
        <v>222</v>
      </c>
      <c r="J202" s="283">
        <f t="shared" si="367"/>
        <v>99.87</v>
      </c>
      <c r="K202" s="10"/>
      <c r="L202" s="228"/>
      <c r="M202" s="227">
        <f t="shared" si="385"/>
        <v>7614.5999999999995</v>
      </c>
      <c r="N202" s="227">
        <f t="shared" si="309"/>
        <v>3425.5409999999997</v>
      </c>
      <c r="O202" s="227">
        <f t="shared" si="386"/>
        <v>11040.141</v>
      </c>
      <c r="P202" s="227">
        <v>222</v>
      </c>
      <c r="Q202" s="227">
        <v>99.87</v>
      </c>
      <c r="R202" s="227">
        <f t="shared" si="387"/>
        <v>321.87</v>
      </c>
      <c r="S202" s="228"/>
      <c r="T202" s="227">
        <f t="shared" si="371"/>
        <v>0</v>
      </c>
      <c r="U202" s="227">
        <f t="shared" si="368"/>
        <v>0</v>
      </c>
      <c r="V202" s="232">
        <f t="shared" si="369"/>
        <v>0</v>
      </c>
      <c r="W202" s="274"/>
      <c r="X202" s="227"/>
      <c r="Y202" s="227"/>
      <c r="Z202" s="228"/>
      <c r="AA202" s="227">
        <f t="shared" si="353"/>
        <v>0</v>
      </c>
      <c r="AB202" s="227">
        <f t="shared" si="354"/>
        <v>0</v>
      </c>
      <c r="AC202" s="227">
        <f t="shared" si="378"/>
        <v>0</v>
      </c>
      <c r="AD202" s="227"/>
      <c r="AE202" s="227"/>
      <c r="AF202" s="229">
        <f t="shared" si="372"/>
        <v>0</v>
      </c>
      <c r="AG202" s="228"/>
      <c r="AH202" s="227">
        <f t="shared" si="388"/>
        <v>0</v>
      </c>
      <c r="AI202" s="227">
        <f t="shared" si="389"/>
        <v>2401</v>
      </c>
      <c r="AJ202" s="232">
        <f t="shared" si="370"/>
        <v>2401</v>
      </c>
      <c r="AK202" s="227"/>
      <c r="AL202" s="227">
        <v>70</v>
      </c>
      <c r="AM202" s="227"/>
      <c r="AN202" s="228"/>
      <c r="AO202" s="227">
        <f t="shared" si="390"/>
        <v>0</v>
      </c>
      <c r="AP202" s="227">
        <f t="shared" si="379"/>
        <v>0</v>
      </c>
      <c r="AQ202" s="227">
        <f t="shared" si="380"/>
        <v>0</v>
      </c>
      <c r="AR202" s="227"/>
      <c r="AS202" s="227"/>
      <c r="AT202" s="229">
        <f t="shared" si="373"/>
        <v>0</v>
      </c>
      <c r="AU202" s="230"/>
      <c r="AV202" s="227">
        <f t="shared" si="355"/>
        <v>0</v>
      </c>
      <c r="AW202" s="227">
        <f t="shared" si="356"/>
        <v>0</v>
      </c>
      <c r="AX202" s="227">
        <f t="shared" si="381"/>
        <v>0</v>
      </c>
      <c r="AY202" s="227"/>
      <c r="AZ202" s="227"/>
      <c r="BA202" s="229">
        <f t="shared" si="374"/>
        <v>0</v>
      </c>
      <c r="BB202" s="230"/>
      <c r="BC202" s="227">
        <f t="shared" si="357"/>
        <v>0</v>
      </c>
      <c r="BD202" s="227">
        <f t="shared" si="358"/>
        <v>0</v>
      </c>
      <c r="BE202" s="227">
        <f t="shared" si="382"/>
        <v>0</v>
      </c>
      <c r="BF202" s="227"/>
      <c r="BG202" s="227"/>
      <c r="BH202" s="229">
        <f t="shared" si="375"/>
        <v>0</v>
      </c>
      <c r="BI202" s="230"/>
      <c r="BJ202" s="230"/>
      <c r="BK202" s="227">
        <f t="shared" si="359"/>
        <v>0</v>
      </c>
      <c r="BL202" s="227">
        <f t="shared" si="360"/>
        <v>0</v>
      </c>
      <c r="BM202" s="227">
        <f t="shared" si="383"/>
        <v>0</v>
      </c>
      <c r="BN202" s="227"/>
      <c r="BO202" s="227"/>
      <c r="BP202" s="229">
        <f t="shared" si="376"/>
        <v>0</v>
      </c>
      <c r="BQ202" s="230"/>
      <c r="BR202" s="227">
        <f t="shared" si="361"/>
        <v>2744</v>
      </c>
      <c r="BS202" s="227">
        <f t="shared" si="362"/>
        <v>2742.2849999999999</v>
      </c>
      <c r="BT202" s="227">
        <f t="shared" si="384"/>
        <v>5486.2849999999999</v>
      </c>
      <c r="BU202" s="186">
        <v>80</v>
      </c>
      <c r="BV202" s="186" t="s">
        <v>1358</v>
      </c>
      <c r="BW202" s="16">
        <f t="shared" si="377"/>
        <v>159.94999999999999</v>
      </c>
      <c r="BX202" s="48"/>
      <c r="BY202" s="37" t="s">
        <v>724</v>
      </c>
      <c r="BZ202" s="37"/>
    </row>
    <row r="203" spans="1:162" ht="99.75" customHeight="1" outlineLevel="1" x14ac:dyDescent="0.45">
      <c r="A203" s="5">
        <v>178</v>
      </c>
      <c r="B203" s="5">
        <v>178</v>
      </c>
      <c r="C203" s="5" t="s">
        <v>144</v>
      </c>
      <c r="D203" s="6" t="s">
        <v>553</v>
      </c>
      <c r="E203" s="10">
        <v>1.276</v>
      </c>
      <c r="F203" s="283">
        <f t="shared" si="363"/>
        <v>283272</v>
      </c>
      <c r="G203" s="283">
        <f t="shared" si="364"/>
        <v>127429.87092</v>
      </c>
      <c r="H203" s="283">
        <f t="shared" si="365"/>
        <v>410701.87092000002</v>
      </c>
      <c r="I203" s="283">
        <f t="shared" si="366"/>
        <v>222000</v>
      </c>
      <c r="J203" s="283">
        <f t="shared" si="367"/>
        <v>99866.67</v>
      </c>
      <c r="K203" s="10"/>
      <c r="L203" s="228"/>
      <c r="M203" s="227">
        <f t="shared" si="385"/>
        <v>283272</v>
      </c>
      <c r="N203" s="227">
        <f t="shared" si="309"/>
        <v>127429.87092</v>
      </c>
      <c r="O203" s="227">
        <f t="shared" si="386"/>
        <v>410701.87092000002</v>
      </c>
      <c r="P203" s="227">
        <v>222000</v>
      </c>
      <c r="Q203" s="227">
        <v>99866.67</v>
      </c>
      <c r="R203" s="227">
        <f t="shared" si="387"/>
        <v>321866.67</v>
      </c>
      <c r="S203" s="228"/>
      <c r="T203" s="227">
        <f t="shared" si="371"/>
        <v>0</v>
      </c>
      <c r="U203" s="227">
        <f t="shared" si="368"/>
        <v>0</v>
      </c>
      <c r="V203" s="232">
        <f t="shared" si="369"/>
        <v>0</v>
      </c>
      <c r="W203" s="274"/>
      <c r="X203" s="227"/>
      <c r="Y203" s="227"/>
      <c r="Z203" s="228"/>
      <c r="AA203" s="227">
        <f t="shared" si="353"/>
        <v>0</v>
      </c>
      <c r="AB203" s="227">
        <f t="shared" si="354"/>
        <v>0</v>
      </c>
      <c r="AC203" s="227">
        <f t="shared" si="378"/>
        <v>0</v>
      </c>
      <c r="AD203" s="227"/>
      <c r="AE203" s="227"/>
      <c r="AF203" s="229">
        <f t="shared" si="372"/>
        <v>0</v>
      </c>
      <c r="AG203" s="228"/>
      <c r="AH203" s="227">
        <f t="shared" si="388"/>
        <v>0</v>
      </c>
      <c r="AI203" s="227">
        <f t="shared" si="389"/>
        <v>98605.294624666989</v>
      </c>
      <c r="AJ203" s="232">
        <f t="shared" si="370"/>
        <v>98605.294624666989</v>
      </c>
      <c r="AK203" s="227"/>
      <c r="AL203" s="227">
        <v>77276.876665099524</v>
      </c>
      <c r="AM203" s="227"/>
      <c r="AN203" s="228"/>
      <c r="AO203" s="227">
        <f t="shared" si="390"/>
        <v>0</v>
      </c>
      <c r="AP203" s="227">
        <f t="shared" si="379"/>
        <v>0</v>
      </c>
      <c r="AQ203" s="227">
        <f t="shared" si="380"/>
        <v>0</v>
      </c>
      <c r="AR203" s="227"/>
      <c r="AS203" s="227"/>
      <c r="AT203" s="229">
        <f t="shared" si="373"/>
        <v>0</v>
      </c>
      <c r="AU203" s="230"/>
      <c r="AV203" s="227">
        <f t="shared" si="355"/>
        <v>0</v>
      </c>
      <c r="AW203" s="227">
        <f t="shared" si="356"/>
        <v>0</v>
      </c>
      <c r="AX203" s="227">
        <f t="shared" si="381"/>
        <v>0</v>
      </c>
      <c r="AY203" s="227"/>
      <c r="AZ203" s="227"/>
      <c r="BA203" s="229">
        <f t="shared" si="374"/>
        <v>0</v>
      </c>
      <c r="BB203" s="230"/>
      <c r="BC203" s="227">
        <f t="shared" si="357"/>
        <v>0</v>
      </c>
      <c r="BD203" s="227">
        <f t="shared" si="358"/>
        <v>0</v>
      </c>
      <c r="BE203" s="227">
        <f t="shared" si="382"/>
        <v>0</v>
      </c>
      <c r="BF203" s="227"/>
      <c r="BG203" s="227"/>
      <c r="BH203" s="229">
        <f t="shared" si="375"/>
        <v>0</v>
      </c>
      <c r="BI203" s="230"/>
      <c r="BJ203" s="230"/>
      <c r="BK203" s="227">
        <f t="shared" si="359"/>
        <v>0</v>
      </c>
      <c r="BL203" s="227">
        <f t="shared" si="360"/>
        <v>0</v>
      </c>
      <c r="BM203" s="227">
        <f t="shared" si="383"/>
        <v>0</v>
      </c>
      <c r="BN203" s="227"/>
      <c r="BO203" s="227"/>
      <c r="BP203" s="229">
        <f t="shared" si="376"/>
        <v>0</v>
      </c>
      <c r="BQ203" s="230"/>
      <c r="BR203" s="227">
        <f t="shared" si="361"/>
        <v>102080</v>
      </c>
      <c r="BS203" s="227">
        <f t="shared" si="362"/>
        <v>102016.2</v>
      </c>
      <c r="BT203" s="227">
        <f t="shared" si="384"/>
        <v>204096.2</v>
      </c>
      <c r="BU203" s="186">
        <v>80000</v>
      </c>
      <c r="BV203" s="186">
        <v>79950</v>
      </c>
      <c r="BW203" s="16">
        <f t="shared" si="377"/>
        <v>159950</v>
      </c>
      <c r="BX203" s="48"/>
      <c r="BY203" s="37" t="s">
        <v>725</v>
      </c>
      <c r="BZ203" s="37"/>
    </row>
    <row r="204" spans="1:162" ht="128.25" customHeight="1" outlineLevel="1" x14ac:dyDescent="0.45">
      <c r="A204" s="5">
        <v>179</v>
      </c>
      <c r="B204" s="5">
        <v>179</v>
      </c>
      <c r="C204" s="5" t="s">
        <v>145</v>
      </c>
      <c r="D204" s="6" t="s">
        <v>553</v>
      </c>
      <c r="E204" s="10">
        <v>2.5659999999999998</v>
      </c>
      <c r="F204" s="283">
        <f t="shared" si="363"/>
        <v>569652</v>
      </c>
      <c r="G204" s="283">
        <f t="shared" si="364"/>
        <v>256257.87521999999</v>
      </c>
      <c r="H204" s="283">
        <f t="shared" si="365"/>
        <v>825909.87522000005</v>
      </c>
      <c r="I204" s="283">
        <f t="shared" si="366"/>
        <v>222000</v>
      </c>
      <c r="J204" s="283">
        <f t="shared" si="367"/>
        <v>99866.67</v>
      </c>
      <c r="K204" s="10"/>
      <c r="L204" s="228"/>
      <c r="M204" s="227">
        <f t="shared" si="385"/>
        <v>569652</v>
      </c>
      <c r="N204" s="227">
        <f t="shared" si="309"/>
        <v>256257.87521999999</v>
      </c>
      <c r="O204" s="227">
        <f t="shared" si="386"/>
        <v>825909.87522000005</v>
      </c>
      <c r="P204" s="227">
        <v>222000</v>
      </c>
      <c r="Q204" s="227">
        <v>99866.67</v>
      </c>
      <c r="R204" s="227">
        <f t="shared" si="387"/>
        <v>321866.67</v>
      </c>
      <c r="S204" s="228"/>
      <c r="T204" s="227">
        <f t="shared" si="371"/>
        <v>0</v>
      </c>
      <c r="U204" s="227">
        <f t="shared" si="368"/>
        <v>0</v>
      </c>
      <c r="V204" s="232">
        <f t="shared" si="369"/>
        <v>0</v>
      </c>
      <c r="W204" s="274"/>
      <c r="X204" s="227"/>
      <c r="Y204" s="227"/>
      <c r="Z204" s="228"/>
      <c r="AA204" s="227">
        <f t="shared" si="353"/>
        <v>0</v>
      </c>
      <c r="AB204" s="227">
        <f t="shared" si="354"/>
        <v>0</v>
      </c>
      <c r="AC204" s="227">
        <f t="shared" si="378"/>
        <v>0</v>
      </c>
      <c r="AD204" s="227"/>
      <c r="AE204" s="227"/>
      <c r="AF204" s="229">
        <f t="shared" si="372"/>
        <v>0</v>
      </c>
      <c r="AG204" s="228"/>
      <c r="AH204" s="227">
        <f t="shared" si="388"/>
        <v>0</v>
      </c>
      <c r="AI204" s="227">
        <f t="shared" si="389"/>
        <v>207149.07784182965</v>
      </c>
      <c r="AJ204" s="232">
        <f t="shared" si="370"/>
        <v>207149.07784182965</v>
      </c>
      <c r="AK204" s="227"/>
      <c r="AL204" s="227">
        <v>80728.40134132099</v>
      </c>
      <c r="AM204" s="227"/>
      <c r="AN204" s="228"/>
      <c r="AO204" s="227">
        <f t="shared" si="390"/>
        <v>0</v>
      </c>
      <c r="AP204" s="227">
        <f t="shared" si="379"/>
        <v>0</v>
      </c>
      <c r="AQ204" s="227">
        <f t="shared" si="380"/>
        <v>0</v>
      </c>
      <c r="AR204" s="227"/>
      <c r="AS204" s="227"/>
      <c r="AT204" s="229">
        <f t="shared" si="373"/>
        <v>0</v>
      </c>
      <c r="AU204" s="230"/>
      <c r="AV204" s="227">
        <f t="shared" si="355"/>
        <v>0</v>
      </c>
      <c r="AW204" s="227">
        <f t="shared" si="356"/>
        <v>0</v>
      </c>
      <c r="AX204" s="227">
        <f t="shared" si="381"/>
        <v>0</v>
      </c>
      <c r="AY204" s="227"/>
      <c r="AZ204" s="227"/>
      <c r="BA204" s="229">
        <f t="shared" si="374"/>
        <v>0</v>
      </c>
      <c r="BB204" s="230"/>
      <c r="BC204" s="227">
        <f t="shared" si="357"/>
        <v>0</v>
      </c>
      <c r="BD204" s="227">
        <f t="shared" si="358"/>
        <v>0</v>
      </c>
      <c r="BE204" s="227">
        <f t="shared" si="382"/>
        <v>0</v>
      </c>
      <c r="BF204" s="227"/>
      <c r="BG204" s="227"/>
      <c r="BH204" s="229">
        <f t="shared" si="375"/>
        <v>0</v>
      </c>
      <c r="BI204" s="230"/>
      <c r="BJ204" s="230"/>
      <c r="BK204" s="227">
        <f t="shared" si="359"/>
        <v>0</v>
      </c>
      <c r="BL204" s="227">
        <f t="shared" si="360"/>
        <v>0</v>
      </c>
      <c r="BM204" s="227">
        <f t="shared" si="383"/>
        <v>0</v>
      </c>
      <c r="BN204" s="227"/>
      <c r="BO204" s="227"/>
      <c r="BP204" s="229">
        <f t="shared" si="376"/>
        <v>0</v>
      </c>
      <c r="BQ204" s="230"/>
      <c r="BR204" s="227">
        <f t="shared" si="361"/>
        <v>205280</v>
      </c>
      <c r="BS204" s="227">
        <f t="shared" si="362"/>
        <v>205151.69999999998</v>
      </c>
      <c r="BT204" s="227">
        <f t="shared" si="384"/>
        <v>410431.69999999995</v>
      </c>
      <c r="BU204" s="186">
        <v>80000</v>
      </c>
      <c r="BV204" s="186">
        <v>79950</v>
      </c>
      <c r="BW204" s="16">
        <f t="shared" si="377"/>
        <v>159950</v>
      </c>
      <c r="BX204" s="48"/>
      <c r="BY204" s="37" t="s">
        <v>726</v>
      </c>
      <c r="BZ204" s="37"/>
    </row>
    <row r="205" spans="1:162" ht="128.25" customHeight="1" outlineLevel="1" x14ac:dyDescent="0.45">
      <c r="A205" s="5">
        <v>180</v>
      </c>
      <c r="B205" s="5">
        <v>180</v>
      </c>
      <c r="C205" s="5" t="s">
        <v>146</v>
      </c>
      <c r="D205" s="6" t="s">
        <v>552</v>
      </c>
      <c r="E205" s="10">
        <v>130.91</v>
      </c>
      <c r="F205" s="283">
        <f t="shared" si="363"/>
        <v>29062.02</v>
      </c>
      <c r="G205" s="283">
        <f t="shared" si="364"/>
        <v>13073.9817</v>
      </c>
      <c r="H205" s="283">
        <f t="shared" si="365"/>
        <v>42136.001700000001</v>
      </c>
      <c r="I205" s="283">
        <f t="shared" si="366"/>
        <v>222</v>
      </c>
      <c r="J205" s="283">
        <f t="shared" si="367"/>
        <v>99.87</v>
      </c>
      <c r="K205" s="10"/>
      <c r="L205" s="228"/>
      <c r="M205" s="227">
        <f t="shared" si="385"/>
        <v>29062.02</v>
      </c>
      <c r="N205" s="227">
        <f t="shared" si="309"/>
        <v>13073.9817</v>
      </c>
      <c r="O205" s="227">
        <f t="shared" si="386"/>
        <v>42136.001700000001</v>
      </c>
      <c r="P205" s="227">
        <v>222</v>
      </c>
      <c r="Q205" s="227">
        <v>99.87</v>
      </c>
      <c r="R205" s="227">
        <f t="shared" si="387"/>
        <v>321.87</v>
      </c>
      <c r="S205" s="228"/>
      <c r="T205" s="227">
        <f t="shared" si="371"/>
        <v>0</v>
      </c>
      <c r="U205" s="227">
        <f t="shared" si="368"/>
        <v>0</v>
      </c>
      <c r="V205" s="232">
        <f t="shared" si="369"/>
        <v>0</v>
      </c>
      <c r="W205" s="274"/>
      <c r="X205" s="227"/>
      <c r="Y205" s="227"/>
      <c r="Z205" s="228"/>
      <c r="AA205" s="227">
        <f t="shared" si="353"/>
        <v>0</v>
      </c>
      <c r="AB205" s="227">
        <f t="shared" si="354"/>
        <v>0</v>
      </c>
      <c r="AC205" s="227">
        <f t="shared" si="378"/>
        <v>0</v>
      </c>
      <c r="AD205" s="227"/>
      <c r="AE205" s="227"/>
      <c r="AF205" s="229">
        <f t="shared" si="372"/>
        <v>0</v>
      </c>
      <c r="AG205" s="228"/>
      <c r="AH205" s="227">
        <f t="shared" si="388"/>
        <v>0</v>
      </c>
      <c r="AI205" s="227">
        <f t="shared" si="389"/>
        <v>10210.98</v>
      </c>
      <c r="AJ205" s="232">
        <f t="shared" si="370"/>
        <v>10210.98</v>
      </c>
      <c r="AK205" s="227"/>
      <c r="AL205" s="227">
        <v>78</v>
      </c>
      <c r="AM205" s="227"/>
      <c r="AN205" s="228"/>
      <c r="AO205" s="227">
        <f t="shared" si="390"/>
        <v>0</v>
      </c>
      <c r="AP205" s="227">
        <f t="shared" si="379"/>
        <v>0</v>
      </c>
      <c r="AQ205" s="227">
        <f t="shared" si="380"/>
        <v>0</v>
      </c>
      <c r="AR205" s="227"/>
      <c r="AS205" s="227"/>
      <c r="AT205" s="229">
        <f t="shared" si="373"/>
        <v>0</v>
      </c>
      <c r="AU205" s="230"/>
      <c r="AV205" s="227">
        <f t="shared" si="355"/>
        <v>0</v>
      </c>
      <c r="AW205" s="227">
        <f t="shared" si="356"/>
        <v>0</v>
      </c>
      <c r="AX205" s="227">
        <f t="shared" si="381"/>
        <v>0</v>
      </c>
      <c r="AY205" s="227"/>
      <c r="AZ205" s="227"/>
      <c r="BA205" s="229">
        <f t="shared" si="374"/>
        <v>0</v>
      </c>
      <c r="BB205" s="230"/>
      <c r="BC205" s="227">
        <f t="shared" si="357"/>
        <v>0</v>
      </c>
      <c r="BD205" s="227">
        <f t="shared" si="358"/>
        <v>0</v>
      </c>
      <c r="BE205" s="227">
        <f t="shared" si="382"/>
        <v>0</v>
      </c>
      <c r="BF205" s="227"/>
      <c r="BG205" s="227"/>
      <c r="BH205" s="229">
        <f t="shared" si="375"/>
        <v>0</v>
      </c>
      <c r="BI205" s="230"/>
      <c r="BJ205" s="230"/>
      <c r="BK205" s="227">
        <f t="shared" si="359"/>
        <v>0</v>
      </c>
      <c r="BL205" s="227">
        <f t="shared" si="360"/>
        <v>0</v>
      </c>
      <c r="BM205" s="227">
        <f t="shared" si="383"/>
        <v>0</v>
      </c>
      <c r="BN205" s="227"/>
      <c r="BO205" s="227"/>
      <c r="BP205" s="229">
        <f t="shared" si="376"/>
        <v>0</v>
      </c>
      <c r="BQ205" s="230"/>
      <c r="BR205" s="227">
        <f t="shared" si="361"/>
        <v>10472.799999999999</v>
      </c>
      <c r="BS205" s="227">
        <f t="shared" si="362"/>
        <v>10466.254500000001</v>
      </c>
      <c r="BT205" s="227">
        <f t="shared" si="384"/>
        <v>20939.054499999998</v>
      </c>
      <c r="BU205" s="186">
        <v>80</v>
      </c>
      <c r="BV205" s="186" t="s">
        <v>1358</v>
      </c>
      <c r="BW205" s="16">
        <f t="shared" si="377"/>
        <v>159.94999999999999</v>
      </c>
      <c r="BX205" s="48"/>
      <c r="BY205" s="37" t="s">
        <v>727</v>
      </c>
      <c r="BZ205" s="37"/>
    </row>
    <row r="206" spans="1:162" s="26" customFormat="1" ht="42.75" x14ac:dyDescent="0.45">
      <c r="A206" s="21"/>
      <c r="B206" s="21"/>
      <c r="C206" s="21" t="s">
        <v>147</v>
      </c>
      <c r="D206" s="27"/>
      <c r="E206" s="28"/>
      <c r="F206" s="225">
        <f t="shared" ref="F206:L206" si="391">SUM(F207:F214)</f>
        <v>32484600</v>
      </c>
      <c r="G206" s="225">
        <f t="shared" si="391"/>
        <v>4034529.78</v>
      </c>
      <c r="H206" s="225">
        <f t="shared" si="391"/>
        <v>36519129.780000001</v>
      </c>
      <c r="I206" s="225"/>
      <c r="J206" s="225"/>
      <c r="K206" s="225"/>
      <c r="L206" s="225">
        <f t="shared" si="391"/>
        <v>0</v>
      </c>
      <c r="M206" s="225">
        <f>SUM(M207:M214)</f>
        <v>32484600</v>
      </c>
      <c r="N206" s="225">
        <f>SUM(N207:N214)</f>
        <v>4034529.78</v>
      </c>
      <c r="O206" s="225">
        <f t="shared" si="386"/>
        <v>36519129.780000001</v>
      </c>
      <c r="P206" s="225"/>
      <c r="Q206" s="225"/>
      <c r="R206" s="225">
        <f t="shared" si="387"/>
        <v>0</v>
      </c>
      <c r="S206" s="226"/>
      <c r="T206" s="225">
        <f>SUM(T207:T214)</f>
        <v>0</v>
      </c>
      <c r="U206" s="225">
        <f>SUM(U207:U214)</f>
        <v>0</v>
      </c>
      <c r="V206" s="225">
        <f t="shared" si="369"/>
        <v>0</v>
      </c>
      <c r="W206" s="273"/>
      <c r="X206" s="225"/>
      <c r="Y206" s="225"/>
      <c r="Z206" s="226"/>
      <c r="AA206" s="225">
        <f>SUM(AA207:AA214)</f>
        <v>0</v>
      </c>
      <c r="AB206" s="225">
        <f>SUM(AB207:AB214)</f>
        <v>0</v>
      </c>
      <c r="AC206" s="225">
        <f t="shared" si="378"/>
        <v>0</v>
      </c>
      <c r="AD206" s="225"/>
      <c r="AE206" s="225"/>
      <c r="AF206" s="222">
        <f t="shared" si="372"/>
        <v>0</v>
      </c>
      <c r="AG206" s="226"/>
      <c r="AH206" s="225">
        <f>SUM(AH207:AH214)</f>
        <v>0</v>
      </c>
      <c r="AI206" s="225">
        <f>SUM(AI207:AI214)</f>
        <v>0</v>
      </c>
      <c r="AJ206" s="225">
        <f t="shared" si="370"/>
        <v>0</v>
      </c>
      <c r="AK206" s="225"/>
      <c r="AL206" s="225"/>
      <c r="AM206" s="225"/>
      <c r="AN206" s="226"/>
      <c r="AO206" s="225">
        <f>SUM(AO207:AO214)</f>
        <v>0</v>
      </c>
      <c r="AP206" s="225">
        <f>SUM(AP207:AP214)</f>
        <v>0</v>
      </c>
      <c r="AQ206" s="225">
        <f t="shared" si="380"/>
        <v>0</v>
      </c>
      <c r="AR206" s="225"/>
      <c r="AS206" s="225"/>
      <c r="AT206" s="222">
        <f t="shared" si="373"/>
        <v>0</v>
      </c>
      <c r="AU206" s="223"/>
      <c r="AV206" s="225">
        <f>SUM(AV207:AV214)</f>
        <v>0</v>
      </c>
      <c r="AW206" s="225">
        <f>SUM(AW207:AW214)</f>
        <v>0</v>
      </c>
      <c r="AX206" s="225">
        <f t="shared" si="381"/>
        <v>0</v>
      </c>
      <c r="AY206" s="225"/>
      <c r="AZ206" s="225"/>
      <c r="BA206" s="222">
        <f t="shared" si="374"/>
        <v>0</v>
      </c>
      <c r="BB206" s="223"/>
      <c r="BC206" s="225">
        <f>SUM(BC207:BC214)</f>
        <v>0</v>
      </c>
      <c r="BD206" s="225">
        <f>SUM(BD207:BD214)</f>
        <v>0</v>
      </c>
      <c r="BE206" s="225">
        <f t="shared" si="382"/>
        <v>0</v>
      </c>
      <c r="BF206" s="225"/>
      <c r="BG206" s="225"/>
      <c r="BH206" s="222">
        <f t="shared" si="375"/>
        <v>0</v>
      </c>
      <c r="BI206" s="223"/>
      <c r="BJ206" s="223"/>
      <c r="BK206" s="225">
        <f>SUM(BK207:BK214)</f>
        <v>0</v>
      </c>
      <c r="BL206" s="225">
        <f>SUM(BL207:BL214)</f>
        <v>0</v>
      </c>
      <c r="BM206" s="225">
        <f t="shared" si="383"/>
        <v>0</v>
      </c>
      <c r="BN206" s="225"/>
      <c r="BO206" s="225"/>
      <c r="BP206" s="222">
        <f t="shared" si="376"/>
        <v>0</v>
      </c>
      <c r="BQ206" s="223"/>
      <c r="BR206" s="225">
        <f>SUM(BR207:BR214)</f>
        <v>0</v>
      </c>
      <c r="BS206" s="225">
        <f>SUM(BS207:BS214)</f>
        <v>0</v>
      </c>
      <c r="BT206" s="225">
        <f t="shared" si="384"/>
        <v>0</v>
      </c>
      <c r="BU206" s="29"/>
      <c r="BV206" s="190"/>
      <c r="BW206" s="25">
        <f t="shared" si="377"/>
        <v>0</v>
      </c>
      <c r="BX206" s="47"/>
      <c r="BY206" s="35"/>
      <c r="BZ206" s="35"/>
      <c r="CA206" s="53"/>
      <c r="CB206" s="53"/>
      <c r="CC206" s="53"/>
      <c r="CD206" s="53"/>
      <c r="CE206" s="53"/>
      <c r="CF206" s="53"/>
      <c r="CG206" s="53"/>
      <c r="CH206" s="53"/>
      <c r="CI206" s="53"/>
      <c r="CJ206" s="53"/>
      <c r="CK206" s="53"/>
      <c r="CL206" s="53"/>
      <c r="CM206" s="53"/>
      <c r="CN206" s="53"/>
      <c r="CO206" s="53"/>
      <c r="CP206" s="53"/>
      <c r="CQ206" s="53"/>
      <c r="CR206" s="53"/>
      <c r="CS206" s="53"/>
      <c r="CT206" s="53"/>
      <c r="CU206" s="53"/>
      <c r="CV206" s="53"/>
      <c r="CW206" s="53"/>
      <c r="CX206" s="53"/>
      <c r="CY206" s="53"/>
      <c r="CZ206" s="53"/>
      <c r="DA206" s="53"/>
      <c r="DB206" s="53"/>
      <c r="DC206" s="53"/>
      <c r="DD206" s="53"/>
      <c r="DE206" s="53"/>
      <c r="DF206" s="53"/>
      <c r="DG206" s="53"/>
      <c r="DH206" s="53"/>
      <c r="DI206" s="53"/>
      <c r="DJ206" s="53"/>
      <c r="DK206" s="53"/>
      <c r="DL206" s="53"/>
      <c r="DM206" s="53"/>
      <c r="DN206" s="53"/>
      <c r="DO206" s="53"/>
      <c r="DP206" s="53"/>
      <c r="DQ206" s="53"/>
      <c r="DR206" s="53"/>
      <c r="DS206" s="53"/>
      <c r="DT206" s="53"/>
      <c r="DU206" s="53"/>
      <c r="DV206" s="53"/>
      <c r="DW206" s="53"/>
      <c r="DX206" s="53"/>
      <c r="DY206" s="53"/>
      <c r="DZ206" s="53"/>
      <c r="EA206" s="53"/>
      <c r="EB206" s="53"/>
      <c r="EC206" s="53"/>
      <c r="ED206" s="53"/>
      <c r="EE206" s="53"/>
      <c r="EF206" s="53"/>
      <c r="EG206" s="53"/>
      <c r="EH206" s="53"/>
      <c r="EI206" s="53"/>
      <c r="EJ206" s="53"/>
      <c r="EK206" s="53"/>
      <c r="EL206" s="53"/>
      <c r="EM206" s="53"/>
      <c r="EN206" s="53"/>
      <c r="EO206" s="53"/>
      <c r="EP206" s="53"/>
      <c r="EQ206" s="53"/>
      <c r="ER206" s="53"/>
      <c r="ES206" s="53"/>
      <c r="ET206" s="53"/>
      <c r="EU206" s="53"/>
      <c r="EV206" s="53"/>
      <c r="EW206" s="53"/>
      <c r="EX206" s="53"/>
      <c r="EY206" s="53"/>
      <c r="EZ206" s="53"/>
      <c r="FA206" s="53"/>
      <c r="FB206" s="53"/>
      <c r="FC206" s="53"/>
      <c r="FD206" s="53"/>
      <c r="FE206" s="53"/>
      <c r="FF206" s="53"/>
    </row>
    <row r="207" spans="1:162" ht="85.5" customHeight="1" outlineLevel="1" x14ac:dyDescent="0.45">
      <c r="A207" s="5">
        <v>181</v>
      </c>
      <c r="B207" s="5">
        <v>181</v>
      </c>
      <c r="C207" s="5" t="s">
        <v>148</v>
      </c>
      <c r="D207" s="6" t="s">
        <v>549</v>
      </c>
      <c r="E207" s="10">
        <v>9354</v>
      </c>
      <c r="F207" s="283">
        <f t="shared" ref="F207" si="392">E207*I207</f>
        <v>6173640</v>
      </c>
      <c r="G207" s="283">
        <f t="shared" ref="G207" si="393">E207*J207</f>
        <v>0</v>
      </c>
      <c r="H207" s="283">
        <f t="shared" ref="H207" si="394">F207+G207</f>
        <v>6173640</v>
      </c>
      <c r="I207" s="283">
        <f t="shared" ref="I207" si="395">P207</f>
        <v>660</v>
      </c>
      <c r="J207" s="283">
        <f t="shared" ref="J207" si="396">Q207</f>
        <v>0</v>
      </c>
      <c r="K207" s="10"/>
      <c r="L207" s="228"/>
      <c r="M207" s="227">
        <f t="shared" si="385"/>
        <v>6173640</v>
      </c>
      <c r="N207" s="227">
        <f t="shared" si="309"/>
        <v>0</v>
      </c>
      <c r="O207" s="227">
        <f t="shared" si="386"/>
        <v>6173640</v>
      </c>
      <c r="P207" s="227">
        <v>660</v>
      </c>
      <c r="Q207" s="227">
        <v>0</v>
      </c>
      <c r="R207" s="227">
        <f t="shared" si="387"/>
        <v>660</v>
      </c>
      <c r="S207" s="228"/>
      <c r="T207" s="227">
        <f t="shared" si="371"/>
        <v>0</v>
      </c>
      <c r="U207" s="227">
        <f t="shared" si="368"/>
        <v>0</v>
      </c>
      <c r="V207" s="232">
        <f t="shared" si="369"/>
        <v>0</v>
      </c>
      <c r="W207" s="274"/>
      <c r="X207" s="227"/>
      <c r="Y207" s="227"/>
      <c r="Z207" s="228"/>
      <c r="AA207" s="227">
        <f t="shared" ref="AA207:AA214" si="397">AM207*AD207</f>
        <v>0</v>
      </c>
      <c r="AB207" s="227">
        <f t="shared" ref="AB207:AB214" si="398">AM208*AE207</f>
        <v>0</v>
      </c>
      <c r="AC207" s="227">
        <f t="shared" si="378"/>
        <v>0</v>
      </c>
      <c r="AD207" s="227"/>
      <c r="AE207" s="227"/>
      <c r="AF207" s="229">
        <f t="shared" si="372"/>
        <v>0</v>
      </c>
      <c r="AG207" s="228"/>
      <c r="AH207" s="227">
        <f t="shared" si="388"/>
        <v>0</v>
      </c>
      <c r="AI207" s="227">
        <f t="shared" si="389"/>
        <v>0</v>
      </c>
      <c r="AJ207" s="232">
        <f t="shared" si="370"/>
        <v>0</v>
      </c>
      <c r="AK207" s="227"/>
      <c r="AL207" s="227"/>
      <c r="AM207" s="227"/>
      <c r="AN207" s="228"/>
      <c r="AO207" s="227">
        <f t="shared" si="390"/>
        <v>0</v>
      </c>
      <c r="AP207" s="227">
        <f t="shared" si="379"/>
        <v>0</v>
      </c>
      <c r="AQ207" s="227">
        <f t="shared" si="380"/>
        <v>0</v>
      </c>
      <c r="AR207" s="227"/>
      <c r="AS207" s="227"/>
      <c r="AT207" s="229">
        <f t="shared" si="373"/>
        <v>0</v>
      </c>
      <c r="AU207" s="230"/>
      <c r="AV207" s="227">
        <f t="shared" ref="AV207:AV214" si="399">R207*AY207</f>
        <v>0</v>
      </c>
      <c r="AW207" s="227">
        <f t="shared" ref="AW207:AW214" si="400">R208*AZ207</f>
        <v>0</v>
      </c>
      <c r="AX207" s="227">
        <f t="shared" si="381"/>
        <v>0</v>
      </c>
      <c r="AY207" s="227"/>
      <c r="AZ207" s="227"/>
      <c r="BA207" s="229">
        <f t="shared" si="374"/>
        <v>0</v>
      </c>
      <c r="BB207" s="230"/>
      <c r="BC207" s="227">
        <f t="shared" ref="BC207:BC214" si="401">Y207*BF207</f>
        <v>0</v>
      </c>
      <c r="BD207" s="227">
        <f t="shared" ref="BD207:BD214" si="402">Y208*BG207</f>
        <v>0</v>
      </c>
      <c r="BE207" s="227">
        <f t="shared" si="382"/>
        <v>0</v>
      </c>
      <c r="BF207" s="227"/>
      <c r="BG207" s="227"/>
      <c r="BH207" s="229">
        <f t="shared" si="375"/>
        <v>0</v>
      </c>
      <c r="BI207" s="230"/>
      <c r="BJ207" s="230"/>
      <c r="BK207" s="227">
        <f t="shared" ref="BK207:BK214" si="403">AT207*BN207</f>
        <v>0</v>
      </c>
      <c r="BL207" s="227">
        <f t="shared" ref="BL207:BL214" si="404">AT208*BO207</f>
        <v>0</v>
      </c>
      <c r="BM207" s="227">
        <f t="shared" si="383"/>
        <v>0</v>
      </c>
      <c r="BN207" s="227"/>
      <c r="BO207" s="227"/>
      <c r="BP207" s="229">
        <f t="shared" si="376"/>
        <v>0</v>
      </c>
      <c r="BQ207" s="230"/>
      <c r="BR207" s="227">
        <f t="shared" ref="BR207:BR214" si="405">BA207*BU207</f>
        <v>0</v>
      </c>
      <c r="BS207" s="227">
        <f t="shared" ref="BS207:BS214" si="406">BA208*BV207</f>
        <v>0</v>
      </c>
      <c r="BT207" s="227">
        <f t="shared" si="384"/>
        <v>0</v>
      </c>
      <c r="BU207" s="18"/>
      <c r="BV207" s="186"/>
      <c r="BW207" s="16">
        <f t="shared" si="377"/>
        <v>0</v>
      </c>
      <c r="BX207" s="48"/>
      <c r="BY207" s="37"/>
      <c r="BZ207" s="37"/>
    </row>
    <row r="208" spans="1:162" ht="71.25" customHeight="1" outlineLevel="1" x14ac:dyDescent="0.45">
      <c r="A208" s="5">
        <v>182</v>
      </c>
      <c r="B208" s="5">
        <v>182</v>
      </c>
      <c r="C208" s="5" t="s">
        <v>149</v>
      </c>
      <c r="D208" s="6" t="s">
        <v>549</v>
      </c>
      <c r="E208" s="10">
        <v>9354</v>
      </c>
      <c r="F208" s="283">
        <f t="shared" ref="F208:F214" si="407">E208*I208</f>
        <v>3788370</v>
      </c>
      <c r="G208" s="283">
        <f t="shared" ref="G208:G214" si="408">E208*J208</f>
        <v>433744.98</v>
      </c>
      <c r="H208" s="283">
        <f t="shared" ref="H208:H214" si="409">F208+G208</f>
        <v>4222114.9800000004</v>
      </c>
      <c r="I208" s="283">
        <f t="shared" ref="I208:I214" si="410">P208</f>
        <v>405</v>
      </c>
      <c r="J208" s="283">
        <f t="shared" ref="J208:J214" si="411">Q208</f>
        <v>46.37</v>
      </c>
      <c r="K208" s="10"/>
      <c r="L208" s="228"/>
      <c r="M208" s="227">
        <f t="shared" si="385"/>
        <v>3788370</v>
      </c>
      <c r="N208" s="227">
        <f t="shared" si="309"/>
        <v>433744.98</v>
      </c>
      <c r="O208" s="227">
        <f t="shared" si="386"/>
        <v>4222114.9800000004</v>
      </c>
      <c r="P208" s="227">
        <v>405</v>
      </c>
      <c r="Q208" s="227">
        <v>46.37</v>
      </c>
      <c r="R208" s="227">
        <f t="shared" si="387"/>
        <v>451.37</v>
      </c>
      <c r="S208" s="228"/>
      <c r="T208" s="227">
        <f t="shared" si="371"/>
        <v>0</v>
      </c>
      <c r="U208" s="227">
        <f t="shared" si="368"/>
        <v>0</v>
      </c>
      <c r="V208" s="232">
        <f t="shared" si="369"/>
        <v>0</v>
      </c>
      <c r="W208" s="274"/>
      <c r="X208" s="227"/>
      <c r="Y208" s="227"/>
      <c r="Z208" s="228"/>
      <c r="AA208" s="227">
        <f t="shared" si="397"/>
        <v>0</v>
      </c>
      <c r="AB208" s="227">
        <f t="shared" si="398"/>
        <v>0</v>
      </c>
      <c r="AC208" s="227">
        <f t="shared" si="378"/>
        <v>0</v>
      </c>
      <c r="AD208" s="227"/>
      <c r="AE208" s="227"/>
      <c r="AF208" s="229">
        <f t="shared" si="372"/>
        <v>0</v>
      </c>
      <c r="AG208" s="228"/>
      <c r="AH208" s="227">
        <f t="shared" si="388"/>
        <v>0</v>
      </c>
      <c r="AI208" s="227">
        <f t="shared" si="389"/>
        <v>0</v>
      </c>
      <c r="AJ208" s="232">
        <f t="shared" si="370"/>
        <v>0</v>
      </c>
      <c r="AK208" s="227"/>
      <c r="AL208" s="227"/>
      <c r="AM208" s="227"/>
      <c r="AN208" s="228"/>
      <c r="AO208" s="227">
        <f t="shared" si="390"/>
        <v>0</v>
      </c>
      <c r="AP208" s="227">
        <f t="shared" si="379"/>
        <v>0</v>
      </c>
      <c r="AQ208" s="227">
        <f t="shared" si="380"/>
        <v>0</v>
      </c>
      <c r="AR208" s="227"/>
      <c r="AS208" s="227"/>
      <c r="AT208" s="229">
        <f t="shared" si="373"/>
        <v>0</v>
      </c>
      <c r="AU208" s="230"/>
      <c r="AV208" s="227">
        <f t="shared" si="399"/>
        <v>0</v>
      </c>
      <c r="AW208" s="227">
        <f t="shared" si="400"/>
        <v>0</v>
      </c>
      <c r="AX208" s="227">
        <f t="shared" si="381"/>
        <v>0</v>
      </c>
      <c r="AY208" s="227"/>
      <c r="AZ208" s="227"/>
      <c r="BA208" s="229">
        <f t="shared" si="374"/>
        <v>0</v>
      </c>
      <c r="BB208" s="230"/>
      <c r="BC208" s="227">
        <f t="shared" si="401"/>
        <v>0</v>
      </c>
      <c r="BD208" s="227">
        <f t="shared" si="402"/>
        <v>0</v>
      </c>
      <c r="BE208" s="227">
        <f t="shared" si="382"/>
        <v>0</v>
      </c>
      <c r="BF208" s="227"/>
      <c r="BG208" s="227"/>
      <c r="BH208" s="229">
        <f t="shared" si="375"/>
        <v>0</v>
      </c>
      <c r="BI208" s="230"/>
      <c r="BJ208" s="230"/>
      <c r="BK208" s="227">
        <f t="shared" si="403"/>
        <v>0</v>
      </c>
      <c r="BL208" s="227">
        <f t="shared" si="404"/>
        <v>0</v>
      </c>
      <c r="BM208" s="227">
        <f t="shared" si="383"/>
        <v>0</v>
      </c>
      <c r="BN208" s="227"/>
      <c r="BO208" s="227"/>
      <c r="BP208" s="229">
        <f t="shared" si="376"/>
        <v>0</v>
      </c>
      <c r="BQ208" s="230"/>
      <c r="BR208" s="227">
        <f t="shared" si="405"/>
        <v>0</v>
      </c>
      <c r="BS208" s="227">
        <f t="shared" si="406"/>
        <v>0</v>
      </c>
      <c r="BT208" s="227">
        <f t="shared" si="384"/>
        <v>0</v>
      </c>
      <c r="BU208" s="18"/>
      <c r="BV208" s="186"/>
      <c r="BW208" s="16">
        <f t="shared" si="377"/>
        <v>0</v>
      </c>
      <c r="BX208" s="48"/>
      <c r="BY208" s="37" t="s">
        <v>728</v>
      </c>
      <c r="BZ208" s="37"/>
    </row>
    <row r="209" spans="1:162" ht="71.25" customHeight="1" outlineLevel="1" x14ac:dyDescent="0.45">
      <c r="A209" s="5">
        <v>183</v>
      </c>
      <c r="B209" s="5">
        <v>183</v>
      </c>
      <c r="C209" s="5" t="s">
        <v>150</v>
      </c>
      <c r="D209" s="6" t="s">
        <v>549</v>
      </c>
      <c r="E209" s="10">
        <v>9354</v>
      </c>
      <c r="F209" s="283">
        <f t="shared" si="407"/>
        <v>4910850</v>
      </c>
      <c r="G209" s="283">
        <f t="shared" si="408"/>
        <v>208594.2</v>
      </c>
      <c r="H209" s="283">
        <f t="shared" si="409"/>
        <v>5119444.2</v>
      </c>
      <c r="I209" s="283">
        <f t="shared" si="410"/>
        <v>525</v>
      </c>
      <c r="J209" s="283">
        <f t="shared" si="411"/>
        <v>22.3</v>
      </c>
      <c r="K209" s="10"/>
      <c r="L209" s="228"/>
      <c r="M209" s="227">
        <f t="shared" si="385"/>
        <v>4910850</v>
      </c>
      <c r="N209" s="227">
        <f t="shared" si="309"/>
        <v>208594.2</v>
      </c>
      <c r="O209" s="227">
        <f t="shared" si="386"/>
        <v>5119444.2</v>
      </c>
      <c r="P209" s="227">
        <v>525</v>
      </c>
      <c r="Q209" s="227">
        <v>22.3</v>
      </c>
      <c r="R209" s="227">
        <f t="shared" si="387"/>
        <v>547.29999999999995</v>
      </c>
      <c r="S209" s="228"/>
      <c r="T209" s="227">
        <f t="shared" si="371"/>
        <v>0</v>
      </c>
      <c r="U209" s="227">
        <f t="shared" si="368"/>
        <v>0</v>
      </c>
      <c r="V209" s="232">
        <f t="shared" si="369"/>
        <v>0</v>
      </c>
      <c r="W209" s="274"/>
      <c r="X209" s="227"/>
      <c r="Y209" s="227"/>
      <c r="Z209" s="228"/>
      <c r="AA209" s="227">
        <f t="shared" si="397"/>
        <v>0</v>
      </c>
      <c r="AB209" s="227">
        <f t="shared" si="398"/>
        <v>0</v>
      </c>
      <c r="AC209" s="227">
        <f t="shared" si="378"/>
        <v>0</v>
      </c>
      <c r="AD209" s="227"/>
      <c r="AE209" s="227"/>
      <c r="AF209" s="229">
        <f t="shared" si="372"/>
        <v>0</v>
      </c>
      <c r="AG209" s="228"/>
      <c r="AH209" s="227">
        <f t="shared" si="388"/>
        <v>0</v>
      </c>
      <c r="AI209" s="227">
        <f t="shared" si="389"/>
        <v>0</v>
      </c>
      <c r="AJ209" s="232">
        <f t="shared" si="370"/>
        <v>0</v>
      </c>
      <c r="AK209" s="227"/>
      <c r="AL209" s="227"/>
      <c r="AM209" s="227"/>
      <c r="AN209" s="228"/>
      <c r="AO209" s="227">
        <f t="shared" si="390"/>
        <v>0</v>
      </c>
      <c r="AP209" s="227">
        <f t="shared" si="379"/>
        <v>0</v>
      </c>
      <c r="AQ209" s="227">
        <f t="shared" si="380"/>
        <v>0</v>
      </c>
      <c r="AR209" s="227"/>
      <c r="AS209" s="227"/>
      <c r="AT209" s="229">
        <f t="shared" si="373"/>
        <v>0</v>
      </c>
      <c r="AU209" s="230"/>
      <c r="AV209" s="227">
        <f t="shared" si="399"/>
        <v>0</v>
      </c>
      <c r="AW209" s="227">
        <f t="shared" si="400"/>
        <v>0</v>
      </c>
      <c r="AX209" s="227">
        <f t="shared" si="381"/>
        <v>0</v>
      </c>
      <c r="AY209" s="227"/>
      <c r="AZ209" s="227"/>
      <c r="BA209" s="229">
        <f t="shared" si="374"/>
        <v>0</v>
      </c>
      <c r="BB209" s="230"/>
      <c r="BC209" s="227">
        <f t="shared" si="401"/>
        <v>0</v>
      </c>
      <c r="BD209" s="227">
        <f t="shared" si="402"/>
        <v>0</v>
      </c>
      <c r="BE209" s="227">
        <f t="shared" si="382"/>
        <v>0</v>
      </c>
      <c r="BF209" s="227"/>
      <c r="BG209" s="227"/>
      <c r="BH209" s="229">
        <f t="shared" si="375"/>
        <v>0</v>
      </c>
      <c r="BI209" s="230"/>
      <c r="BJ209" s="230"/>
      <c r="BK209" s="227">
        <f t="shared" si="403"/>
        <v>0</v>
      </c>
      <c r="BL209" s="227">
        <f t="shared" si="404"/>
        <v>0</v>
      </c>
      <c r="BM209" s="227">
        <f t="shared" si="383"/>
        <v>0</v>
      </c>
      <c r="BN209" s="227"/>
      <c r="BO209" s="227"/>
      <c r="BP209" s="229">
        <f t="shared" si="376"/>
        <v>0</v>
      </c>
      <c r="BQ209" s="230"/>
      <c r="BR209" s="227">
        <f t="shared" si="405"/>
        <v>0</v>
      </c>
      <c r="BS209" s="227">
        <f t="shared" si="406"/>
        <v>0</v>
      </c>
      <c r="BT209" s="227">
        <f t="shared" si="384"/>
        <v>0</v>
      </c>
      <c r="BU209" s="18"/>
      <c r="BV209" s="186"/>
      <c r="BW209" s="16">
        <f t="shared" si="377"/>
        <v>0</v>
      </c>
      <c r="BX209" s="48"/>
      <c r="BY209" s="37" t="s">
        <v>729</v>
      </c>
      <c r="BZ209" s="37"/>
    </row>
    <row r="210" spans="1:162" ht="57" customHeight="1" outlineLevel="1" x14ac:dyDescent="0.45">
      <c r="A210" s="5">
        <v>184</v>
      </c>
      <c r="B210" s="5">
        <v>184</v>
      </c>
      <c r="C210" s="5" t="s">
        <v>151</v>
      </c>
      <c r="D210" s="6" t="s">
        <v>549</v>
      </c>
      <c r="E210" s="10">
        <v>9354</v>
      </c>
      <c r="F210" s="283">
        <f t="shared" si="407"/>
        <v>5612400</v>
      </c>
      <c r="G210" s="283">
        <f t="shared" si="408"/>
        <v>2001756</v>
      </c>
      <c r="H210" s="283">
        <f t="shared" si="409"/>
        <v>7614156</v>
      </c>
      <c r="I210" s="283">
        <f t="shared" si="410"/>
        <v>600</v>
      </c>
      <c r="J210" s="283">
        <f t="shared" si="411"/>
        <v>214</v>
      </c>
      <c r="K210" s="10"/>
      <c r="L210" s="228"/>
      <c r="M210" s="227">
        <f t="shared" si="385"/>
        <v>5612400</v>
      </c>
      <c r="N210" s="227">
        <f t="shared" si="309"/>
        <v>2001756</v>
      </c>
      <c r="O210" s="227">
        <f t="shared" si="386"/>
        <v>7614156</v>
      </c>
      <c r="P210" s="227">
        <v>600</v>
      </c>
      <c r="Q210" s="227">
        <v>214</v>
      </c>
      <c r="R210" s="227">
        <f t="shared" si="387"/>
        <v>814</v>
      </c>
      <c r="S210" s="228"/>
      <c r="T210" s="227">
        <f t="shared" si="371"/>
        <v>0</v>
      </c>
      <c r="U210" s="227">
        <f t="shared" si="368"/>
        <v>0</v>
      </c>
      <c r="V210" s="232">
        <f t="shared" si="369"/>
        <v>0</v>
      </c>
      <c r="W210" s="274"/>
      <c r="X210" s="227"/>
      <c r="Y210" s="227"/>
      <c r="Z210" s="228"/>
      <c r="AA210" s="227">
        <f t="shared" si="397"/>
        <v>0</v>
      </c>
      <c r="AB210" s="227">
        <f t="shared" si="398"/>
        <v>0</v>
      </c>
      <c r="AC210" s="227">
        <f t="shared" si="378"/>
        <v>0</v>
      </c>
      <c r="AD210" s="227"/>
      <c r="AE210" s="227"/>
      <c r="AF210" s="229">
        <f t="shared" si="372"/>
        <v>0</v>
      </c>
      <c r="AG210" s="228"/>
      <c r="AH210" s="227">
        <f t="shared" si="388"/>
        <v>0</v>
      </c>
      <c r="AI210" s="227">
        <f t="shared" si="389"/>
        <v>0</v>
      </c>
      <c r="AJ210" s="232">
        <f t="shared" si="370"/>
        <v>0</v>
      </c>
      <c r="AK210" s="227"/>
      <c r="AL210" s="227"/>
      <c r="AM210" s="227"/>
      <c r="AN210" s="228"/>
      <c r="AO210" s="227">
        <f t="shared" si="390"/>
        <v>0</v>
      </c>
      <c r="AP210" s="227">
        <f t="shared" si="379"/>
        <v>0</v>
      </c>
      <c r="AQ210" s="227">
        <f t="shared" si="380"/>
        <v>0</v>
      </c>
      <c r="AR210" s="227"/>
      <c r="AS210" s="227"/>
      <c r="AT210" s="229">
        <f t="shared" si="373"/>
        <v>0</v>
      </c>
      <c r="AU210" s="230"/>
      <c r="AV210" s="227">
        <f t="shared" si="399"/>
        <v>0</v>
      </c>
      <c r="AW210" s="227">
        <f t="shared" si="400"/>
        <v>0</v>
      </c>
      <c r="AX210" s="227">
        <f t="shared" si="381"/>
        <v>0</v>
      </c>
      <c r="AY210" s="227"/>
      <c r="AZ210" s="227"/>
      <c r="BA210" s="229">
        <f t="shared" si="374"/>
        <v>0</v>
      </c>
      <c r="BB210" s="230"/>
      <c r="BC210" s="227">
        <f t="shared" si="401"/>
        <v>0</v>
      </c>
      <c r="BD210" s="227">
        <f t="shared" si="402"/>
        <v>0</v>
      </c>
      <c r="BE210" s="227">
        <f t="shared" si="382"/>
        <v>0</v>
      </c>
      <c r="BF210" s="227"/>
      <c r="BG210" s="227"/>
      <c r="BH210" s="229">
        <f t="shared" si="375"/>
        <v>0</v>
      </c>
      <c r="BI210" s="230"/>
      <c r="BJ210" s="230"/>
      <c r="BK210" s="227">
        <f t="shared" si="403"/>
        <v>0</v>
      </c>
      <c r="BL210" s="227">
        <f t="shared" si="404"/>
        <v>0</v>
      </c>
      <c r="BM210" s="227">
        <f t="shared" si="383"/>
        <v>0</v>
      </c>
      <c r="BN210" s="227"/>
      <c r="BO210" s="227"/>
      <c r="BP210" s="229">
        <f t="shared" si="376"/>
        <v>0</v>
      </c>
      <c r="BQ210" s="230"/>
      <c r="BR210" s="227">
        <f t="shared" si="405"/>
        <v>0</v>
      </c>
      <c r="BS210" s="227">
        <f t="shared" si="406"/>
        <v>0</v>
      </c>
      <c r="BT210" s="227">
        <f t="shared" si="384"/>
        <v>0</v>
      </c>
      <c r="BU210" s="18"/>
      <c r="BV210" s="186"/>
      <c r="BW210" s="16">
        <f t="shared" si="377"/>
        <v>0</v>
      </c>
      <c r="BX210" s="48"/>
      <c r="BY210" s="37" t="s">
        <v>730</v>
      </c>
      <c r="BZ210" s="37"/>
    </row>
    <row r="211" spans="1:162" ht="71.25" customHeight="1" outlineLevel="1" x14ac:dyDescent="0.45">
      <c r="A211" s="5">
        <v>185</v>
      </c>
      <c r="B211" s="5">
        <v>185</v>
      </c>
      <c r="C211" s="5" t="s">
        <v>152</v>
      </c>
      <c r="D211" s="6" t="s">
        <v>549</v>
      </c>
      <c r="E211" s="10">
        <v>9354</v>
      </c>
      <c r="F211" s="283">
        <f t="shared" si="407"/>
        <v>4910850</v>
      </c>
      <c r="G211" s="283">
        <f t="shared" si="408"/>
        <v>400351.19999999995</v>
      </c>
      <c r="H211" s="283">
        <f t="shared" si="409"/>
        <v>5311201.2</v>
      </c>
      <c r="I211" s="283">
        <f t="shared" si="410"/>
        <v>525</v>
      </c>
      <c r="J211" s="283">
        <f t="shared" si="411"/>
        <v>42.8</v>
      </c>
      <c r="K211" s="10"/>
      <c r="L211" s="228"/>
      <c r="M211" s="227">
        <f t="shared" si="385"/>
        <v>4910850</v>
      </c>
      <c r="N211" s="227">
        <f t="shared" ref="N211:N273" si="412">E211*Q211</f>
        <v>400351.19999999995</v>
      </c>
      <c r="O211" s="227">
        <f t="shared" si="386"/>
        <v>5311201.2</v>
      </c>
      <c r="P211" s="227">
        <v>525</v>
      </c>
      <c r="Q211" s="227">
        <v>42.8</v>
      </c>
      <c r="R211" s="227">
        <f t="shared" si="387"/>
        <v>567.79999999999995</v>
      </c>
      <c r="S211" s="228"/>
      <c r="T211" s="227">
        <f t="shared" si="371"/>
        <v>0</v>
      </c>
      <c r="U211" s="227">
        <f t="shared" si="368"/>
        <v>0</v>
      </c>
      <c r="V211" s="232">
        <f t="shared" si="369"/>
        <v>0</v>
      </c>
      <c r="W211" s="274"/>
      <c r="X211" s="227"/>
      <c r="Y211" s="227"/>
      <c r="Z211" s="228"/>
      <c r="AA211" s="227">
        <f t="shared" si="397"/>
        <v>0</v>
      </c>
      <c r="AB211" s="227">
        <f t="shared" si="398"/>
        <v>0</v>
      </c>
      <c r="AC211" s="227">
        <f t="shared" si="378"/>
        <v>0</v>
      </c>
      <c r="AD211" s="227"/>
      <c r="AE211" s="227"/>
      <c r="AF211" s="229">
        <f t="shared" si="372"/>
        <v>0</v>
      </c>
      <c r="AG211" s="228"/>
      <c r="AH211" s="227">
        <f t="shared" si="388"/>
        <v>0</v>
      </c>
      <c r="AI211" s="227">
        <f t="shared" si="389"/>
        <v>0</v>
      </c>
      <c r="AJ211" s="232">
        <f t="shared" si="370"/>
        <v>0</v>
      </c>
      <c r="AK211" s="227"/>
      <c r="AL211" s="227"/>
      <c r="AM211" s="227"/>
      <c r="AN211" s="228"/>
      <c r="AO211" s="227">
        <f t="shared" si="390"/>
        <v>0</v>
      </c>
      <c r="AP211" s="227">
        <f t="shared" si="379"/>
        <v>0</v>
      </c>
      <c r="AQ211" s="227">
        <f t="shared" si="380"/>
        <v>0</v>
      </c>
      <c r="AR211" s="227"/>
      <c r="AS211" s="227"/>
      <c r="AT211" s="229">
        <f t="shared" si="373"/>
        <v>0</v>
      </c>
      <c r="AU211" s="230"/>
      <c r="AV211" s="227">
        <f t="shared" si="399"/>
        <v>0</v>
      </c>
      <c r="AW211" s="227">
        <f t="shared" si="400"/>
        <v>0</v>
      </c>
      <c r="AX211" s="227">
        <f t="shared" si="381"/>
        <v>0</v>
      </c>
      <c r="AY211" s="227"/>
      <c r="AZ211" s="227"/>
      <c r="BA211" s="229">
        <f t="shared" si="374"/>
        <v>0</v>
      </c>
      <c r="BB211" s="230"/>
      <c r="BC211" s="227">
        <f t="shared" si="401"/>
        <v>0</v>
      </c>
      <c r="BD211" s="227">
        <f t="shared" si="402"/>
        <v>0</v>
      </c>
      <c r="BE211" s="227">
        <f t="shared" si="382"/>
        <v>0</v>
      </c>
      <c r="BF211" s="227"/>
      <c r="BG211" s="227"/>
      <c r="BH211" s="229">
        <f t="shared" si="375"/>
        <v>0</v>
      </c>
      <c r="BI211" s="230"/>
      <c r="BJ211" s="230"/>
      <c r="BK211" s="227">
        <f t="shared" si="403"/>
        <v>0</v>
      </c>
      <c r="BL211" s="227">
        <f t="shared" si="404"/>
        <v>0</v>
      </c>
      <c r="BM211" s="227">
        <f t="shared" si="383"/>
        <v>0</v>
      </c>
      <c r="BN211" s="227"/>
      <c r="BO211" s="227"/>
      <c r="BP211" s="229">
        <f t="shared" si="376"/>
        <v>0</v>
      </c>
      <c r="BQ211" s="230"/>
      <c r="BR211" s="227">
        <f t="shared" si="405"/>
        <v>0</v>
      </c>
      <c r="BS211" s="227">
        <f t="shared" si="406"/>
        <v>0</v>
      </c>
      <c r="BT211" s="227">
        <f t="shared" si="384"/>
        <v>0</v>
      </c>
      <c r="BU211" s="18"/>
      <c r="BV211" s="186"/>
      <c r="BW211" s="16">
        <f t="shared" si="377"/>
        <v>0</v>
      </c>
      <c r="BX211" s="48"/>
      <c r="BY211" s="37" t="s">
        <v>731</v>
      </c>
      <c r="BZ211" s="37"/>
    </row>
    <row r="212" spans="1:162" ht="85.5" customHeight="1" outlineLevel="1" x14ac:dyDescent="0.45">
      <c r="A212" s="5">
        <v>186</v>
      </c>
      <c r="B212" s="5">
        <v>186</v>
      </c>
      <c r="C212" s="5" t="s">
        <v>153</v>
      </c>
      <c r="D212" s="6" t="s">
        <v>549</v>
      </c>
      <c r="E212" s="10">
        <v>3842</v>
      </c>
      <c r="F212" s="283">
        <f t="shared" si="407"/>
        <v>2017050</v>
      </c>
      <c r="G212" s="283">
        <f t="shared" si="408"/>
        <v>85676.6</v>
      </c>
      <c r="H212" s="283">
        <f t="shared" si="409"/>
        <v>2102726.6</v>
      </c>
      <c r="I212" s="283">
        <f t="shared" si="410"/>
        <v>525</v>
      </c>
      <c r="J212" s="283">
        <f t="shared" si="411"/>
        <v>22.3</v>
      </c>
      <c r="K212" s="10"/>
      <c r="L212" s="228"/>
      <c r="M212" s="227">
        <f t="shared" si="385"/>
        <v>2017050</v>
      </c>
      <c r="N212" s="227">
        <f t="shared" si="412"/>
        <v>85676.6</v>
      </c>
      <c r="O212" s="227">
        <f t="shared" si="386"/>
        <v>2102726.6</v>
      </c>
      <c r="P212" s="227">
        <v>525</v>
      </c>
      <c r="Q212" s="227">
        <v>22.3</v>
      </c>
      <c r="R212" s="227">
        <f t="shared" si="387"/>
        <v>547.29999999999995</v>
      </c>
      <c r="S212" s="228"/>
      <c r="T212" s="227">
        <f t="shared" si="371"/>
        <v>0</v>
      </c>
      <c r="U212" s="227">
        <f t="shared" si="368"/>
        <v>0</v>
      </c>
      <c r="V212" s="232">
        <f t="shared" si="369"/>
        <v>0</v>
      </c>
      <c r="W212" s="274"/>
      <c r="X212" s="227"/>
      <c r="Y212" s="227"/>
      <c r="Z212" s="228"/>
      <c r="AA212" s="227">
        <f t="shared" si="397"/>
        <v>0</v>
      </c>
      <c r="AB212" s="227">
        <f t="shared" si="398"/>
        <v>0</v>
      </c>
      <c r="AC212" s="227">
        <f t="shared" si="378"/>
        <v>0</v>
      </c>
      <c r="AD212" s="227"/>
      <c r="AE212" s="227"/>
      <c r="AF212" s="229">
        <f t="shared" si="372"/>
        <v>0</v>
      </c>
      <c r="AG212" s="228"/>
      <c r="AH212" s="227">
        <f t="shared" si="388"/>
        <v>0</v>
      </c>
      <c r="AI212" s="227">
        <f t="shared" si="389"/>
        <v>0</v>
      </c>
      <c r="AJ212" s="232">
        <f t="shared" si="370"/>
        <v>0</v>
      </c>
      <c r="AK212" s="227"/>
      <c r="AL212" s="227"/>
      <c r="AM212" s="227"/>
      <c r="AN212" s="228"/>
      <c r="AO212" s="227">
        <f t="shared" si="390"/>
        <v>0</v>
      </c>
      <c r="AP212" s="227">
        <f t="shared" si="379"/>
        <v>0</v>
      </c>
      <c r="AQ212" s="227">
        <f t="shared" si="380"/>
        <v>0</v>
      </c>
      <c r="AR212" s="227"/>
      <c r="AS212" s="227"/>
      <c r="AT212" s="229">
        <f t="shared" si="373"/>
        <v>0</v>
      </c>
      <c r="AU212" s="230"/>
      <c r="AV212" s="227">
        <f t="shared" si="399"/>
        <v>0</v>
      </c>
      <c r="AW212" s="227">
        <f t="shared" si="400"/>
        <v>0</v>
      </c>
      <c r="AX212" s="227">
        <f t="shared" si="381"/>
        <v>0</v>
      </c>
      <c r="AY212" s="227"/>
      <c r="AZ212" s="227"/>
      <c r="BA212" s="229">
        <f t="shared" si="374"/>
        <v>0</v>
      </c>
      <c r="BB212" s="230"/>
      <c r="BC212" s="227">
        <f t="shared" si="401"/>
        <v>0</v>
      </c>
      <c r="BD212" s="227">
        <f t="shared" si="402"/>
        <v>0</v>
      </c>
      <c r="BE212" s="227">
        <f t="shared" si="382"/>
        <v>0</v>
      </c>
      <c r="BF212" s="227"/>
      <c r="BG212" s="227"/>
      <c r="BH212" s="229">
        <f t="shared" si="375"/>
        <v>0</v>
      </c>
      <c r="BI212" s="230"/>
      <c r="BJ212" s="230"/>
      <c r="BK212" s="227">
        <f t="shared" si="403"/>
        <v>0</v>
      </c>
      <c r="BL212" s="227">
        <f t="shared" si="404"/>
        <v>0</v>
      </c>
      <c r="BM212" s="227">
        <f t="shared" si="383"/>
        <v>0</v>
      </c>
      <c r="BN212" s="227"/>
      <c r="BO212" s="227"/>
      <c r="BP212" s="229">
        <f t="shared" si="376"/>
        <v>0</v>
      </c>
      <c r="BQ212" s="230"/>
      <c r="BR212" s="227">
        <f t="shared" si="405"/>
        <v>0</v>
      </c>
      <c r="BS212" s="227">
        <f t="shared" si="406"/>
        <v>0</v>
      </c>
      <c r="BT212" s="227">
        <f t="shared" si="384"/>
        <v>0</v>
      </c>
      <c r="BU212" s="18"/>
      <c r="BV212" s="186"/>
      <c r="BW212" s="16">
        <f t="shared" si="377"/>
        <v>0</v>
      </c>
      <c r="BX212" s="48"/>
      <c r="BY212" s="37" t="s">
        <v>729</v>
      </c>
      <c r="BZ212" s="37"/>
    </row>
    <row r="213" spans="1:162" ht="71.25" customHeight="1" outlineLevel="1" x14ac:dyDescent="0.45">
      <c r="A213" s="5">
        <v>187</v>
      </c>
      <c r="B213" s="5">
        <v>187</v>
      </c>
      <c r="C213" s="5" t="s">
        <v>154</v>
      </c>
      <c r="D213" s="6" t="s">
        <v>549</v>
      </c>
      <c r="E213" s="10">
        <v>3842</v>
      </c>
      <c r="F213" s="283">
        <f t="shared" si="407"/>
        <v>2305200</v>
      </c>
      <c r="G213" s="283">
        <f t="shared" si="408"/>
        <v>739969.2</v>
      </c>
      <c r="H213" s="283">
        <f t="shared" si="409"/>
        <v>3045169.2</v>
      </c>
      <c r="I213" s="283">
        <f t="shared" si="410"/>
        <v>600</v>
      </c>
      <c r="J213" s="283">
        <f t="shared" si="411"/>
        <v>192.6</v>
      </c>
      <c r="K213" s="10"/>
      <c r="L213" s="228"/>
      <c r="M213" s="227">
        <f t="shared" si="385"/>
        <v>2305200</v>
      </c>
      <c r="N213" s="227">
        <f t="shared" si="412"/>
        <v>739969.2</v>
      </c>
      <c r="O213" s="227">
        <f t="shared" si="386"/>
        <v>3045169.2</v>
      </c>
      <c r="P213" s="227">
        <v>600</v>
      </c>
      <c r="Q213" s="227">
        <v>192.6</v>
      </c>
      <c r="R213" s="227">
        <f t="shared" si="387"/>
        <v>792.6</v>
      </c>
      <c r="S213" s="228"/>
      <c r="T213" s="227">
        <f t="shared" si="371"/>
        <v>0</v>
      </c>
      <c r="U213" s="227">
        <f t="shared" si="368"/>
        <v>0</v>
      </c>
      <c r="V213" s="232">
        <f t="shared" si="369"/>
        <v>0</v>
      </c>
      <c r="W213" s="274"/>
      <c r="X213" s="227"/>
      <c r="Y213" s="227"/>
      <c r="Z213" s="228"/>
      <c r="AA213" s="227">
        <f t="shared" si="397"/>
        <v>0</v>
      </c>
      <c r="AB213" s="227">
        <f t="shared" si="398"/>
        <v>0</v>
      </c>
      <c r="AC213" s="227">
        <f t="shared" si="378"/>
        <v>0</v>
      </c>
      <c r="AD213" s="227"/>
      <c r="AE213" s="227"/>
      <c r="AF213" s="229">
        <f t="shared" si="372"/>
        <v>0</v>
      </c>
      <c r="AG213" s="228"/>
      <c r="AH213" s="227">
        <f t="shared" si="388"/>
        <v>0</v>
      </c>
      <c r="AI213" s="227">
        <f t="shared" si="389"/>
        <v>0</v>
      </c>
      <c r="AJ213" s="232">
        <f t="shared" si="370"/>
        <v>0</v>
      </c>
      <c r="AK213" s="227"/>
      <c r="AL213" s="227"/>
      <c r="AM213" s="227"/>
      <c r="AN213" s="228"/>
      <c r="AO213" s="227">
        <f t="shared" si="390"/>
        <v>0</v>
      </c>
      <c r="AP213" s="227">
        <f t="shared" si="379"/>
        <v>0</v>
      </c>
      <c r="AQ213" s="227">
        <f t="shared" si="380"/>
        <v>0</v>
      </c>
      <c r="AR213" s="227"/>
      <c r="AS213" s="227"/>
      <c r="AT213" s="229">
        <f t="shared" si="373"/>
        <v>0</v>
      </c>
      <c r="AU213" s="230"/>
      <c r="AV213" s="227">
        <f t="shared" si="399"/>
        <v>0</v>
      </c>
      <c r="AW213" s="227">
        <f t="shared" si="400"/>
        <v>0</v>
      </c>
      <c r="AX213" s="227">
        <f t="shared" si="381"/>
        <v>0</v>
      </c>
      <c r="AY213" s="227"/>
      <c r="AZ213" s="227"/>
      <c r="BA213" s="229">
        <f t="shared" si="374"/>
        <v>0</v>
      </c>
      <c r="BB213" s="230"/>
      <c r="BC213" s="227">
        <f t="shared" si="401"/>
        <v>0</v>
      </c>
      <c r="BD213" s="227">
        <f t="shared" si="402"/>
        <v>0</v>
      </c>
      <c r="BE213" s="227">
        <f t="shared" si="382"/>
        <v>0</v>
      </c>
      <c r="BF213" s="227"/>
      <c r="BG213" s="227"/>
      <c r="BH213" s="229">
        <f t="shared" si="375"/>
        <v>0</v>
      </c>
      <c r="BI213" s="230"/>
      <c r="BJ213" s="230"/>
      <c r="BK213" s="227">
        <f t="shared" si="403"/>
        <v>0</v>
      </c>
      <c r="BL213" s="227">
        <f t="shared" si="404"/>
        <v>0</v>
      </c>
      <c r="BM213" s="227">
        <f t="shared" si="383"/>
        <v>0</v>
      </c>
      <c r="BN213" s="227"/>
      <c r="BO213" s="227"/>
      <c r="BP213" s="229">
        <f t="shared" si="376"/>
        <v>0</v>
      </c>
      <c r="BQ213" s="230"/>
      <c r="BR213" s="227">
        <f t="shared" si="405"/>
        <v>0</v>
      </c>
      <c r="BS213" s="227">
        <f t="shared" si="406"/>
        <v>0</v>
      </c>
      <c r="BT213" s="227">
        <f t="shared" si="384"/>
        <v>0</v>
      </c>
      <c r="BU213" s="18"/>
      <c r="BV213" s="186"/>
      <c r="BW213" s="16">
        <f t="shared" si="377"/>
        <v>0</v>
      </c>
      <c r="BX213" s="48"/>
      <c r="BY213" s="37" t="s">
        <v>732</v>
      </c>
      <c r="BZ213" s="37"/>
    </row>
    <row r="214" spans="1:162" ht="85.5" customHeight="1" outlineLevel="1" x14ac:dyDescent="0.45">
      <c r="A214" s="5">
        <v>188</v>
      </c>
      <c r="B214" s="5">
        <v>188</v>
      </c>
      <c r="C214" s="5" t="s">
        <v>155</v>
      </c>
      <c r="D214" s="6" t="s">
        <v>549</v>
      </c>
      <c r="E214" s="10">
        <v>3842</v>
      </c>
      <c r="F214" s="283">
        <f t="shared" si="407"/>
        <v>2766240</v>
      </c>
      <c r="G214" s="283">
        <f t="shared" si="408"/>
        <v>164437.59999999998</v>
      </c>
      <c r="H214" s="283">
        <f t="shared" si="409"/>
        <v>2930677.6</v>
      </c>
      <c r="I214" s="283">
        <f t="shared" si="410"/>
        <v>720</v>
      </c>
      <c r="J214" s="283">
        <f t="shared" si="411"/>
        <v>42.8</v>
      </c>
      <c r="K214" s="10"/>
      <c r="L214" s="228"/>
      <c r="M214" s="227">
        <f t="shared" si="385"/>
        <v>2766240</v>
      </c>
      <c r="N214" s="227">
        <f t="shared" si="412"/>
        <v>164437.59999999998</v>
      </c>
      <c r="O214" s="227">
        <f t="shared" si="386"/>
        <v>2930677.6</v>
      </c>
      <c r="P214" s="227">
        <v>720</v>
      </c>
      <c r="Q214" s="227">
        <v>42.8</v>
      </c>
      <c r="R214" s="227">
        <f t="shared" si="387"/>
        <v>762.8</v>
      </c>
      <c r="S214" s="228"/>
      <c r="T214" s="227">
        <f t="shared" si="371"/>
        <v>0</v>
      </c>
      <c r="U214" s="227">
        <f t="shared" si="368"/>
        <v>0</v>
      </c>
      <c r="V214" s="232">
        <f t="shared" si="369"/>
        <v>0</v>
      </c>
      <c r="W214" s="274"/>
      <c r="X214" s="227"/>
      <c r="Y214" s="227"/>
      <c r="Z214" s="228"/>
      <c r="AA214" s="227">
        <f t="shared" si="397"/>
        <v>0</v>
      </c>
      <c r="AB214" s="227">
        <f t="shared" si="398"/>
        <v>0</v>
      </c>
      <c r="AC214" s="227">
        <f t="shared" si="378"/>
        <v>0</v>
      </c>
      <c r="AD214" s="227"/>
      <c r="AE214" s="227"/>
      <c r="AF214" s="229">
        <f t="shared" si="372"/>
        <v>0</v>
      </c>
      <c r="AG214" s="228"/>
      <c r="AH214" s="227">
        <f t="shared" si="388"/>
        <v>0</v>
      </c>
      <c r="AI214" s="227">
        <f t="shared" si="389"/>
        <v>0</v>
      </c>
      <c r="AJ214" s="232">
        <f t="shared" si="370"/>
        <v>0</v>
      </c>
      <c r="AK214" s="227"/>
      <c r="AL214" s="227"/>
      <c r="AM214" s="227"/>
      <c r="AN214" s="228"/>
      <c r="AO214" s="227">
        <f t="shared" si="390"/>
        <v>0</v>
      </c>
      <c r="AP214" s="227">
        <f t="shared" si="379"/>
        <v>0</v>
      </c>
      <c r="AQ214" s="227">
        <f t="shared" si="380"/>
        <v>0</v>
      </c>
      <c r="AR214" s="227"/>
      <c r="AS214" s="227"/>
      <c r="AT214" s="229">
        <f t="shared" si="373"/>
        <v>0</v>
      </c>
      <c r="AU214" s="230"/>
      <c r="AV214" s="227">
        <f t="shared" si="399"/>
        <v>0</v>
      </c>
      <c r="AW214" s="227">
        <f t="shared" si="400"/>
        <v>0</v>
      </c>
      <c r="AX214" s="227">
        <f t="shared" si="381"/>
        <v>0</v>
      </c>
      <c r="AY214" s="227"/>
      <c r="AZ214" s="227"/>
      <c r="BA214" s="229">
        <f t="shared" si="374"/>
        <v>0</v>
      </c>
      <c r="BB214" s="230"/>
      <c r="BC214" s="227">
        <f t="shared" si="401"/>
        <v>0</v>
      </c>
      <c r="BD214" s="227">
        <f t="shared" si="402"/>
        <v>0</v>
      </c>
      <c r="BE214" s="227">
        <f t="shared" si="382"/>
        <v>0</v>
      </c>
      <c r="BF214" s="227"/>
      <c r="BG214" s="227"/>
      <c r="BH214" s="229">
        <f t="shared" si="375"/>
        <v>0</v>
      </c>
      <c r="BI214" s="230"/>
      <c r="BJ214" s="230"/>
      <c r="BK214" s="227">
        <f t="shared" si="403"/>
        <v>0</v>
      </c>
      <c r="BL214" s="227">
        <f t="shared" si="404"/>
        <v>0</v>
      </c>
      <c r="BM214" s="227">
        <f t="shared" si="383"/>
        <v>0</v>
      </c>
      <c r="BN214" s="227"/>
      <c r="BO214" s="227"/>
      <c r="BP214" s="229">
        <f t="shared" si="376"/>
        <v>0</v>
      </c>
      <c r="BQ214" s="230"/>
      <c r="BR214" s="227">
        <f t="shared" si="405"/>
        <v>0</v>
      </c>
      <c r="BS214" s="227">
        <f t="shared" si="406"/>
        <v>0</v>
      </c>
      <c r="BT214" s="227">
        <f t="shared" si="384"/>
        <v>0</v>
      </c>
      <c r="BU214" s="18"/>
      <c r="BV214" s="186"/>
      <c r="BW214" s="16">
        <f t="shared" si="377"/>
        <v>0</v>
      </c>
      <c r="BX214" s="48"/>
      <c r="BY214" s="37" t="s">
        <v>731</v>
      </c>
      <c r="BZ214" s="37"/>
    </row>
    <row r="215" spans="1:162" s="26" customFormat="1" ht="28.5" x14ac:dyDescent="0.45">
      <c r="A215" s="21"/>
      <c r="B215" s="21"/>
      <c r="C215" s="21" t="s">
        <v>156</v>
      </c>
      <c r="D215" s="27"/>
      <c r="E215" s="28"/>
      <c r="F215" s="225">
        <f t="shared" ref="F215:L215" si="413">SUM(F216:F225)</f>
        <v>752764.5</v>
      </c>
      <c r="G215" s="225">
        <f t="shared" si="413"/>
        <v>142674.76910999999</v>
      </c>
      <c r="H215" s="225">
        <f t="shared" si="413"/>
        <v>895439.26910999999</v>
      </c>
      <c r="I215" s="225"/>
      <c r="J215" s="225"/>
      <c r="K215" s="225"/>
      <c r="L215" s="225">
        <f t="shared" si="413"/>
        <v>0</v>
      </c>
      <c r="M215" s="225">
        <f>SUM(M216:M225)</f>
        <v>752764.5</v>
      </c>
      <c r="N215" s="225">
        <f>SUM(N216:N225)</f>
        <v>142674.76910999999</v>
      </c>
      <c r="O215" s="225">
        <f>M215+N215</f>
        <v>895439.26910999999</v>
      </c>
      <c r="P215" s="225"/>
      <c r="Q215" s="225"/>
      <c r="R215" s="225">
        <f t="shared" si="387"/>
        <v>0</v>
      </c>
      <c r="S215" s="226"/>
      <c r="T215" s="225">
        <f>SUM(T216:T225)</f>
        <v>134.17500000000001</v>
      </c>
      <c r="U215" s="225">
        <f>SUM(U216:U225)</f>
        <v>0</v>
      </c>
      <c r="V215" s="225">
        <f t="shared" si="369"/>
        <v>134.17500000000001</v>
      </c>
      <c r="W215" s="273"/>
      <c r="X215" s="225"/>
      <c r="Y215" s="225"/>
      <c r="Z215" s="226"/>
      <c r="AA215" s="225">
        <f>SUM(AA216:AA225)</f>
        <v>0</v>
      </c>
      <c r="AB215" s="225">
        <f>SUM(AB216:AB225)</f>
        <v>0</v>
      </c>
      <c r="AC215" s="225">
        <f t="shared" si="378"/>
        <v>0</v>
      </c>
      <c r="AD215" s="225"/>
      <c r="AE215" s="225"/>
      <c r="AF215" s="222">
        <f t="shared" si="372"/>
        <v>0</v>
      </c>
      <c r="AG215" s="226"/>
      <c r="AH215" s="225">
        <f>SUM(AH216:AH225)</f>
        <v>0</v>
      </c>
      <c r="AI215" s="225">
        <f>SUM(AI216:AI225)</f>
        <v>97469.699999999968</v>
      </c>
      <c r="AJ215" s="225">
        <f t="shared" si="370"/>
        <v>97469.699999999968</v>
      </c>
      <c r="AK215" s="225"/>
      <c r="AL215" s="225"/>
      <c r="AM215" s="225"/>
      <c r="AN215" s="226"/>
      <c r="AO215" s="225">
        <f>SUM(AO216:AO225)</f>
        <v>0</v>
      </c>
      <c r="AP215" s="225">
        <f>SUM(AP216:AP225)</f>
        <v>0</v>
      </c>
      <c r="AQ215" s="225">
        <f t="shared" si="380"/>
        <v>0</v>
      </c>
      <c r="AR215" s="225"/>
      <c r="AS215" s="225"/>
      <c r="AT215" s="222">
        <f t="shared" si="373"/>
        <v>0</v>
      </c>
      <c r="AU215" s="223"/>
      <c r="AV215" s="225">
        <f>SUM(AV216:AV225)</f>
        <v>0</v>
      </c>
      <c r="AW215" s="225">
        <f>SUM(AW216:AW225)</f>
        <v>0</v>
      </c>
      <c r="AX215" s="225">
        <f t="shared" si="381"/>
        <v>0</v>
      </c>
      <c r="AY215" s="225"/>
      <c r="AZ215" s="225"/>
      <c r="BA215" s="222">
        <f t="shared" si="374"/>
        <v>0</v>
      </c>
      <c r="BB215" s="223"/>
      <c r="BC215" s="225">
        <f>SUM(BC216:BC225)</f>
        <v>0</v>
      </c>
      <c r="BD215" s="225">
        <f>SUM(BD216:BD225)</f>
        <v>0</v>
      </c>
      <c r="BE215" s="225">
        <f t="shared" si="382"/>
        <v>0</v>
      </c>
      <c r="BF215" s="225"/>
      <c r="BG215" s="225"/>
      <c r="BH215" s="222">
        <f t="shared" si="375"/>
        <v>0</v>
      </c>
      <c r="BI215" s="223"/>
      <c r="BJ215" s="223"/>
      <c r="BK215" s="225">
        <f>SUM(BK216:BK225)</f>
        <v>0</v>
      </c>
      <c r="BL215" s="225">
        <f>SUM(BL216:BL225)</f>
        <v>0</v>
      </c>
      <c r="BM215" s="225">
        <f t="shared" si="383"/>
        <v>0</v>
      </c>
      <c r="BN215" s="225"/>
      <c r="BO215" s="225"/>
      <c r="BP215" s="222">
        <f t="shared" si="376"/>
        <v>0</v>
      </c>
      <c r="BQ215" s="223"/>
      <c r="BR215" s="225">
        <f>SUM(BR216:BR225)</f>
        <v>103440</v>
      </c>
      <c r="BS215" s="225">
        <f>SUM(BS216:BS225)</f>
        <v>103375.34999999999</v>
      </c>
      <c r="BT215" s="225">
        <f t="shared" si="384"/>
        <v>206815.34999999998</v>
      </c>
      <c r="BU215" s="29"/>
      <c r="BV215" s="190"/>
      <c r="BW215" s="25">
        <f t="shared" si="377"/>
        <v>0</v>
      </c>
      <c r="BX215" s="47"/>
      <c r="BY215" s="35"/>
      <c r="BZ215" s="35"/>
      <c r="CA215" s="53"/>
      <c r="CB215" s="53"/>
      <c r="CC215" s="53"/>
      <c r="CD215" s="53"/>
      <c r="CE215" s="53"/>
      <c r="CF215" s="53"/>
      <c r="CG215" s="53"/>
      <c r="CH215" s="53"/>
      <c r="CI215" s="53"/>
      <c r="CJ215" s="53"/>
      <c r="CK215" s="53"/>
      <c r="CL215" s="53"/>
      <c r="CM215" s="53"/>
      <c r="CN215" s="53"/>
      <c r="CO215" s="53"/>
      <c r="CP215" s="53"/>
      <c r="CQ215" s="53"/>
      <c r="CR215" s="53"/>
      <c r="CS215" s="53"/>
      <c r="CT215" s="53"/>
      <c r="CU215" s="53"/>
      <c r="CV215" s="53"/>
      <c r="CW215" s="53"/>
      <c r="CX215" s="53"/>
      <c r="CY215" s="53"/>
      <c r="CZ215" s="53"/>
      <c r="DA215" s="53"/>
      <c r="DB215" s="53"/>
      <c r="DC215" s="53"/>
      <c r="DD215" s="53"/>
      <c r="DE215" s="53"/>
      <c r="DF215" s="53"/>
      <c r="DG215" s="53"/>
      <c r="DH215" s="53"/>
      <c r="DI215" s="53"/>
      <c r="DJ215" s="53"/>
      <c r="DK215" s="53"/>
      <c r="DL215" s="53"/>
      <c r="DM215" s="53"/>
      <c r="DN215" s="53"/>
      <c r="DO215" s="53"/>
      <c r="DP215" s="53"/>
      <c r="DQ215" s="53"/>
      <c r="DR215" s="53"/>
      <c r="DS215" s="53"/>
      <c r="DT215" s="53"/>
      <c r="DU215" s="53"/>
      <c r="DV215" s="53"/>
      <c r="DW215" s="53"/>
      <c r="DX215" s="53"/>
      <c r="DY215" s="53"/>
      <c r="DZ215" s="53"/>
      <c r="EA215" s="53"/>
      <c r="EB215" s="53"/>
      <c r="EC215" s="53"/>
      <c r="ED215" s="53"/>
      <c r="EE215" s="53"/>
      <c r="EF215" s="53"/>
      <c r="EG215" s="53"/>
      <c r="EH215" s="53"/>
      <c r="EI215" s="53"/>
      <c r="EJ215" s="53"/>
      <c r="EK215" s="53"/>
      <c r="EL215" s="53"/>
      <c r="EM215" s="53"/>
      <c r="EN215" s="53"/>
      <c r="EO215" s="53"/>
      <c r="EP215" s="53"/>
      <c r="EQ215" s="53"/>
      <c r="ER215" s="53"/>
      <c r="ES215" s="53"/>
      <c r="ET215" s="53"/>
      <c r="EU215" s="53"/>
      <c r="EV215" s="53"/>
      <c r="EW215" s="53"/>
      <c r="EX215" s="53"/>
      <c r="EY215" s="53"/>
      <c r="EZ215" s="53"/>
      <c r="FA215" s="53"/>
      <c r="FB215" s="53"/>
      <c r="FC215" s="53"/>
      <c r="FD215" s="53"/>
      <c r="FE215" s="53"/>
      <c r="FF215" s="53"/>
    </row>
    <row r="216" spans="1:162" ht="71.25" customHeight="1" outlineLevel="1" x14ac:dyDescent="0.45">
      <c r="A216" s="5">
        <v>189</v>
      </c>
      <c r="B216" s="5">
        <v>189</v>
      </c>
      <c r="C216" s="5" t="s">
        <v>157</v>
      </c>
      <c r="D216" s="6" t="s">
        <v>551</v>
      </c>
      <c r="E216" s="10">
        <v>5.7</v>
      </c>
      <c r="F216" s="283">
        <f t="shared" ref="F216" si="414">E216*I216</f>
        <v>107730</v>
      </c>
      <c r="G216" s="283">
        <f t="shared" ref="G216" si="415">E216*J216</f>
        <v>0</v>
      </c>
      <c r="H216" s="283">
        <f t="shared" ref="H216" si="416">F216+G216</f>
        <v>107730</v>
      </c>
      <c r="I216" s="283">
        <f t="shared" ref="I216" si="417">P216</f>
        <v>18900</v>
      </c>
      <c r="J216" s="283">
        <f t="shared" ref="J216" si="418">Q216</f>
        <v>0</v>
      </c>
      <c r="K216" s="10"/>
      <c r="L216" s="228"/>
      <c r="M216" s="227">
        <f t="shared" si="385"/>
        <v>107730</v>
      </c>
      <c r="N216" s="227">
        <f t="shared" si="412"/>
        <v>0</v>
      </c>
      <c r="O216" s="227">
        <f t="shared" si="386"/>
        <v>107730</v>
      </c>
      <c r="P216" s="227">
        <v>18900</v>
      </c>
      <c r="Q216" s="227">
        <v>0</v>
      </c>
      <c r="R216" s="227">
        <f t="shared" si="387"/>
        <v>18900</v>
      </c>
      <c r="S216" s="228"/>
      <c r="T216" s="227">
        <f t="shared" si="371"/>
        <v>0</v>
      </c>
      <c r="U216" s="227">
        <f t="shared" si="368"/>
        <v>0</v>
      </c>
      <c r="V216" s="232">
        <f t="shared" si="369"/>
        <v>0</v>
      </c>
      <c r="W216" s="274"/>
      <c r="X216" s="227"/>
      <c r="Y216" s="227"/>
      <c r="Z216" s="228"/>
      <c r="AA216" s="227">
        <f t="shared" ref="AA216:AA225" si="419">AM216*AD216</f>
        <v>0</v>
      </c>
      <c r="AB216" s="227">
        <f t="shared" ref="AB216:AB225" si="420">AM217*AE216</f>
        <v>0</v>
      </c>
      <c r="AC216" s="227">
        <f t="shared" si="378"/>
        <v>0</v>
      </c>
      <c r="AD216" s="227"/>
      <c r="AE216" s="227"/>
      <c r="AF216" s="232">
        <f t="shared" si="372"/>
        <v>0</v>
      </c>
      <c r="AG216" s="228"/>
      <c r="AH216" s="227">
        <f t="shared" si="388"/>
        <v>0</v>
      </c>
      <c r="AI216" s="227">
        <f t="shared" si="389"/>
        <v>0</v>
      </c>
      <c r="AJ216" s="232">
        <f t="shared" si="370"/>
        <v>0</v>
      </c>
      <c r="AK216" s="227"/>
      <c r="AL216" s="227"/>
      <c r="AM216" s="227"/>
      <c r="AN216" s="228"/>
      <c r="AO216" s="227">
        <f t="shared" si="390"/>
        <v>0</v>
      </c>
      <c r="AP216" s="227">
        <f t="shared" si="379"/>
        <v>0</v>
      </c>
      <c r="AQ216" s="227">
        <f t="shared" si="380"/>
        <v>0</v>
      </c>
      <c r="AR216" s="227"/>
      <c r="AS216" s="227"/>
      <c r="AT216" s="232">
        <f t="shared" si="373"/>
        <v>0</v>
      </c>
      <c r="AU216" s="233"/>
      <c r="AV216" s="227">
        <f t="shared" ref="AV216:AV225" si="421">R216*AY216</f>
        <v>0</v>
      </c>
      <c r="AW216" s="227">
        <f t="shared" ref="AW216:AW225" si="422">R217*AZ216</f>
        <v>0</v>
      </c>
      <c r="AX216" s="227">
        <f t="shared" si="381"/>
        <v>0</v>
      </c>
      <c r="AY216" s="227"/>
      <c r="AZ216" s="227"/>
      <c r="BA216" s="232">
        <f t="shared" si="374"/>
        <v>0</v>
      </c>
      <c r="BB216" s="233"/>
      <c r="BC216" s="227">
        <f t="shared" ref="BC216:BC225" si="423">Y216*BF216</f>
        <v>0</v>
      </c>
      <c r="BD216" s="227">
        <f t="shared" ref="BD216:BD225" si="424">Y217*BG216</f>
        <v>0</v>
      </c>
      <c r="BE216" s="227">
        <f t="shared" si="382"/>
        <v>0</v>
      </c>
      <c r="BF216" s="227"/>
      <c r="BG216" s="227"/>
      <c r="BH216" s="232">
        <f t="shared" si="375"/>
        <v>0</v>
      </c>
      <c r="BI216" s="233"/>
      <c r="BJ216" s="233"/>
      <c r="BK216" s="227">
        <f t="shared" ref="BK216:BK225" si="425">AT216*BN216</f>
        <v>0</v>
      </c>
      <c r="BL216" s="227">
        <f t="shared" ref="BL216:BL225" si="426">AT217*BO216</f>
        <v>0</v>
      </c>
      <c r="BM216" s="227">
        <f t="shared" si="383"/>
        <v>0</v>
      </c>
      <c r="BN216" s="227"/>
      <c r="BO216" s="227"/>
      <c r="BP216" s="232">
        <f t="shared" si="376"/>
        <v>0</v>
      </c>
      <c r="BQ216" s="233"/>
      <c r="BR216" s="227">
        <f t="shared" ref="BR216:BR225" si="427">E216*BU216</f>
        <v>0</v>
      </c>
      <c r="BS216" s="227">
        <f t="shared" ref="BS216:BS225" si="428">E216*BV216</f>
        <v>0</v>
      </c>
      <c r="BT216" s="227">
        <f t="shared" si="384"/>
        <v>0</v>
      </c>
      <c r="BU216" s="18"/>
      <c r="BV216" s="186"/>
      <c r="BW216" s="20">
        <f t="shared" si="377"/>
        <v>0</v>
      </c>
      <c r="BX216" s="49"/>
      <c r="BY216" s="37" t="s">
        <v>733</v>
      </c>
      <c r="BZ216" s="37"/>
    </row>
    <row r="217" spans="1:162" ht="28.5" customHeight="1" outlineLevel="1" x14ac:dyDescent="0.45">
      <c r="A217" s="5">
        <v>190</v>
      </c>
      <c r="B217" s="5">
        <v>190</v>
      </c>
      <c r="C217" s="5" t="s">
        <v>158</v>
      </c>
      <c r="D217" s="6" t="s">
        <v>551</v>
      </c>
      <c r="E217" s="10">
        <v>5</v>
      </c>
      <c r="F217" s="283">
        <f t="shared" ref="F217:F221" si="429">E217*I217</f>
        <v>94500</v>
      </c>
      <c r="G217" s="283">
        <f t="shared" ref="G217:G221" si="430">E217*J217</f>
        <v>0</v>
      </c>
      <c r="H217" s="283">
        <f t="shared" ref="H217:H221" si="431">F217+G217</f>
        <v>94500</v>
      </c>
      <c r="I217" s="283">
        <f t="shared" ref="I217:I221" si="432">P217</f>
        <v>18900</v>
      </c>
      <c r="J217" s="283">
        <f t="shared" ref="J217:J221" si="433">Q217</f>
        <v>0</v>
      </c>
      <c r="K217" s="10"/>
      <c r="L217" s="228"/>
      <c r="M217" s="227">
        <f t="shared" si="385"/>
        <v>94500</v>
      </c>
      <c r="N217" s="227">
        <f t="shared" si="412"/>
        <v>0</v>
      </c>
      <c r="O217" s="227">
        <f t="shared" si="386"/>
        <v>94500</v>
      </c>
      <c r="P217" s="227">
        <v>18900</v>
      </c>
      <c r="Q217" s="227">
        <v>0</v>
      </c>
      <c r="R217" s="227">
        <f t="shared" si="387"/>
        <v>18900</v>
      </c>
      <c r="S217" s="228"/>
      <c r="T217" s="227">
        <f t="shared" si="371"/>
        <v>0</v>
      </c>
      <c r="U217" s="227">
        <f t="shared" si="368"/>
        <v>0</v>
      </c>
      <c r="V217" s="232">
        <f t="shared" si="369"/>
        <v>0</v>
      </c>
      <c r="W217" s="274"/>
      <c r="X217" s="227"/>
      <c r="Y217" s="227"/>
      <c r="Z217" s="228"/>
      <c r="AA217" s="227">
        <f t="shared" si="419"/>
        <v>0</v>
      </c>
      <c r="AB217" s="227">
        <f t="shared" si="420"/>
        <v>0</v>
      </c>
      <c r="AC217" s="227">
        <f t="shared" si="378"/>
        <v>0</v>
      </c>
      <c r="AD217" s="227"/>
      <c r="AE217" s="227"/>
      <c r="AF217" s="229">
        <f t="shared" si="372"/>
        <v>0</v>
      </c>
      <c r="AG217" s="228"/>
      <c r="AH217" s="227">
        <f t="shared" si="388"/>
        <v>0</v>
      </c>
      <c r="AI217" s="227">
        <f t="shared" si="389"/>
        <v>0</v>
      </c>
      <c r="AJ217" s="232">
        <f t="shared" si="370"/>
        <v>0</v>
      </c>
      <c r="AK217" s="227"/>
      <c r="AL217" s="227"/>
      <c r="AM217" s="227"/>
      <c r="AN217" s="228"/>
      <c r="AO217" s="227">
        <f t="shared" si="390"/>
        <v>0</v>
      </c>
      <c r="AP217" s="227">
        <f t="shared" si="379"/>
        <v>0</v>
      </c>
      <c r="AQ217" s="227">
        <f t="shared" si="380"/>
        <v>0</v>
      </c>
      <c r="AR217" s="227"/>
      <c r="AS217" s="227"/>
      <c r="AT217" s="229">
        <f t="shared" si="373"/>
        <v>0</v>
      </c>
      <c r="AU217" s="230"/>
      <c r="AV217" s="227">
        <f t="shared" si="421"/>
        <v>0</v>
      </c>
      <c r="AW217" s="227">
        <f t="shared" si="422"/>
        <v>0</v>
      </c>
      <c r="AX217" s="227">
        <f t="shared" si="381"/>
        <v>0</v>
      </c>
      <c r="AY217" s="227"/>
      <c r="AZ217" s="227"/>
      <c r="BA217" s="229">
        <f t="shared" si="374"/>
        <v>0</v>
      </c>
      <c r="BB217" s="230"/>
      <c r="BC217" s="227">
        <f t="shared" si="423"/>
        <v>0</v>
      </c>
      <c r="BD217" s="227">
        <f t="shared" si="424"/>
        <v>0</v>
      </c>
      <c r="BE217" s="227">
        <f t="shared" si="382"/>
        <v>0</v>
      </c>
      <c r="BF217" s="227"/>
      <c r="BG217" s="227"/>
      <c r="BH217" s="229">
        <f t="shared" si="375"/>
        <v>0</v>
      </c>
      <c r="BI217" s="230"/>
      <c r="BJ217" s="230"/>
      <c r="BK217" s="227">
        <f t="shared" si="425"/>
        <v>0</v>
      </c>
      <c r="BL217" s="227">
        <f t="shared" si="426"/>
        <v>0</v>
      </c>
      <c r="BM217" s="227">
        <f t="shared" si="383"/>
        <v>0</v>
      </c>
      <c r="BN217" s="227"/>
      <c r="BO217" s="227"/>
      <c r="BP217" s="229">
        <f t="shared" si="376"/>
        <v>0</v>
      </c>
      <c r="BQ217" s="230"/>
      <c r="BR217" s="227">
        <f t="shared" si="427"/>
        <v>0</v>
      </c>
      <c r="BS217" s="227">
        <f t="shared" si="428"/>
        <v>0</v>
      </c>
      <c r="BT217" s="227">
        <f t="shared" si="384"/>
        <v>0</v>
      </c>
      <c r="BU217" s="18"/>
      <c r="BV217" s="186"/>
      <c r="BW217" s="16">
        <f t="shared" si="377"/>
        <v>0</v>
      </c>
      <c r="BX217" s="48"/>
      <c r="BY217" s="37"/>
      <c r="BZ217" s="37"/>
    </row>
    <row r="218" spans="1:162" ht="42.75" customHeight="1" outlineLevel="1" x14ac:dyDescent="0.45">
      <c r="A218" s="5">
        <v>191</v>
      </c>
      <c r="B218" s="5">
        <v>191</v>
      </c>
      <c r="C218" s="5" t="s">
        <v>159</v>
      </c>
      <c r="D218" s="6" t="s">
        <v>550</v>
      </c>
      <c r="E218" s="10">
        <v>60</v>
      </c>
      <c r="F218" s="283">
        <f t="shared" si="429"/>
        <v>22500</v>
      </c>
      <c r="G218" s="283">
        <f t="shared" si="430"/>
        <v>0</v>
      </c>
      <c r="H218" s="283">
        <f t="shared" si="431"/>
        <v>22500</v>
      </c>
      <c r="I218" s="283">
        <f t="shared" si="432"/>
        <v>375</v>
      </c>
      <c r="J218" s="283">
        <f t="shared" si="433"/>
        <v>0</v>
      </c>
      <c r="K218" s="10"/>
      <c r="L218" s="228"/>
      <c r="M218" s="227">
        <f t="shared" si="385"/>
        <v>22500</v>
      </c>
      <c r="N218" s="227">
        <f t="shared" si="412"/>
        <v>0</v>
      </c>
      <c r="O218" s="227">
        <f t="shared" si="386"/>
        <v>22500</v>
      </c>
      <c r="P218" s="227">
        <v>375</v>
      </c>
      <c r="Q218" s="227">
        <v>0</v>
      </c>
      <c r="R218" s="227">
        <f t="shared" si="387"/>
        <v>375</v>
      </c>
      <c r="S218" s="228"/>
      <c r="T218" s="227">
        <f t="shared" si="371"/>
        <v>0</v>
      </c>
      <c r="U218" s="227">
        <f t="shared" si="368"/>
        <v>0</v>
      </c>
      <c r="V218" s="232">
        <f t="shared" si="369"/>
        <v>0</v>
      </c>
      <c r="W218" s="274"/>
      <c r="X218" s="227"/>
      <c r="Y218" s="227"/>
      <c r="Z218" s="228"/>
      <c r="AA218" s="227">
        <f t="shared" si="419"/>
        <v>0</v>
      </c>
      <c r="AB218" s="227">
        <f t="shared" si="420"/>
        <v>0</v>
      </c>
      <c r="AC218" s="227">
        <f t="shared" si="378"/>
        <v>0</v>
      </c>
      <c r="AD218" s="227"/>
      <c r="AE218" s="227"/>
      <c r="AF218" s="229">
        <f t="shared" si="372"/>
        <v>0</v>
      </c>
      <c r="AG218" s="228"/>
      <c r="AH218" s="227">
        <f t="shared" si="388"/>
        <v>0</v>
      </c>
      <c r="AI218" s="227">
        <f t="shared" si="389"/>
        <v>0</v>
      </c>
      <c r="AJ218" s="232">
        <f t="shared" si="370"/>
        <v>0</v>
      </c>
      <c r="AK218" s="227"/>
      <c r="AL218" s="227"/>
      <c r="AM218" s="227"/>
      <c r="AN218" s="228"/>
      <c r="AO218" s="227">
        <f t="shared" si="390"/>
        <v>0</v>
      </c>
      <c r="AP218" s="227">
        <f t="shared" si="379"/>
        <v>0</v>
      </c>
      <c r="AQ218" s="227">
        <f t="shared" si="380"/>
        <v>0</v>
      </c>
      <c r="AR218" s="227"/>
      <c r="AS218" s="227"/>
      <c r="AT218" s="229">
        <f t="shared" si="373"/>
        <v>0</v>
      </c>
      <c r="AU218" s="230"/>
      <c r="AV218" s="227">
        <f t="shared" si="421"/>
        <v>0</v>
      </c>
      <c r="AW218" s="227">
        <f t="shared" si="422"/>
        <v>0</v>
      </c>
      <c r="AX218" s="227">
        <f t="shared" si="381"/>
        <v>0</v>
      </c>
      <c r="AY218" s="227"/>
      <c r="AZ218" s="227"/>
      <c r="BA218" s="229">
        <f t="shared" si="374"/>
        <v>0</v>
      </c>
      <c r="BB218" s="230"/>
      <c r="BC218" s="227">
        <f t="shared" si="423"/>
        <v>0</v>
      </c>
      <c r="BD218" s="227">
        <f t="shared" si="424"/>
        <v>0</v>
      </c>
      <c r="BE218" s="227">
        <f t="shared" si="382"/>
        <v>0</v>
      </c>
      <c r="BF218" s="227"/>
      <c r="BG218" s="227"/>
      <c r="BH218" s="229">
        <f t="shared" si="375"/>
        <v>0</v>
      </c>
      <c r="BI218" s="230"/>
      <c r="BJ218" s="230"/>
      <c r="BK218" s="227">
        <f t="shared" si="425"/>
        <v>0</v>
      </c>
      <c r="BL218" s="227">
        <f t="shared" si="426"/>
        <v>0</v>
      </c>
      <c r="BM218" s="227">
        <f t="shared" si="383"/>
        <v>0</v>
      </c>
      <c r="BN218" s="227"/>
      <c r="BO218" s="227"/>
      <c r="BP218" s="229">
        <f t="shared" si="376"/>
        <v>0</v>
      </c>
      <c r="BQ218" s="230"/>
      <c r="BR218" s="227">
        <f t="shared" si="427"/>
        <v>0</v>
      </c>
      <c r="BS218" s="227">
        <f t="shared" si="428"/>
        <v>0</v>
      </c>
      <c r="BT218" s="227">
        <f t="shared" si="384"/>
        <v>0</v>
      </c>
      <c r="BU218" s="18"/>
      <c r="BV218" s="186"/>
      <c r="BW218" s="16">
        <f t="shared" si="377"/>
        <v>0</v>
      </c>
      <c r="BX218" s="48"/>
      <c r="BY218" s="37"/>
      <c r="BZ218" s="37"/>
    </row>
    <row r="219" spans="1:162" s="32" customFormat="1" ht="57" customHeight="1" outlineLevel="1" x14ac:dyDescent="0.45">
      <c r="A219" s="37">
        <v>192</v>
      </c>
      <c r="B219" s="37">
        <v>192</v>
      </c>
      <c r="C219" s="37" t="s">
        <v>160</v>
      </c>
      <c r="D219" s="33" t="s">
        <v>550</v>
      </c>
      <c r="E219" s="58">
        <v>45</v>
      </c>
      <c r="F219" s="283">
        <f t="shared" si="429"/>
        <v>40500</v>
      </c>
      <c r="G219" s="283">
        <f t="shared" si="430"/>
        <v>10063.35</v>
      </c>
      <c r="H219" s="283">
        <f t="shared" si="431"/>
        <v>50563.35</v>
      </c>
      <c r="I219" s="283">
        <f t="shared" si="432"/>
        <v>900</v>
      </c>
      <c r="J219" s="283">
        <f t="shared" si="433"/>
        <v>223.63</v>
      </c>
      <c r="K219" s="58"/>
      <c r="L219" s="228"/>
      <c r="M219" s="231">
        <f t="shared" si="385"/>
        <v>40500</v>
      </c>
      <c r="N219" s="231">
        <f t="shared" si="412"/>
        <v>10063.35</v>
      </c>
      <c r="O219" s="231">
        <f t="shared" si="386"/>
        <v>50563.35</v>
      </c>
      <c r="P219" s="231">
        <v>900</v>
      </c>
      <c r="Q219" s="231">
        <v>223.63</v>
      </c>
      <c r="R219" s="231">
        <f t="shared" si="387"/>
        <v>1123.6300000000001</v>
      </c>
      <c r="S219" s="228"/>
      <c r="T219" s="231">
        <f t="shared" si="371"/>
        <v>0</v>
      </c>
      <c r="U219" s="231">
        <f t="shared" si="368"/>
        <v>0</v>
      </c>
      <c r="V219" s="234">
        <f t="shared" si="369"/>
        <v>0</v>
      </c>
      <c r="W219" s="275"/>
      <c r="X219" s="231"/>
      <c r="Y219" s="231"/>
      <c r="Z219" s="228"/>
      <c r="AA219" s="231">
        <f t="shared" si="419"/>
        <v>0</v>
      </c>
      <c r="AB219" s="231">
        <f t="shared" si="420"/>
        <v>0</v>
      </c>
      <c r="AC219" s="231">
        <f t="shared" si="378"/>
        <v>0</v>
      </c>
      <c r="AD219" s="231"/>
      <c r="AE219" s="231"/>
      <c r="AF219" s="235">
        <f t="shared" si="372"/>
        <v>0</v>
      </c>
      <c r="AG219" s="228"/>
      <c r="AH219" s="231">
        <f t="shared" si="388"/>
        <v>0</v>
      </c>
      <c r="AI219" s="231">
        <f t="shared" si="389"/>
        <v>6959.7</v>
      </c>
      <c r="AJ219" s="234">
        <f t="shared" si="370"/>
        <v>6959.7</v>
      </c>
      <c r="AK219" s="231"/>
      <c r="AL219" s="231">
        <v>154.66</v>
      </c>
      <c r="AM219" s="231"/>
      <c r="AN219" s="228"/>
      <c r="AO219" s="231">
        <f t="shared" si="390"/>
        <v>0</v>
      </c>
      <c r="AP219" s="231">
        <f t="shared" si="379"/>
        <v>0</v>
      </c>
      <c r="AQ219" s="231">
        <f t="shared" si="380"/>
        <v>0</v>
      </c>
      <c r="AR219" s="231"/>
      <c r="AS219" s="231"/>
      <c r="AT219" s="235">
        <f t="shared" si="373"/>
        <v>0</v>
      </c>
      <c r="AU219" s="230"/>
      <c r="AV219" s="231">
        <f t="shared" si="421"/>
        <v>0</v>
      </c>
      <c r="AW219" s="231">
        <f t="shared" si="422"/>
        <v>0</v>
      </c>
      <c r="AX219" s="231">
        <f t="shared" si="381"/>
        <v>0</v>
      </c>
      <c r="AY219" s="231"/>
      <c r="AZ219" s="231"/>
      <c r="BA219" s="235">
        <f t="shared" si="374"/>
        <v>0</v>
      </c>
      <c r="BB219" s="230"/>
      <c r="BC219" s="231">
        <f t="shared" si="423"/>
        <v>0</v>
      </c>
      <c r="BD219" s="231">
        <f t="shared" si="424"/>
        <v>0</v>
      </c>
      <c r="BE219" s="231">
        <f t="shared" si="382"/>
        <v>0</v>
      </c>
      <c r="BF219" s="231"/>
      <c r="BG219" s="231"/>
      <c r="BH219" s="235">
        <f t="shared" si="375"/>
        <v>0</v>
      </c>
      <c r="BI219" s="230"/>
      <c r="BJ219" s="230"/>
      <c r="BK219" s="231">
        <f t="shared" si="425"/>
        <v>0</v>
      </c>
      <c r="BL219" s="231">
        <f t="shared" si="426"/>
        <v>0</v>
      </c>
      <c r="BM219" s="231">
        <f t="shared" si="383"/>
        <v>0</v>
      </c>
      <c r="BN219" s="231"/>
      <c r="BO219" s="231"/>
      <c r="BP219" s="235">
        <f t="shared" si="376"/>
        <v>0</v>
      </c>
      <c r="BQ219" s="230"/>
      <c r="BR219" s="227">
        <f t="shared" si="427"/>
        <v>0</v>
      </c>
      <c r="BS219" s="227">
        <f t="shared" si="428"/>
        <v>0</v>
      </c>
      <c r="BT219" s="231">
        <f t="shared" si="384"/>
        <v>0</v>
      </c>
      <c r="BU219" s="19"/>
      <c r="BV219" s="191"/>
      <c r="BW219" s="59">
        <f t="shared" si="377"/>
        <v>0</v>
      </c>
      <c r="BX219" s="48"/>
      <c r="BY219" s="37" t="s">
        <v>734</v>
      </c>
      <c r="BZ219" s="37"/>
    </row>
    <row r="220" spans="1:162" ht="128.25" customHeight="1" outlineLevel="1" x14ac:dyDescent="0.45">
      <c r="A220" s="5">
        <v>193</v>
      </c>
      <c r="B220" s="5">
        <v>193</v>
      </c>
      <c r="C220" s="5" t="s">
        <v>161</v>
      </c>
      <c r="D220" s="6" t="s">
        <v>553</v>
      </c>
      <c r="E220" s="10">
        <v>1.2929999999999999</v>
      </c>
      <c r="F220" s="283">
        <f t="shared" si="429"/>
        <v>252135</v>
      </c>
      <c r="G220" s="283">
        <f t="shared" si="430"/>
        <v>132586.37930999999</v>
      </c>
      <c r="H220" s="283">
        <f t="shared" si="431"/>
        <v>384721.37930999999</v>
      </c>
      <c r="I220" s="283">
        <f t="shared" si="432"/>
        <v>195000</v>
      </c>
      <c r="J220" s="283">
        <f t="shared" si="433"/>
        <v>102541.67</v>
      </c>
      <c r="K220" s="10"/>
      <c r="L220" s="228"/>
      <c r="M220" s="227">
        <f t="shared" si="385"/>
        <v>252135</v>
      </c>
      <c r="N220" s="227">
        <f t="shared" si="412"/>
        <v>132586.37930999999</v>
      </c>
      <c r="O220" s="227">
        <f t="shared" si="386"/>
        <v>384721.37930999999</v>
      </c>
      <c r="P220" s="227">
        <v>195000</v>
      </c>
      <c r="Q220" s="227">
        <v>102541.67</v>
      </c>
      <c r="R220" s="227">
        <f t="shared" si="387"/>
        <v>297541.67</v>
      </c>
      <c r="S220" s="228"/>
      <c r="T220" s="227">
        <f t="shared" si="371"/>
        <v>0</v>
      </c>
      <c r="U220" s="227">
        <f t="shared" si="368"/>
        <v>0</v>
      </c>
      <c r="V220" s="232">
        <f t="shared" si="369"/>
        <v>0</v>
      </c>
      <c r="W220" s="274"/>
      <c r="X220" s="227"/>
      <c r="Y220" s="227"/>
      <c r="Z220" s="228"/>
      <c r="AA220" s="227">
        <f t="shared" si="419"/>
        <v>0</v>
      </c>
      <c r="AB220" s="227">
        <f t="shared" si="420"/>
        <v>0</v>
      </c>
      <c r="AC220" s="227">
        <f t="shared" si="378"/>
        <v>0</v>
      </c>
      <c r="AD220" s="227"/>
      <c r="AE220" s="227"/>
      <c r="AF220" s="229">
        <f t="shared" si="372"/>
        <v>0</v>
      </c>
      <c r="AG220" s="228"/>
      <c r="AH220" s="227">
        <f t="shared" si="388"/>
        <v>0</v>
      </c>
      <c r="AI220" s="227">
        <f t="shared" si="389"/>
        <v>90509.999999999971</v>
      </c>
      <c r="AJ220" s="234">
        <f t="shared" si="370"/>
        <v>90509.999999999971</v>
      </c>
      <c r="AK220" s="227"/>
      <c r="AL220" s="227">
        <v>69999.999999999985</v>
      </c>
      <c r="AM220" s="227"/>
      <c r="AN220" s="228"/>
      <c r="AO220" s="227">
        <f t="shared" si="390"/>
        <v>0</v>
      </c>
      <c r="AP220" s="227">
        <f t="shared" si="379"/>
        <v>0</v>
      </c>
      <c r="AQ220" s="227">
        <f t="shared" si="380"/>
        <v>0</v>
      </c>
      <c r="AR220" s="227"/>
      <c r="AS220" s="227"/>
      <c r="AT220" s="229">
        <f t="shared" si="373"/>
        <v>0</v>
      </c>
      <c r="AU220" s="230"/>
      <c r="AV220" s="227">
        <f t="shared" si="421"/>
        <v>0</v>
      </c>
      <c r="AW220" s="227">
        <f t="shared" si="422"/>
        <v>0</v>
      </c>
      <c r="AX220" s="227">
        <f t="shared" si="381"/>
        <v>0</v>
      </c>
      <c r="AY220" s="227"/>
      <c r="AZ220" s="227"/>
      <c r="BA220" s="229">
        <f t="shared" si="374"/>
        <v>0</v>
      </c>
      <c r="BB220" s="230"/>
      <c r="BC220" s="227">
        <f t="shared" si="423"/>
        <v>0</v>
      </c>
      <c r="BD220" s="227">
        <f t="shared" si="424"/>
        <v>0</v>
      </c>
      <c r="BE220" s="227">
        <f t="shared" si="382"/>
        <v>0</v>
      </c>
      <c r="BF220" s="227"/>
      <c r="BG220" s="227"/>
      <c r="BH220" s="229">
        <f t="shared" si="375"/>
        <v>0</v>
      </c>
      <c r="BI220" s="230"/>
      <c r="BJ220" s="230"/>
      <c r="BK220" s="227">
        <f t="shared" si="425"/>
        <v>0</v>
      </c>
      <c r="BL220" s="227">
        <f t="shared" si="426"/>
        <v>0</v>
      </c>
      <c r="BM220" s="227">
        <f t="shared" si="383"/>
        <v>0</v>
      </c>
      <c r="BN220" s="227"/>
      <c r="BO220" s="227"/>
      <c r="BP220" s="229">
        <f t="shared" si="376"/>
        <v>0</v>
      </c>
      <c r="BQ220" s="230"/>
      <c r="BR220" s="227">
        <f t="shared" si="427"/>
        <v>103440</v>
      </c>
      <c r="BS220" s="227">
        <f t="shared" si="428"/>
        <v>103375.34999999999</v>
      </c>
      <c r="BT220" s="227">
        <f t="shared" si="384"/>
        <v>206815.34999999998</v>
      </c>
      <c r="BU220" s="18">
        <v>80000</v>
      </c>
      <c r="BV220" s="186">
        <v>79950</v>
      </c>
      <c r="BW220" s="16">
        <f t="shared" si="377"/>
        <v>159950</v>
      </c>
      <c r="BX220" s="48"/>
      <c r="BY220" s="37" t="s">
        <v>735</v>
      </c>
      <c r="BZ220" s="37"/>
    </row>
    <row r="221" spans="1:162" ht="28.5" customHeight="1" outlineLevel="1" x14ac:dyDescent="0.45">
      <c r="A221" s="5"/>
      <c r="B221" s="5"/>
      <c r="C221" s="4" t="s">
        <v>162</v>
      </c>
      <c r="D221" s="6"/>
      <c r="E221" s="10"/>
      <c r="F221" s="283">
        <f t="shared" si="429"/>
        <v>0</v>
      </c>
      <c r="G221" s="283">
        <f t="shared" si="430"/>
        <v>0</v>
      </c>
      <c r="H221" s="283">
        <f t="shared" si="431"/>
        <v>0</v>
      </c>
      <c r="I221" s="283">
        <f t="shared" si="432"/>
        <v>0</v>
      </c>
      <c r="J221" s="283">
        <f t="shared" si="433"/>
        <v>0</v>
      </c>
      <c r="K221" s="10"/>
      <c r="L221" s="228"/>
      <c r="M221" s="227"/>
      <c r="N221" s="227">
        <f t="shared" si="412"/>
        <v>0</v>
      </c>
      <c r="O221" s="227">
        <f t="shared" si="386"/>
        <v>0</v>
      </c>
      <c r="P221" s="227"/>
      <c r="Q221" s="227"/>
      <c r="R221" s="227">
        <f t="shared" si="387"/>
        <v>0</v>
      </c>
      <c r="S221" s="228"/>
      <c r="T221" s="227"/>
      <c r="U221" s="227">
        <f t="shared" si="368"/>
        <v>0</v>
      </c>
      <c r="V221" s="232">
        <f t="shared" si="369"/>
        <v>0</v>
      </c>
      <c r="W221" s="274"/>
      <c r="X221" s="227"/>
      <c r="Y221" s="227"/>
      <c r="Z221" s="228"/>
      <c r="AA221" s="227">
        <f t="shared" si="419"/>
        <v>0</v>
      </c>
      <c r="AB221" s="227">
        <f t="shared" si="420"/>
        <v>0</v>
      </c>
      <c r="AC221" s="227">
        <f t="shared" si="378"/>
        <v>0</v>
      </c>
      <c r="AD221" s="227"/>
      <c r="AE221" s="227"/>
      <c r="AF221" s="229">
        <f t="shared" si="372"/>
        <v>0</v>
      </c>
      <c r="AG221" s="228"/>
      <c r="AH221" s="227">
        <f>SUM(AH222:AH225)</f>
        <v>0</v>
      </c>
      <c r="AI221" s="227">
        <f t="shared" ref="AI221" si="434">S221*AL221</f>
        <v>0</v>
      </c>
      <c r="AJ221" s="232">
        <f t="shared" si="370"/>
        <v>0</v>
      </c>
      <c r="AK221" s="227"/>
      <c r="AL221" s="227"/>
      <c r="AM221" s="227"/>
      <c r="AN221" s="228"/>
      <c r="AO221" s="227">
        <f t="shared" si="390"/>
        <v>0</v>
      </c>
      <c r="AP221" s="227">
        <f t="shared" si="379"/>
        <v>0</v>
      </c>
      <c r="AQ221" s="227">
        <f t="shared" si="380"/>
        <v>0</v>
      </c>
      <c r="AR221" s="227"/>
      <c r="AS221" s="227"/>
      <c r="AT221" s="229">
        <f t="shared" si="373"/>
        <v>0</v>
      </c>
      <c r="AU221" s="230"/>
      <c r="AV221" s="227">
        <f t="shared" si="421"/>
        <v>0</v>
      </c>
      <c r="AW221" s="227">
        <f t="shared" si="422"/>
        <v>0</v>
      </c>
      <c r="AX221" s="227">
        <f t="shared" si="381"/>
        <v>0</v>
      </c>
      <c r="AY221" s="227"/>
      <c r="AZ221" s="227"/>
      <c r="BA221" s="229">
        <f t="shared" si="374"/>
        <v>0</v>
      </c>
      <c r="BB221" s="230"/>
      <c r="BC221" s="227">
        <f t="shared" si="423"/>
        <v>0</v>
      </c>
      <c r="BD221" s="227">
        <f t="shared" si="424"/>
        <v>0</v>
      </c>
      <c r="BE221" s="227">
        <f t="shared" si="382"/>
        <v>0</v>
      </c>
      <c r="BF221" s="227"/>
      <c r="BG221" s="227"/>
      <c r="BH221" s="229">
        <f t="shared" si="375"/>
        <v>0</v>
      </c>
      <c r="BI221" s="230"/>
      <c r="BJ221" s="230"/>
      <c r="BK221" s="227">
        <f t="shared" si="425"/>
        <v>0</v>
      </c>
      <c r="BL221" s="227">
        <f t="shared" si="426"/>
        <v>0</v>
      </c>
      <c r="BM221" s="227">
        <f t="shared" si="383"/>
        <v>0</v>
      </c>
      <c r="BN221" s="227"/>
      <c r="BO221" s="227"/>
      <c r="BP221" s="229">
        <f t="shared" si="376"/>
        <v>0</v>
      </c>
      <c r="BQ221" s="230"/>
      <c r="BR221" s="227">
        <f t="shared" si="427"/>
        <v>0</v>
      </c>
      <c r="BS221" s="227">
        <f t="shared" si="428"/>
        <v>0</v>
      </c>
      <c r="BT221" s="227">
        <f t="shared" si="384"/>
        <v>0</v>
      </c>
      <c r="BU221" s="18"/>
      <c r="BV221" s="186"/>
      <c r="BW221" s="16">
        <f t="shared" si="377"/>
        <v>0</v>
      </c>
      <c r="BX221" s="48"/>
      <c r="BY221" s="37"/>
      <c r="BZ221" s="37"/>
    </row>
    <row r="222" spans="1:162" ht="28.5" customHeight="1" outlineLevel="1" x14ac:dyDescent="0.45">
      <c r="A222" s="5">
        <v>194</v>
      </c>
      <c r="B222" s="5">
        <v>194</v>
      </c>
      <c r="C222" s="5" t="s">
        <v>163</v>
      </c>
      <c r="D222" s="6" t="s">
        <v>552</v>
      </c>
      <c r="E222" s="10">
        <v>4.24</v>
      </c>
      <c r="F222" s="283">
        <f t="shared" ref="F222:F225" si="435">E222*I222</f>
        <v>99216</v>
      </c>
      <c r="G222" s="283">
        <f t="shared" ref="G222:G225" si="436">E222*J222</f>
        <v>0</v>
      </c>
      <c r="H222" s="283">
        <f t="shared" ref="H222:H225" si="437">F222+G222</f>
        <v>99216</v>
      </c>
      <c r="I222" s="283">
        <f t="shared" ref="I222:I225" si="438">P222</f>
        <v>23400</v>
      </c>
      <c r="J222" s="283">
        <f t="shared" ref="J222:J225" si="439">Q222</f>
        <v>0</v>
      </c>
      <c r="K222" s="10"/>
      <c r="L222" s="228"/>
      <c r="M222" s="236">
        <f t="shared" si="385"/>
        <v>99216</v>
      </c>
      <c r="N222" s="236">
        <f t="shared" si="412"/>
        <v>0</v>
      </c>
      <c r="O222" s="236">
        <f t="shared" si="386"/>
        <v>99216</v>
      </c>
      <c r="P222" s="236">
        <f>23400</f>
        <v>23400</v>
      </c>
      <c r="Q222" s="227">
        <v>0</v>
      </c>
      <c r="R222" s="227">
        <f t="shared" si="387"/>
        <v>23400</v>
      </c>
      <c r="S222" s="228"/>
      <c r="T222" s="227">
        <f>E222*W222</f>
        <v>31.8</v>
      </c>
      <c r="U222" s="227">
        <f t="shared" si="368"/>
        <v>0</v>
      </c>
      <c r="V222" s="232">
        <f t="shared" si="369"/>
        <v>31.8</v>
      </c>
      <c r="W222" s="274">
        <v>7.5</v>
      </c>
      <c r="X222" s="227"/>
      <c r="Y222" s="227"/>
      <c r="Z222" s="228"/>
      <c r="AA222" s="227">
        <f t="shared" si="419"/>
        <v>0</v>
      </c>
      <c r="AB222" s="227">
        <f t="shared" si="420"/>
        <v>0</v>
      </c>
      <c r="AC222" s="227">
        <f t="shared" si="378"/>
        <v>0</v>
      </c>
      <c r="AD222" s="227"/>
      <c r="AE222" s="227"/>
      <c r="AF222" s="229">
        <f t="shared" si="372"/>
        <v>0</v>
      </c>
      <c r="AG222" s="228"/>
      <c r="AH222" s="227">
        <f t="shared" si="388"/>
        <v>0</v>
      </c>
      <c r="AI222" s="227">
        <f t="shared" si="389"/>
        <v>0</v>
      </c>
      <c r="AJ222" s="232">
        <f t="shared" si="370"/>
        <v>0</v>
      </c>
      <c r="AK222" s="227"/>
      <c r="AL222" s="227"/>
      <c r="AM222" s="227"/>
      <c r="AN222" s="228"/>
      <c r="AO222" s="227">
        <f t="shared" si="390"/>
        <v>0</v>
      </c>
      <c r="AP222" s="227">
        <f t="shared" si="379"/>
        <v>0</v>
      </c>
      <c r="AQ222" s="227">
        <f t="shared" si="380"/>
        <v>0</v>
      </c>
      <c r="AR222" s="227"/>
      <c r="AS222" s="227"/>
      <c r="AT222" s="229">
        <f t="shared" si="373"/>
        <v>0</v>
      </c>
      <c r="AU222" s="230"/>
      <c r="AV222" s="227">
        <f t="shared" si="421"/>
        <v>0</v>
      </c>
      <c r="AW222" s="227">
        <f t="shared" si="422"/>
        <v>0</v>
      </c>
      <c r="AX222" s="227">
        <f t="shared" si="381"/>
        <v>0</v>
      </c>
      <c r="AY222" s="227"/>
      <c r="AZ222" s="227"/>
      <c r="BA222" s="229">
        <f t="shared" si="374"/>
        <v>0</v>
      </c>
      <c r="BB222" s="230"/>
      <c r="BC222" s="227">
        <f t="shared" si="423"/>
        <v>0</v>
      </c>
      <c r="BD222" s="227">
        <f t="shared" si="424"/>
        <v>0</v>
      </c>
      <c r="BE222" s="227">
        <f t="shared" si="382"/>
        <v>0</v>
      </c>
      <c r="BF222" s="227"/>
      <c r="BG222" s="227"/>
      <c r="BH222" s="229">
        <f t="shared" si="375"/>
        <v>0</v>
      </c>
      <c r="BI222" s="230"/>
      <c r="BJ222" s="230"/>
      <c r="BK222" s="227">
        <f t="shared" si="425"/>
        <v>0</v>
      </c>
      <c r="BL222" s="227">
        <f t="shared" si="426"/>
        <v>0</v>
      </c>
      <c r="BM222" s="227">
        <f t="shared" si="383"/>
        <v>0</v>
      </c>
      <c r="BN222" s="227"/>
      <c r="BO222" s="227"/>
      <c r="BP222" s="229">
        <f t="shared" si="376"/>
        <v>0</v>
      </c>
      <c r="BQ222" s="230"/>
      <c r="BR222" s="227">
        <f t="shared" si="427"/>
        <v>0</v>
      </c>
      <c r="BS222" s="227">
        <f t="shared" si="428"/>
        <v>0</v>
      </c>
      <c r="BT222" s="227">
        <f t="shared" si="384"/>
        <v>0</v>
      </c>
      <c r="BU222" s="18"/>
      <c r="BV222" s="186"/>
      <c r="BW222" s="16">
        <f t="shared" si="377"/>
        <v>0</v>
      </c>
      <c r="BX222" s="48"/>
      <c r="BY222" s="37" t="s">
        <v>736</v>
      </c>
      <c r="BZ222" s="37"/>
    </row>
    <row r="223" spans="1:162" ht="42.75" customHeight="1" outlineLevel="1" x14ac:dyDescent="0.45">
      <c r="A223" s="5">
        <v>195</v>
      </c>
      <c r="B223" s="5">
        <v>195</v>
      </c>
      <c r="C223" s="5" t="s">
        <v>164</v>
      </c>
      <c r="D223" s="6" t="s">
        <v>552</v>
      </c>
      <c r="E223" s="10">
        <v>13.65</v>
      </c>
      <c r="F223" s="283">
        <f t="shared" si="435"/>
        <v>133087.5</v>
      </c>
      <c r="G223" s="283">
        <f t="shared" si="436"/>
        <v>0</v>
      </c>
      <c r="H223" s="283">
        <f t="shared" si="437"/>
        <v>133087.5</v>
      </c>
      <c r="I223" s="283">
        <f t="shared" si="438"/>
        <v>9750</v>
      </c>
      <c r="J223" s="283">
        <f t="shared" si="439"/>
        <v>0</v>
      </c>
      <c r="K223" s="10"/>
      <c r="L223" s="228"/>
      <c r="M223" s="236">
        <f>P223*E223</f>
        <v>133087.5</v>
      </c>
      <c r="N223" s="236">
        <f t="shared" si="412"/>
        <v>0</v>
      </c>
      <c r="O223" s="236">
        <f t="shared" si="386"/>
        <v>133087.5</v>
      </c>
      <c r="P223" s="236">
        <f>9750</f>
        <v>9750</v>
      </c>
      <c r="Q223" s="227">
        <v>0</v>
      </c>
      <c r="R223" s="227">
        <f t="shared" si="387"/>
        <v>9750</v>
      </c>
      <c r="S223" s="228"/>
      <c r="T223" s="227">
        <f t="shared" si="371"/>
        <v>102.375</v>
      </c>
      <c r="U223" s="227">
        <f t="shared" si="368"/>
        <v>0</v>
      </c>
      <c r="V223" s="232">
        <f t="shared" si="369"/>
        <v>102.375</v>
      </c>
      <c r="W223" s="274">
        <v>7.5</v>
      </c>
      <c r="X223" s="227"/>
      <c r="Y223" s="227"/>
      <c r="Z223" s="228"/>
      <c r="AA223" s="227">
        <f t="shared" si="419"/>
        <v>0</v>
      </c>
      <c r="AB223" s="227">
        <f t="shared" si="420"/>
        <v>0</v>
      </c>
      <c r="AC223" s="227">
        <f t="shared" si="378"/>
        <v>0</v>
      </c>
      <c r="AD223" s="227"/>
      <c r="AE223" s="227"/>
      <c r="AF223" s="229">
        <f t="shared" si="372"/>
        <v>0</v>
      </c>
      <c r="AG223" s="228"/>
      <c r="AH223" s="227">
        <f t="shared" si="388"/>
        <v>0</v>
      </c>
      <c r="AI223" s="227">
        <f t="shared" si="389"/>
        <v>0</v>
      </c>
      <c r="AJ223" s="232">
        <f t="shared" si="370"/>
        <v>0</v>
      </c>
      <c r="AK223" s="227"/>
      <c r="AL223" s="227"/>
      <c r="AM223" s="227"/>
      <c r="AN223" s="228"/>
      <c r="AO223" s="227">
        <f t="shared" si="390"/>
        <v>0</v>
      </c>
      <c r="AP223" s="227">
        <f t="shared" si="379"/>
        <v>0</v>
      </c>
      <c r="AQ223" s="227">
        <f t="shared" si="380"/>
        <v>0</v>
      </c>
      <c r="AR223" s="227"/>
      <c r="AS223" s="227"/>
      <c r="AT223" s="229">
        <f t="shared" si="373"/>
        <v>0</v>
      </c>
      <c r="AU223" s="230"/>
      <c r="AV223" s="227">
        <f t="shared" si="421"/>
        <v>0</v>
      </c>
      <c r="AW223" s="227">
        <f t="shared" si="422"/>
        <v>0</v>
      </c>
      <c r="AX223" s="227">
        <f t="shared" si="381"/>
        <v>0</v>
      </c>
      <c r="AY223" s="227"/>
      <c r="AZ223" s="227"/>
      <c r="BA223" s="229">
        <f t="shared" si="374"/>
        <v>0</v>
      </c>
      <c r="BB223" s="230"/>
      <c r="BC223" s="227">
        <f t="shared" si="423"/>
        <v>0</v>
      </c>
      <c r="BD223" s="227">
        <f t="shared" si="424"/>
        <v>0</v>
      </c>
      <c r="BE223" s="227">
        <f t="shared" si="382"/>
        <v>0</v>
      </c>
      <c r="BF223" s="227"/>
      <c r="BG223" s="227"/>
      <c r="BH223" s="229">
        <f t="shared" si="375"/>
        <v>0</v>
      </c>
      <c r="BI223" s="230"/>
      <c r="BJ223" s="230"/>
      <c r="BK223" s="227">
        <f t="shared" si="425"/>
        <v>0</v>
      </c>
      <c r="BL223" s="227">
        <f t="shared" si="426"/>
        <v>0</v>
      </c>
      <c r="BM223" s="227">
        <f t="shared" si="383"/>
        <v>0</v>
      </c>
      <c r="BN223" s="227"/>
      <c r="BO223" s="227"/>
      <c r="BP223" s="229">
        <f t="shared" si="376"/>
        <v>0</v>
      </c>
      <c r="BQ223" s="230"/>
      <c r="BR223" s="227">
        <f t="shared" si="427"/>
        <v>0</v>
      </c>
      <c r="BS223" s="227">
        <f t="shared" si="428"/>
        <v>0</v>
      </c>
      <c r="BT223" s="227">
        <f t="shared" si="384"/>
        <v>0</v>
      </c>
      <c r="BU223" s="18"/>
      <c r="BV223" s="186"/>
      <c r="BW223" s="16">
        <f t="shared" si="377"/>
        <v>0</v>
      </c>
      <c r="BX223" s="48"/>
      <c r="BY223" s="37" t="s">
        <v>737</v>
      </c>
      <c r="BZ223" s="37"/>
    </row>
    <row r="224" spans="1:162" ht="42.75" customHeight="1" outlineLevel="1" x14ac:dyDescent="0.45">
      <c r="A224" s="5">
        <v>196</v>
      </c>
      <c r="B224" s="5">
        <v>196</v>
      </c>
      <c r="C224" s="5" t="s">
        <v>165</v>
      </c>
      <c r="D224" s="6" t="s">
        <v>549</v>
      </c>
      <c r="E224" s="10">
        <v>1.18</v>
      </c>
      <c r="F224" s="283">
        <f t="shared" si="435"/>
        <v>2124</v>
      </c>
      <c r="G224" s="283">
        <f t="shared" si="436"/>
        <v>0</v>
      </c>
      <c r="H224" s="283">
        <f t="shared" si="437"/>
        <v>2124</v>
      </c>
      <c r="I224" s="283">
        <f t="shared" si="438"/>
        <v>1800</v>
      </c>
      <c r="J224" s="283">
        <f t="shared" si="439"/>
        <v>0</v>
      </c>
      <c r="K224" s="10"/>
      <c r="L224" s="228"/>
      <c r="M224" s="227">
        <f t="shared" si="385"/>
        <v>2124</v>
      </c>
      <c r="N224" s="227">
        <f t="shared" si="412"/>
        <v>0</v>
      </c>
      <c r="O224" s="227">
        <f t="shared" si="386"/>
        <v>2124</v>
      </c>
      <c r="P224" s="227">
        <v>1800</v>
      </c>
      <c r="Q224" s="227">
        <v>0</v>
      </c>
      <c r="R224" s="227">
        <f t="shared" si="387"/>
        <v>1800</v>
      </c>
      <c r="S224" s="228"/>
      <c r="T224" s="227">
        <f t="shared" si="371"/>
        <v>0</v>
      </c>
      <c r="U224" s="227">
        <f t="shared" si="368"/>
        <v>0</v>
      </c>
      <c r="V224" s="232">
        <f t="shared" si="369"/>
        <v>0</v>
      </c>
      <c r="W224" s="274"/>
      <c r="X224" s="227"/>
      <c r="Y224" s="227"/>
      <c r="Z224" s="228"/>
      <c r="AA224" s="227">
        <f t="shared" si="419"/>
        <v>0</v>
      </c>
      <c r="AB224" s="227">
        <f t="shared" si="420"/>
        <v>0</v>
      </c>
      <c r="AC224" s="227">
        <f t="shared" si="378"/>
        <v>0</v>
      </c>
      <c r="AD224" s="227"/>
      <c r="AE224" s="227"/>
      <c r="AF224" s="229">
        <f t="shared" si="372"/>
        <v>0</v>
      </c>
      <c r="AG224" s="228"/>
      <c r="AH224" s="227">
        <f t="shared" si="388"/>
        <v>0</v>
      </c>
      <c r="AI224" s="227">
        <f t="shared" si="389"/>
        <v>0</v>
      </c>
      <c r="AJ224" s="232">
        <f t="shared" si="370"/>
        <v>0</v>
      </c>
      <c r="AK224" s="227"/>
      <c r="AL224" s="227"/>
      <c r="AM224" s="227"/>
      <c r="AN224" s="228"/>
      <c r="AO224" s="227">
        <f t="shared" si="390"/>
        <v>0</v>
      </c>
      <c r="AP224" s="227">
        <f t="shared" si="379"/>
        <v>0</v>
      </c>
      <c r="AQ224" s="227">
        <f t="shared" si="380"/>
        <v>0</v>
      </c>
      <c r="AR224" s="227"/>
      <c r="AS224" s="227"/>
      <c r="AT224" s="229">
        <f t="shared" si="373"/>
        <v>0</v>
      </c>
      <c r="AU224" s="230"/>
      <c r="AV224" s="227">
        <f t="shared" si="421"/>
        <v>0</v>
      </c>
      <c r="AW224" s="227">
        <f t="shared" si="422"/>
        <v>0</v>
      </c>
      <c r="AX224" s="227">
        <f t="shared" si="381"/>
        <v>0</v>
      </c>
      <c r="AY224" s="227"/>
      <c r="AZ224" s="227"/>
      <c r="BA224" s="229">
        <f t="shared" si="374"/>
        <v>0</v>
      </c>
      <c r="BB224" s="230"/>
      <c r="BC224" s="227">
        <f t="shared" si="423"/>
        <v>0</v>
      </c>
      <c r="BD224" s="227">
        <f t="shared" si="424"/>
        <v>0</v>
      </c>
      <c r="BE224" s="227">
        <f t="shared" si="382"/>
        <v>0</v>
      </c>
      <c r="BF224" s="227"/>
      <c r="BG224" s="227"/>
      <c r="BH224" s="229">
        <f t="shared" si="375"/>
        <v>0</v>
      </c>
      <c r="BI224" s="230"/>
      <c r="BJ224" s="230"/>
      <c r="BK224" s="227">
        <f t="shared" si="425"/>
        <v>0</v>
      </c>
      <c r="BL224" s="227">
        <f t="shared" si="426"/>
        <v>0</v>
      </c>
      <c r="BM224" s="227">
        <f t="shared" si="383"/>
        <v>0</v>
      </c>
      <c r="BN224" s="227"/>
      <c r="BO224" s="227"/>
      <c r="BP224" s="229">
        <f t="shared" si="376"/>
        <v>0</v>
      </c>
      <c r="BQ224" s="230"/>
      <c r="BR224" s="227">
        <f t="shared" si="427"/>
        <v>0</v>
      </c>
      <c r="BS224" s="227">
        <f t="shared" si="428"/>
        <v>0</v>
      </c>
      <c r="BT224" s="227">
        <f t="shared" si="384"/>
        <v>0</v>
      </c>
      <c r="BU224" s="18"/>
      <c r="BV224" s="186"/>
      <c r="BW224" s="16">
        <f t="shared" si="377"/>
        <v>0</v>
      </c>
      <c r="BX224" s="48"/>
      <c r="BY224" s="37" t="s">
        <v>738</v>
      </c>
      <c r="BZ224" s="37"/>
    </row>
    <row r="225" spans="1:162" ht="42.75" customHeight="1" outlineLevel="1" x14ac:dyDescent="0.45">
      <c r="A225" s="5">
        <v>197</v>
      </c>
      <c r="B225" s="5">
        <v>197</v>
      </c>
      <c r="C225" s="5" t="s">
        <v>165</v>
      </c>
      <c r="D225" s="6" t="s">
        <v>549</v>
      </c>
      <c r="E225" s="10">
        <v>0.54</v>
      </c>
      <c r="F225" s="283">
        <f t="shared" si="435"/>
        <v>972.00000000000011</v>
      </c>
      <c r="G225" s="283">
        <f t="shared" si="436"/>
        <v>25.0398</v>
      </c>
      <c r="H225" s="283">
        <f t="shared" si="437"/>
        <v>997.03980000000013</v>
      </c>
      <c r="I225" s="283">
        <f t="shared" si="438"/>
        <v>1800</v>
      </c>
      <c r="J225" s="283">
        <f t="shared" si="439"/>
        <v>46.37</v>
      </c>
      <c r="K225" s="10"/>
      <c r="L225" s="228"/>
      <c r="M225" s="227">
        <f t="shared" si="385"/>
        <v>972.00000000000011</v>
      </c>
      <c r="N225" s="227">
        <f t="shared" si="412"/>
        <v>25.0398</v>
      </c>
      <c r="O225" s="227">
        <f t="shared" si="386"/>
        <v>997.03980000000013</v>
      </c>
      <c r="P225" s="227">
        <v>1800</v>
      </c>
      <c r="Q225" s="227">
        <v>46.37</v>
      </c>
      <c r="R225" s="227">
        <f t="shared" si="387"/>
        <v>1846.37</v>
      </c>
      <c r="S225" s="228"/>
      <c r="T225" s="227">
        <f t="shared" si="371"/>
        <v>0</v>
      </c>
      <c r="U225" s="227">
        <f t="shared" si="368"/>
        <v>0</v>
      </c>
      <c r="V225" s="232">
        <f t="shared" si="369"/>
        <v>0</v>
      </c>
      <c r="W225" s="274"/>
      <c r="X225" s="227"/>
      <c r="Y225" s="227"/>
      <c r="Z225" s="228"/>
      <c r="AA225" s="227">
        <f t="shared" si="419"/>
        <v>0</v>
      </c>
      <c r="AB225" s="227">
        <f t="shared" si="420"/>
        <v>0</v>
      </c>
      <c r="AC225" s="227">
        <f t="shared" si="378"/>
        <v>0</v>
      </c>
      <c r="AD225" s="227"/>
      <c r="AE225" s="227"/>
      <c r="AF225" s="229">
        <f t="shared" si="372"/>
        <v>0</v>
      </c>
      <c r="AG225" s="228"/>
      <c r="AH225" s="227">
        <f t="shared" si="388"/>
        <v>0</v>
      </c>
      <c r="AI225" s="227">
        <f t="shared" si="389"/>
        <v>0</v>
      </c>
      <c r="AJ225" s="232">
        <f t="shared" si="370"/>
        <v>0</v>
      </c>
      <c r="AK225" s="227"/>
      <c r="AL225" s="227"/>
      <c r="AM225" s="227"/>
      <c r="AN225" s="228"/>
      <c r="AO225" s="227">
        <f t="shared" si="390"/>
        <v>0</v>
      </c>
      <c r="AP225" s="227">
        <f t="shared" si="379"/>
        <v>0</v>
      </c>
      <c r="AQ225" s="227">
        <f t="shared" si="380"/>
        <v>0</v>
      </c>
      <c r="AR225" s="227"/>
      <c r="AS225" s="227"/>
      <c r="AT225" s="229">
        <f t="shared" si="373"/>
        <v>0</v>
      </c>
      <c r="AU225" s="230"/>
      <c r="AV225" s="227">
        <f t="shared" si="421"/>
        <v>0</v>
      </c>
      <c r="AW225" s="227">
        <f t="shared" si="422"/>
        <v>0</v>
      </c>
      <c r="AX225" s="227">
        <f t="shared" si="381"/>
        <v>0</v>
      </c>
      <c r="AY225" s="227"/>
      <c r="AZ225" s="227"/>
      <c r="BA225" s="229">
        <f t="shared" si="374"/>
        <v>0</v>
      </c>
      <c r="BB225" s="230"/>
      <c r="BC225" s="227">
        <f t="shared" si="423"/>
        <v>0</v>
      </c>
      <c r="BD225" s="227">
        <f t="shared" si="424"/>
        <v>0</v>
      </c>
      <c r="BE225" s="227">
        <f t="shared" si="382"/>
        <v>0</v>
      </c>
      <c r="BF225" s="227"/>
      <c r="BG225" s="227"/>
      <c r="BH225" s="229">
        <f t="shared" si="375"/>
        <v>0</v>
      </c>
      <c r="BI225" s="230"/>
      <c r="BJ225" s="230"/>
      <c r="BK225" s="227">
        <f t="shared" si="425"/>
        <v>0</v>
      </c>
      <c r="BL225" s="227">
        <f t="shared" si="426"/>
        <v>0</v>
      </c>
      <c r="BM225" s="227">
        <f t="shared" si="383"/>
        <v>0</v>
      </c>
      <c r="BN225" s="227"/>
      <c r="BO225" s="227"/>
      <c r="BP225" s="229">
        <f t="shared" si="376"/>
        <v>0</v>
      </c>
      <c r="BQ225" s="230"/>
      <c r="BR225" s="227">
        <f t="shared" si="427"/>
        <v>0</v>
      </c>
      <c r="BS225" s="227">
        <f t="shared" si="428"/>
        <v>0</v>
      </c>
      <c r="BT225" s="227">
        <f t="shared" si="384"/>
        <v>0</v>
      </c>
      <c r="BU225" s="18"/>
      <c r="BV225" s="186"/>
      <c r="BW225" s="16">
        <f t="shared" si="377"/>
        <v>0</v>
      </c>
      <c r="BX225" s="48"/>
      <c r="BY225" s="37" t="s">
        <v>739</v>
      </c>
      <c r="BZ225" s="37"/>
    </row>
    <row r="226" spans="1:162" s="26" customFormat="1" x14ac:dyDescent="0.45">
      <c r="A226" s="21"/>
      <c r="B226" s="21"/>
      <c r="C226" s="21" t="s">
        <v>166</v>
      </c>
      <c r="D226" s="27"/>
      <c r="E226" s="28"/>
      <c r="F226" s="225">
        <f t="shared" ref="F226:L226" si="440">SUM(F227:F230)</f>
        <v>222414.30000000002</v>
      </c>
      <c r="G226" s="225">
        <f t="shared" si="440"/>
        <v>28291.716799999998</v>
      </c>
      <c r="H226" s="225">
        <f t="shared" si="440"/>
        <v>250706.01680000001</v>
      </c>
      <c r="I226" s="225"/>
      <c r="J226" s="225"/>
      <c r="K226" s="225"/>
      <c r="L226" s="225">
        <f t="shared" si="440"/>
        <v>0</v>
      </c>
      <c r="M226" s="225">
        <f>SUM(M227:M230)</f>
        <v>222414.30000000002</v>
      </c>
      <c r="N226" s="225">
        <f>SUM(N227:N230)</f>
        <v>28291.716799999998</v>
      </c>
      <c r="O226" s="225">
        <f t="shared" si="386"/>
        <v>250706.01680000001</v>
      </c>
      <c r="P226" s="225"/>
      <c r="Q226" s="225"/>
      <c r="R226" s="225">
        <f t="shared" si="387"/>
        <v>0</v>
      </c>
      <c r="S226" s="226"/>
      <c r="T226" s="225">
        <f>SUM(T227:T230)</f>
        <v>0</v>
      </c>
      <c r="U226" s="225">
        <f>SUM(U227:U230)</f>
        <v>0</v>
      </c>
      <c r="V226" s="225">
        <f t="shared" si="369"/>
        <v>0</v>
      </c>
      <c r="W226" s="273"/>
      <c r="X226" s="225"/>
      <c r="Y226" s="225"/>
      <c r="Z226" s="226"/>
      <c r="AA226" s="225">
        <f>SUM(AA227:AA230)</f>
        <v>0</v>
      </c>
      <c r="AB226" s="225">
        <f>SUM(AB227:AB230)</f>
        <v>0</v>
      </c>
      <c r="AC226" s="225">
        <f t="shared" si="378"/>
        <v>0</v>
      </c>
      <c r="AD226" s="225"/>
      <c r="AE226" s="225"/>
      <c r="AF226" s="222">
        <f t="shared" si="372"/>
        <v>0</v>
      </c>
      <c r="AG226" s="226"/>
      <c r="AH226" s="225">
        <f>SUM(AH227:AH230)</f>
        <v>0</v>
      </c>
      <c r="AI226" s="225">
        <f>SUM(AI227:AI230)</f>
        <v>4039.9535048174666</v>
      </c>
      <c r="AJ226" s="225">
        <f t="shared" si="370"/>
        <v>4039.9535048174666</v>
      </c>
      <c r="AK226" s="225"/>
      <c r="AL226" s="225"/>
      <c r="AM226" s="225"/>
      <c r="AN226" s="226"/>
      <c r="AO226" s="225">
        <f>SUM(AO227:AO230)</f>
        <v>0</v>
      </c>
      <c r="AP226" s="225">
        <f>SUM(AP227:AP230)</f>
        <v>0</v>
      </c>
      <c r="AQ226" s="225">
        <f t="shared" si="380"/>
        <v>0</v>
      </c>
      <c r="AR226" s="225"/>
      <c r="AS226" s="225"/>
      <c r="AT226" s="222">
        <f t="shared" si="373"/>
        <v>0</v>
      </c>
      <c r="AU226" s="223"/>
      <c r="AV226" s="225">
        <f>SUM(AV227:AV230)</f>
        <v>0</v>
      </c>
      <c r="AW226" s="225">
        <f>SUM(AW227:AW230)</f>
        <v>0</v>
      </c>
      <c r="AX226" s="225">
        <f t="shared" si="381"/>
        <v>0</v>
      </c>
      <c r="AY226" s="225"/>
      <c r="AZ226" s="225"/>
      <c r="BA226" s="222">
        <f t="shared" si="374"/>
        <v>0</v>
      </c>
      <c r="BB226" s="223"/>
      <c r="BC226" s="225">
        <f>SUM(BC227:BC230)</f>
        <v>0</v>
      </c>
      <c r="BD226" s="225">
        <f>SUM(BD227:BD230)</f>
        <v>0</v>
      </c>
      <c r="BE226" s="225">
        <f t="shared" si="382"/>
        <v>0</v>
      </c>
      <c r="BF226" s="225"/>
      <c r="BG226" s="225"/>
      <c r="BH226" s="222">
        <f t="shared" si="375"/>
        <v>0</v>
      </c>
      <c r="BI226" s="223"/>
      <c r="BJ226" s="223"/>
      <c r="BK226" s="225">
        <f>SUM(BK227:BK230)</f>
        <v>0</v>
      </c>
      <c r="BL226" s="225">
        <f>SUM(BL227:BL230)</f>
        <v>0</v>
      </c>
      <c r="BM226" s="225">
        <f t="shared" si="383"/>
        <v>0</v>
      </c>
      <c r="BN226" s="225"/>
      <c r="BO226" s="225"/>
      <c r="BP226" s="222">
        <f t="shared" si="376"/>
        <v>0</v>
      </c>
      <c r="BQ226" s="223"/>
      <c r="BR226" s="225">
        <f>SUM(BR227:BR230)</f>
        <v>0</v>
      </c>
      <c r="BS226" s="225">
        <f>SUM(BS227:BS230)</f>
        <v>0</v>
      </c>
      <c r="BT226" s="225">
        <f t="shared" si="384"/>
        <v>0</v>
      </c>
      <c r="BU226" s="29"/>
      <c r="BV226" s="190"/>
      <c r="BW226" s="25">
        <f t="shared" si="377"/>
        <v>0</v>
      </c>
      <c r="BX226" s="47"/>
      <c r="BY226" s="35"/>
      <c r="BZ226" s="35"/>
      <c r="CA226" s="53"/>
      <c r="CB226" s="53"/>
      <c r="CC226" s="53"/>
      <c r="CD226" s="53"/>
      <c r="CE226" s="53"/>
      <c r="CF226" s="53"/>
      <c r="CG226" s="53"/>
      <c r="CH226" s="53"/>
      <c r="CI226" s="53"/>
      <c r="CJ226" s="53"/>
      <c r="CK226" s="53"/>
      <c r="CL226" s="53"/>
      <c r="CM226" s="53"/>
      <c r="CN226" s="53"/>
      <c r="CO226" s="53"/>
      <c r="CP226" s="53"/>
      <c r="CQ226" s="53"/>
      <c r="CR226" s="53"/>
      <c r="CS226" s="53"/>
      <c r="CT226" s="53"/>
      <c r="CU226" s="53"/>
      <c r="CV226" s="53"/>
      <c r="CW226" s="53"/>
      <c r="CX226" s="53"/>
      <c r="CY226" s="53"/>
      <c r="CZ226" s="53"/>
      <c r="DA226" s="53"/>
      <c r="DB226" s="53"/>
      <c r="DC226" s="53"/>
      <c r="DD226" s="53"/>
      <c r="DE226" s="53"/>
      <c r="DF226" s="53"/>
      <c r="DG226" s="53"/>
      <c r="DH226" s="53"/>
      <c r="DI226" s="53"/>
      <c r="DJ226" s="53"/>
      <c r="DK226" s="53"/>
      <c r="DL226" s="53"/>
      <c r="DM226" s="53"/>
      <c r="DN226" s="53"/>
      <c r="DO226" s="53"/>
      <c r="DP226" s="53"/>
      <c r="DQ226" s="53"/>
      <c r="DR226" s="53"/>
      <c r="DS226" s="53"/>
      <c r="DT226" s="53"/>
      <c r="DU226" s="53"/>
      <c r="DV226" s="53"/>
      <c r="DW226" s="53"/>
      <c r="DX226" s="53"/>
      <c r="DY226" s="53"/>
      <c r="DZ226" s="53"/>
      <c r="EA226" s="53"/>
      <c r="EB226" s="53"/>
      <c r="EC226" s="53"/>
      <c r="ED226" s="53"/>
      <c r="EE226" s="53"/>
      <c r="EF226" s="53"/>
      <c r="EG226" s="53"/>
      <c r="EH226" s="53"/>
      <c r="EI226" s="53"/>
      <c r="EJ226" s="53"/>
      <c r="EK226" s="53"/>
      <c r="EL226" s="53"/>
      <c r="EM226" s="53"/>
      <c r="EN226" s="53"/>
      <c r="EO226" s="53"/>
      <c r="EP226" s="53"/>
      <c r="EQ226" s="53"/>
      <c r="ER226" s="53"/>
      <c r="ES226" s="53"/>
      <c r="ET226" s="53"/>
      <c r="EU226" s="53"/>
      <c r="EV226" s="53"/>
      <c r="EW226" s="53"/>
      <c r="EX226" s="53"/>
      <c r="EY226" s="53"/>
      <c r="EZ226" s="53"/>
      <c r="FA226" s="53"/>
      <c r="FB226" s="53"/>
      <c r="FC226" s="53"/>
      <c r="FD226" s="53"/>
      <c r="FE226" s="53"/>
      <c r="FF226" s="53"/>
    </row>
    <row r="227" spans="1:162" ht="85.5" customHeight="1" outlineLevel="1" x14ac:dyDescent="0.45">
      <c r="A227" s="5">
        <v>198</v>
      </c>
      <c r="B227" s="5">
        <v>198</v>
      </c>
      <c r="C227" s="5" t="s">
        <v>167</v>
      </c>
      <c r="D227" s="6" t="s">
        <v>552</v>
      </c>
      <c r="E227" s="10">
        <v>30.17</v>
      </c>
      <c r="F227" s="283">
        <f t="shared" ref="F227" si="441">E227*I227</f>
        <v>138480.30000000002</v>
      </c>
      <c r="G227" s="283">
        <f t="shared" ref="G227" si="442">E227*J227</f>
        <v>26901.6839</v>
      </c>
      <c r="H227" s="283">
        <f t="shared" ref="H227" si="443">F227+G227</f>
        <v>165381.98390000002</v>
      </c>
      <c r="I227" s="283">
        <f t="shared" ref="I227" si="444">P227</f>
        <v>4590</v>
      </c>
      <c r="J227" s="283">
        <f t="shared" ref="J227" si="445">Q227</f>
        <v>891.67</v>
      </c>
      <c r="K227" s="10">
        <f>J227+I227</f>
        <v>5481.67</v>
      </c>
      <c r="L227" s="228"/>
      <c r="M227" s="227">
        <f t="shared" si="385"/>
        <v>138480.30000000002</v>
      </c>
      <c r="N227" s="227">
        <f t="shared" si="412"/>
        <v>26901.6839</v>
      </c>
      <c r="O227" s="227">
        <f t="shared" si="386"/>
        <v>165381.98390000002</v>
      </c>
      <c r="P227" s="227">
        <v>4590</v>
      </c>
      <c r="Q227" s="227">
        <v>891.67</v>
      </c>
      <c r="R227" s="227">
        <f t="shared" si="387"/>
        <v>5481.67</v>
      </c>
      <c r="S227" s="228"/>
      <c r="T227" s="227">
        <f t="shared" si="371"/>
        <v>0</v>
      </c>
      <c r="U227" s="227">
        <f t="shared" si="368"/>
        <v>0</v>
      </c>
      <c r="V227" s="232">
        <f t="shared" si="369"/>
        <v>0</v>
      </c>
      <c r="W227" s="274"/>
      <c r="X227" s="227"/>
      <c r="Y227" s="227"/>
      <c r="Z227" s="228"/>
      <c r="AA227" s="227">
        <f>AM227*AD227</f>
        <v>0</v>
      </c>
      <c r="AB227" s="227">
        <f>AM228*AE227</f>
        <v>0</v>
      </c>
      <c r="AC227" s="227">
        <f t="shared" si="378"/>
        <v>0</v>
      </c>
      <c r="AD227" s="227"/>
      <c r="AE227" s="227"/>
      <c r="AF227" s="229">
        <f t="shared" si="372"/>
        <v>0</v>
      </c>
      <c r="AG227" s="228"/>
      <c r="AH227" s="227">
        <f t="shared" si="388"/>
        <v>0</v>
      </c>
      <c r="AI227" s="227">
        <f t="shared" si="389"/>
        <v>3421.8535048174667</v>
      </c>
      <c r="AJ227" s="232">
        <f t="shared" si="370"/>
        <v>3421.8535048174667</v>
      </c>
      <c r="AK227" s="227"/>
      <c r="AL227" s="227">
        <v>113.41907539998232</v>
      </c>
      <c r="AM227" s="227"/>
      <c r="AN227" s="228"/>
      <c r="AO227" s="227">
        <f t="shared" si="390"/>
        <v>0</v>
      </c>
      <c r="AP227" s="227">
        <f t="shared" si="379"/>
        <v>0</v>
      </c>
      <c r="AQ227" s="227">
        <f t="shared" si="380"/>
        <v>0</v>
      </c>
      <c r="AR227" s="227"/>
      <c r="AS227" s="227"/>
      <c r="AT227" s="229">
        <f t="shared" si="373"/>
        <v>0</v>
      </c>
      <c r="AU227" s="230"/>
      <c r="AV227" s="227">
        <f>R227*AY227</f>
        <v>0</v>
      </c>
      <c r="AW227" s="227">
        <f>R228*AZ227</f>
        <v>0</v>
      </c>
      <c r="AX227" s="227">
        <f t="shared" si="381"/>
        <v>0</v>
      </c>
      <c r="AY227" s="227"/>
      <c r="AZ227" s="227"/>
      <c r="BA227" s="229">
        <f t="shared" si="374"/>
        <v>0</v>
      </c>
      <c r="BB227" s="230"/>
      <c r="BC227" s="227">
        <f>Y227*BF227</f>
        <v>0</v>
      </c>
      <c r="BD227" s="227">
        <f>Y228*BG227</f>
        <v>0</v>
      </c>
      <c r="BE227" s="227">
        <f t="shared" si="382"/>
        <v>0</v>
      </c>
      <c r="BF227" s="227"/>
      <c r="BG227" s="227"/>
      <c r="BH227" s="229">
        <f t="shared" si="375"/>
        <v>0</v>
      </c>
      <c r="BI227" s="230"/>
      <c r="BJ227" s="230"/>
      <c r="BK227" s="227">
        <f>AT227*BN227</f>
        <v>0</v>
      </c>
      <c r="BL227" s="227">
        <f>AT228*BO227</f>
        <v>0</v>
      </c>
      <c r="BM227" s="227">
        <f t="shared" si="383"/>
        <v>0</v>
      </c>
      <c r="BN227" s="227"/>
      <c r="BO227" s="227"/>
      <c r="BP227" s="229">
        <f t="shared" si="376"/>
        <v>0</v>
      </c>
      <c r="BQ227" s="230"/>
      <c r="BR227" s="227">
        <f>BA227*BU227</f>
        <v>0</v>
      </c>
      <c r="BS227" s="227">
        <f>BA228*BV227</f>
        <v>0</v>
      </c>
      <c r="BT227" s="227">
        <f t="shared" si="384"/>
        <v>0</v>
      </c>
      <c r="BU227" s="18"/>
      <c r="BV227" s="186"/>
      <c r="BW227" s="16">
        <f t="shared" si="377"/>
        <v>0</v>
      </c>
      <c r="BX227" s="48"/>
      <c r="BY227" s="37" t="s">
        <v>740</v>
      </c>
      <c r="BZ227" s="37"/>
    </row>
    <row r="228" spans="1:162" ht="71.25" customHeight="1" outlineLevel="1" x14ac:dyDescent="0.45">
      <c r="A228" s="5">
        <v>199</v>
      </c>
      <c r="B228" s="5">
        <v>199</v>
      </c>
      <c r="C228" s="5" t="s">
        <v>168</v>
      </c>
      <c r="D228" s="6" t="s">
        <v>549</v>
      </c>
      <c r="E228" s="10">
        <v>4.12</v>
      </c>
      <c r="F228" s="283">
        <f t="shared" ref="F228:F230" si="446">E228*I228</f>
        <v>3708</v>
      </c>
      <c r="G228" s="283">
        <f t="shared" ref="G228:G230" si="447">E228*J228</f>
        <v>191.0444</v>
      </c>
      <c r="H228" s="283">
        <f t="shared" ref="H228:H230" si="448">F228+G228</f>
        <v>3899.0443999999998</v>
      </c>
      <c r="I228" s="283">
        <f t="shared" ref="I228:I230" si="449">P228</f>
        <v>900</v>
      </c>
      <c r="J228" s="283">
        <f t="shared" ref="J228:J230" si="450">Q228</f>
        <v>46.37</v>
      </c>
      <c r="K228" s="10">
        <f t="shared" ref="K228:K230" si="451">J228+I228</f>
        <v>946.37</v>
      </c>
      <c r="L228" s="228"/>
      <c r="M228" s="227">
        <f t="shared" si="385"/>
        <v>3708</v>
      </c>
      <c r="N228" s="227">
        <f t="shared" si="412"/>
        <v>191.0444</v>
      </c>
      <c r="O228" s="227">
        <f t="shared" si="386"/>
        <v>3899.0443999999998</v>
      </c>
      <c r="P228" s="227">
        <v>900</v>
      </c>
      <c r="Q228" s="227">
        <v>46.37</v>
      </c>
      <c r="R228" s="227">
        <f t="shared" si="387"/>
        <v>946.37</v>
      </c>
      <c r="S228" s="228"/>
      <c r="T228" s="227">
        <f t="shared" si="371"/>
        <v>0</v>
      </c>
      <c r="U228" s="227">
        <f t="shared" si="368"/>
        <v>0</v>
      </c>
      <c r="V228" s="232">
        <f t="shared" si="369"/>
        <v>0</v>
      </c>
      <c r="W228" s="274"/>
      <c r="X228" s="227"/>
      <c r="Y228" s="227"/>
      <c r="Z228" s="228"/>
      <c r="AA228" s="227">
        <f>AM228*AD228</f>
        <v>0</v>
      </c>
      <c r="AB228" s="227">
        <f>AM229*AE228</f>
        <v>0</v>
      </c>
      <c r="AC228" s="227">
        <f t="shared" si="378"/>
        <v>0</v>
      </c>
      <c r="AD228" s="227"/>
      <c r="AE228" s="227"/>
      <c r="AF228" s="229">
        <f t="shared" si="372"/>
        <v>0</v>
      </c>
      <c r="AG228" s="228"/>
      <c r="AH228" s="227">
        <f t="shared" si="388"/>
        <v>0</v>
      </c>
      <c r="AI228" s="227">
        <f t="shared" si="389"/>
        <v>0</v>
      </c>
      <c r="AJ228" s="232">
        <f t="shared" si="370"/>
        <v>0</v>
      </c>
      <c r="AK228" s="227"/>
      <c r="AL228" s="227"/>
      <c r="AM228" s="227"/>
      <c r="AN228" s="228"/>
      <c r="AO228" s="227">
        <f t="shared" si="390"/>
        <v>0</v>
      </c>
      <c r="AP228" s="227">
        <f t="shared" si="379"/>
        <v>0</v>
      </c>
      <c r="AQ228" s="227">
        <f t="shared" si="380"/>
        <v>0</v>
      </c>
      <c r="AR228" s="227"/>
      <c r="AS228" s="227"/>
      <c r="AT228" s="229">
        <f t="shared" si="373"/>
        <v>0</v>
      </c>
      <c r="AU228" s="230"/>
      <c r="AV228" s="227">
        <f>R228*AY228</f>
        <v>0</v>
      </c>
      <c r="AW228" s="227">
        <f>R229*AZ228</f>
        <v>0</v>
      </c>
      <c r="AX228" s="227">
        <f t="shared" si="381"/>
        <v>0</v>
      </c>
      <c r="AY228" s="227"/>
      <c r="AZ228" s="227"/>
      <c r="BA228" s="229">
        <f t="shared" si="374"/>
        <v>0</v>
      </c>
      <c r="BB228" s="230"/>
      <c r="BC228" s="227">
        <f>Y228*BF228</f>
        <v>0</v>
      </c>
      <c r="BD228" s="227">
        <f>Y229*BG228</f>
        <v>0</v>
      </c>
      <c r="BE228" s="227">
        <f t="shared" si="382"/>
        <v>0</v>
      </c>
      <c r="BF228" s="227"/>
      <c r="BG228" s="227"/>
      <c r="BH228" s="229">
        <f t="shared" si="375"/>
        <v>0</v>
      </c>
      <c r="BI228" s="230"/>
      <c r="BJ228" s="230"/>
      <c r="BK228" s="227">
        <f>AT228*BN228</f>
        <v>0</v>
      </c>
      <c r="BL228" s="227">
        <f>AT229*BO228</f>
        <v>0</v>
      </c>
      <c r="BM228" s="227">
        <f t="shared" si="383"/>
        <v>0</v>
      </c>
      <c r="BN228" s="227"/>
      <c r="BO228" s="227"/>
      <c r="BP228" s="229">
        <f t="shared" si="376"/>
        <v>0</v>
      </c>
      <c r="BQ228" s="230"/>
      <c r="BR228" s="227">
        <f>BA228*BU228</f>
        <v>0</v>
      </c>
      <c r="BS228" s="227">
        <f>BA229*BV228</f>
        <v>0</v>
      </c>
      <c r="BT228" s="227">
        <f t="shared" si="384"/>
        <v>0</v>
      </c>
      <c r="BU228" s="18"/>
      <c r="BV228" s="186"/>
      <c r="BW228" s="16">
        <f t="shared" si="377"/>
        <v>0</v>
      </c>
      <c r="BX228" s="48"/>
      <c r="BY228" s="37" t="s">
        <v>741</v>
      </c>
      <c r="BZ228" s="37"/>
    </row>
    <row r="229" spans="1:162" ht="28.5" customHeight="1" outlineLevel="1" x14ac:dyDescent="0.45">
      <c r="A229" s="5">
        <v>200</v>
      </c>
      <c r="B229" s="5">
        <v>200</v>
      </c>
      <c r="C229" s="5" t="s">
        <v>169</v>
      </c>
      <c r="D229" s="6" t="s">
        <v>552</v>
      </c>
      <c r="E229" s="10">
        <v>8.83</v>
      </c>
      <c r="F229" s="283">
        <f t="shared" si="446"/>
        <v>79470</v>
      </c>
      <c r="G229" s="283">
        <f t="shared" si="447"/>
        <v>1181.0125</v>
      </c>
      <c r="H229" s="283">
        <f t="shared" si="448"/>
        <v>80651.012499999997</v>
      </c>
      <c r="I229" s="283">
        <f t="shared" si="449"/>
        <v>9000</v>
      </c>
      <c r="J229" s="283">
        <f t="shared" si="450"/>
        <v>133.75</v>
      </c>
      <c r="K229" s="10">
        <f t="shared" si="451"/>
        <v>9133.75</v>
      </c>
      <c r="L229" s="228"/>
      <c r="M229" s="227">
        <f t="shared" si="385"/>
        <v>79470</v>
      </c>
      <c r="N229" s="227">
        <f t="shared" si="412"/>
        <v>1181.0125</v>
      </c>
      <c r="O229" s="227">
        <f t="shared" si="386"/>
        <v>80651.012499999997</v>
      </c>
      <c r="P229" s="227">
        <v>9000</v>
      </c>
      <c r="Q229" s="227">
        <v>133.75</v>
      </c>
      <c r="R229" s="227">
        <f t="shared" si="387"/>
        <v>9133.75</v>
      </c>
      <c r="S229" s="228"/>
      <c r="T229" s="227">
        <f t="shared" si="371"/>
        <v>0</v>
      </c>
      <c r="U229" s="227">
        <f t="shared" si="368"/>
        <v>0</v>
      </c>
      <c r="V229" s="232">
        <f t="shared" si="369"/>
        <v>0</v>
      </c>
      <c r="W229" s="274"/>
      <c r="X229" s="227"/>
      <c r="Y229" s="227"/>
      <c r="Z229" s="228"/>
      <c r="AA229" s="227">
        <f>AM229*AD229</f>
        <v>0</v>
      </c>
      <c r="AB229" s="227">
        <f>AM230*AE229</f>
        <v>0</v>
      </c>
      <c r="AC229" s="227">
        <f t="shared" si="378"/>
        <v>0</v>
      </c>
      <c r="AD229" s="227"/>
      <c r="AE229" s="227"/>
      <c r="AF229" s="229">
        <f t="shared" si="372"/>
        <v>0</v>
      </c>
      <c r="AG229" s="228"/>
      <c r="AH229" s="227">
        <f t="shared" si="388"/>
        <v>0</v>
      </c>
      <c r="AI229" s="227">
        <f t="shared" si="389"/>
        <v>618.09999999999991</v>
      </c>
      <c r="AJ229" s="232">
        <f t="shared" si="370"/>
        <v>618.09999999999991</v>
      </c>
      <c r="AK229" s="227"/>
      <c r="AL229" s="227">
        <v>69.999999999999986</v>
      </c>
      <c r="AM229" s="227"/>
      <c r="AN229" s="228"/>
      <c r="AO229" s="227">
        <f t="shared" si="390"/>
        <v>0</v>
      </c>
      <c r="AP229" s="227">
        <f t="shared" si="379"/>
        <v>0</v>
      </c>
      <c r="AQ229" s="227">
        <f t="shared" si="380"/>
        <v>0</v>
      </c>
      <c r="AR229" s="227"/>
      <c r="AS229" s="227"/>
      <c r="AT229" s="229">
        <f t="shared" si="373"/>
        <v>0</v>
      </c>
      <c r="AU229" s="230"/>
      <c r="AV229" s="227">
        <f>R229*AY229</f>
        <v>0</v>
      </c>
      <c r="AW229" s="227">
        <f>R230*AZ229</f>
        <v>0</v>
      </c>
      <c r="AX229" s="227">
        <f t="shared" si="381"/>
        <v>0</v>
      </c>
      <c r="AY229" s="227"/>
      <c r="AZ229" s="227"/>
      <c r="BA229" s="229">
        <f t="shared" si="374"/>
        <v>0</v>
      </c>
      <c r="BB229" s="230"/>
      <c r="BC229" s="227">
        <f>Y229*BF229</f>
        <v>0</v>
      </c>
      <c r="BD229" s="227">
        <f>Y230*BG229</f>
        <v>0</v>
      </c>
      <c r="BE229" s="227">
        <f t="shared" si="382"/>
        <v>0</v>
      </c>
      <c r="BF229" s="227"/>
      <c r="BG229" s="227"/>
      <c r="BH229" s="229">
        <f t="shared" si="375"/>
        <v>0</v>
      </c>
      <c r="BI229" s="230"/>
      <c r="BJ229" s="230"/>
      <c r="BK229" s="227">
        <f>AT229*BN229</f>
        <v>0</v>
      </c>
      <c r="BL229" s="227">
        <f>AT230*BO229</f>
        <v>0</v>
      </c>
      <c r="BM229" s="227">
        <f t="shared" si="383"/>
        <v>0</v>
      </c>
      <c r="BN229" s="227"/>
      <c r="BO229" s="227"/>
      <c r="BP229" s="229">
        <f t="shared" si="376"/>
        <v>0</v>
      </c>
      <c r="BQ229" s="230"/>
      <c r="BR229" s="227">
        <f>BA229*BU229</f>
        <v>0</v>
      </c>
      <c r="BS229" s="227">
        <f>BA230*BV229</f>
        <v>0</v>
      </c>
      <c r="BT229" s="227">
        <f t="shared" si="384"/>
        <v>0</v>
      </c>
      <c r="BU229" s="18"/>
      <c r="BV229" s="186"/>
      <c r="BW229" s="16">
        <f t="shared" si="377"/>
        <v>0</v>
      </c>
      <c r="BX229" s="48"/>
      <c r="BY229" s="37" t="s">
        <v>742</v>
      </c>
      <c r="BZ229" s="37"/>
    </row>
    <row r="230" spans="1:162" ht="71.25" customHeight="1" outlineLevel="1" x14ac:dyDescent="0.45">
      <c r="A230" s="5">
        <v>201</v>
      </c>
      <c r="B230" s="5">
        <v>201</v>
      </c>
      <c r="C230" s="5" t="s">
        <v>168</v>
      </c>
      <c r="D230" s="6" t="s">
        <v>549</v>
      </c>
      <c r="E230" s="10">
        <v>0.84</v>
      </c>
      <c r="F230" s="283">
        <f t="shared" si="446"/>
        <v>756</v>
      </c>
      <c r="G230" s="283">
        <f t="shared" si="447"/>
        <v>17.975999999999999</v>
      </c>
      <c r="H230" s="283">
        <f t="shared" si="448"/>
        <v>773.976</v>
      </c>
      <c r="I230" s="283">
        <f t="shared" si="449"/>
        <v>900</v>
      </c>
      <c r="J230" s="283">
        <f t="shared" si="450"/>
        <v>21.4</v>
      </c>
      <c r="K230" s="10">
        <f t="shared" si="451"/>
        <v>921.4</v>
      </c>
      <c r="L230" s="228"/>
      <c r="M230" s="227">
        <f t="shared" si="385"/>
        <v>756</v>
      </c>
      <c r="N230" s="227">
        <f t="shared" si="412"/>
        <v>17.975999999999999</v>
      </c>
      <c r="O230" s="227">
        <f t="shared" si="386"/>
        <v>773.976</v>
      </c>
      <c r="P230" s="227">
        <v>900</v>
      </c>
      <c r="Q230" s="227">
        <v>21.4</v>
      </c>
      <c r="R230" s="227">
        <f t="shared" si="387"/>
        <v>921.4</v>
      </c>
      <c r="S230" s="228"/>
      <c r="T230" s="227">
        <f t="shared" si="371"/>
        <v>0</v>
      </c>
      <c r="U230" s="227">
        <f t="shared" si="368"/>
        <v>0</v>
      </c>
      <c r="V230" s="232">
        <f t="shared" si="369"/>
        <v>0</v>
      </c>
      <c r="W230" s="274"/>
      <c r="X230" s="227"/>
      <c r="Y230" s="227"/>
      <c r="Z230" s="228"/>
      <c r="AA230" s="227">
        <f>AM230*AD230</f>
        <v>0</v>
      </c>
      <c r="AB230" s="227">
        <f>AM231*AE230</f>
        <v>0</v>
      </c>
      <c r="AC230" s="227">
        <f t="shared" si="378"/>
        <v>0</v>
      </c>
      <c r="AD230" s="227"/>
      <c r="AE230" s="227"/>
      <c r="AF230" s="229">
        <f t="shared" si="372"/>
        <v>0</v>
      </c>
      <c r="AG230" s="228"/>
      <c r="AH230" s="227">
        <f t="shared" si="388"/>
        <v>0</v>
      </c>
      <c r="AI230" s="227">
        <f t="shared" si="389"/>
        <v>0</v>
      </c>
      <c r="AJ230" s="232">
        <f t="shared" si="370"/>
        <v>0</v>
      </c>
      <c r="AK230" s="227"/>
      <c r="AL230" s="227"/>
      <c r="AM230" s="227"/>
      <c r="AN230" s="228"/>
      <c r="AO230" s="227">
        <f t="shared" si="390"/>
        <v>0</v>
      </c>
      <c r="AP230" s="227">
        <f t="shared" si="379"/>
        <v>0</v>
      </c>
      <c r="AQ230" s="227">
        <f t="shared" si="380"/>
        <v>0</v>
      </c>
      <c r="AR230" s="227"/>
      <c r="AS230" s="227"/>
      <c r="AT230" s="229">
        <f t="shared" si="373"/>
        <v>0</v>
      </c>
      <c r="AU230" s="230"/>
      <c r="AV230" s="227">
        <f>R230*AY230</f>
        <v>0</v>
      </c>
      <c r="AW230" s="227">
        <f>R231*AZ230</f>
        <v>0</v>
      </c>
      <c r="AX230" s="227">
        <f t="shared" si="381"/>
        <v>0</v>
      </c>
      <c r="AY230" s="227"/>
      <c r="AZ230" s="227"/>
      <c r="BA230" s="229">
        <f t="shared" si="374"/>
        <v>0</v>
      </c>
      <c r="BB230" s="230"/>
      <c r="BC230" s="227">
        <f>Y230*BF230</f>
        <v>0</v>
      </c>
      <c r="BD230" s="227">
        <f>Y231*BG230</f>
        <v>0</v>
      </c>
      <c r="BE230" s="227">
        <f t="shared" si="382"/>
        <v>0</v>
      </c>
      <c r="BF230" s="227"/>
      <c r="BG230" s="227"/>
      <c r="BH230" s="229">
        <f t="shared" si="375"/>
        <v>0</v>
      </c>
      <c r="BI230" s="230"/>
      <c r="BJ230" s="230"/>
      <c r="BK230" s="227">
        <f>AT230*BN230</f>
        <v>0</v>
      </c>
      <c r="BL230" s="227">
        <f>AT231*BO230</f>
        <v>0</v>
      </c>
      <c r="BM230" s="227">
        <f t="shared" si="383"/>
        <v>0</v>
      </c>
      <c r="BN230" s="227"/>
      <c r="BO230" s="227"/>
      <c r="BP230" s="229">
        <f t="shared" si="376"/>
        <v>0</v>
      </c>
      <c r="BQ230" s="230"/>
      <c r="BR230" s="227">
        <f>BA230*BU230</f>
        <v>0</v>
      </c>
      <c r="BS230" s="227">
        <f>BA231*BV230</f>
        <v>0</v>
      </c>
      <c r="BT230" s="227">
        <f t="shared" si="384"/>
        <v>0</v>
      </c>
      <c r="BU230" s="18"/>
      <c r="BV230" s="186"/>
      <c r="BW230" s="16">
        <f t="shared" si="377"/>
        <v>0</v>
      </c>
      <c r="BX230" s="48"/>
      <c r="BY230" s="37" t="s">
        <v>741</v>
      </c>
      <c r="BZ230" s="37"/>
    </row>
    <row r="231" spans="1:162" s="26" customFormat="1" x14ac:dyDescent="0.45">
      <c r="A231" s="21"/>
      <c r="B231" s="21"/>
      <c r="C231" s="21" t="s">
        <v>170</v>
      </c>
      <c r="D231" s="27"/>
      <c r="E231" s="28"/>
      <c r="F231" s="225">
        <f t="shared" ref="F231:H231" si="452">SUM(F232:F235)</f>
        <v>14232510</v>
      </c>
      <c r="G231" s="225">
        <f t="shared" si="452"/>
        <v>27786106.734539997</v>
      </c>
      <c r="H231" s="225">
        <f t="shared" si="452"/>
        <v>42018616.734540001</v>
      </c>
      <c r="I231" s="225"/>
      <c r="J231" s="225"/>
      <c r="K231" s="225"/>
      <c r="L231" s="228"/>
      <c r="M231" s="225">
        <f>SUM(M232:M235)</f>
        <v>14232510</v>
      </c>
      <c r="N231" s="225">
        <f>SUM(N232:N235)</f>
        <v>27786106.734539997</v>
      </c>
      <c r="O231" s="225">
        <f t="shared" si="386"/>
        <v>42018616.734540001</v>
      </c>
      <c r="P231" s="225"/>
      <c r="Q231" s="225"/>
      <c r="R231" s="225">
        <f t="shared" si="387"/>
        <v>0</v>
      </c>
      <c r="S231" s="226"/>
      <c r="T231" s="225">
        <f>SUM(T232:T235)</f>
        <v>0</v>
      </c>
      <c r="U231" s="225">
        <f>SUM(U232:U235)</f>
        <v>0</v>
      </c>
      <c r="V231" s="225">
        <f t="shared" si="369"/>
        <v>0</v>
      </c>
      <c r="W231" s="273"/>
      <c r="X231" s="225"/>
      <c r="Y231" s="225"/>
      <c r="Z231" s="226"/>
      <c r="AA231" s="225">
        <f>SUM(AA232:AA235)</f>
        <v>0</v>
      </c>
      <c r="AB231" s="225">
        <f>SUM(AB232:AB235)</f>
        <v>0</v>
      </c>
      <c r="AC231" s="225">
        <f t="shared" si="378"/>
        <v>0</v>
      </c>
      <c r="AD231" s="225"/>
      <c r="AE231" s="225"/>
      <c r="AF231" s="222">
        <f t="shared" si="372"/>
        <v>0</v>
      </c>
      <c r="AG231" s="226"/>
      <c r="AH231" s="225">
        <f>SUM(AH232:AH235)</f>
        <v>5395968.8640000001</v>
      </c>
      <c r="AI231" s="225">
        <f>SUM(AI232:AI235)</f>
        <v>39516882.619999997</v>
      </c>
      <c r="AJ231" s="225">
        <f t="shared" si="370"/>
        <v>44912851.483999997</v>
      </c>
      <c r="AK231" s="225"/>
      <c r="AL231" s="225"/>
      <c r="AM231" s="225"/>
      <c r="AN231" s="226"/>
      <c r="AO231" s="225">
        <f>SUM(AO232:AO235)</f>
        <v>0</v>
      </c>
      <c r="AP231" s="225">
        <f>SUM(AP232:AP235)</f>
        <v>0</v>
      </c>
      <c r="AQ231" s="225">
        <f t="shared" si="380"/>
        <v>0</v>
      </c>
      <c r="AR231" s="225"/>
      <c r="AS231" s="225"/>
      <c r="AT231" s="222">
        <f t="shared" si="373"/>
        <v>0</v>
      </c>
      <c r="AU231" s="223"/>
      <c r="AV231" s="225">
        <f>SUM(AV232:AV235)</f>
        <v>0</v>
      </c>
      <c r="AW231" s="225">
        <f>SUM(AW232:AW235)</f>
        <v>0</v>
      </c>
      <c r="AX231" s="225">
        <f t="shared" si="381"/>
        <v>0</v>
      </c>
      <c r="AY231" s="225"/>
      <c r="AZ231" s="225"/>
      <c r="BA231" s="222">
        <f t="shared" si="374"/>
        <v>0</v>
      </c>
      <c r="BB231" s="223"/>
      <c r="BC231" s="225">
        <f>SUM(BC232:BC235)</f>
        <v>0</v>
      </c>
      <c r="BD231" s="225">
        <f>SUM(BD232:BD235)</f>
        <v>0</v>
      </c>
      <c r="BE231" s="225">
        <f t="shared" si="382"/>
        <v>0</v>
      </c>
      <c r="BF231" s="225"/>
      <c r="BG231" s="225"/>
      <c r="BH231" s="222">
        <f t="shared" si="375"/>
        <v>0</v>
      </c>
      <c r="BI231" s="223"/>
      <c r="BJ231" s="223"/>
      <c r="BK231" s="225">
        <f>SUM(BK232:BK235)</f>
        <v>0</v>
      </c>
      <c r="BL231" s="225">
        <f>SUM(BL232:BL235)</f>
        <v>0</v>
      </c>
      <c r="BM231" s="225">
        <f t="shared" si="383"/>
        <v>0</v>
      </c>
      <c r="BN231" s="225"/>
      <c r="BO231" s="225"/>
      <c r="BP231" s="222">
        <f t="shared" si="376"/>
        <v>0</v>
      </c>
      <c r="BQ231" s="223"/>
      <c r="BR231" s="225">
        <f>SUM(BR232:BR235)</f>
        <v>916000</v>
      </c>
      <c r="BS231" s="225">
        <f>SUM(BS232:BS235)</f>
        <v>915427.5</v>
      </c>
      <c r="BT231" s="225">
        <f t="shared" si="384"/>
        <v>1831427.5</v>
      </c>
      <c r="BU231" s="29"/>
      <c r="BV231" s="190"/>
      <c r="BW231" s="25">
        <f t="shared" si="377"/>
        <v>0</v>
      </c>
      <c r="BX231" s="47"/>
      <c r="BY231" s="35"/>
      <c r="BZ231" s="35"/>
      <c r="CA231" s="53"/>
      <c r="CB231" s="53"/>
      <c r="CC231" s="53"/>
      <c r="CD231" s="53"/>
      <c r="CE231" s="53"/>
      <c r="CF231" s="53"/>
      <c r="CG231" s="53"/>
      <c r="CH231" s="53"/>
      <c r="CI231" s="53"/>
      <c r="CJ231" s="53"/>
      <c r="CK231" s="53"/>
      <c r="CL231" s="53"/>
      <c r="CM231" s="53"/>
      <c r="CN231" s="53"/>
      <c r="CO231" s="53"/>
      <c r="CP231" s="53"/>
      <c r="CQ231" s="53"/>
      <c r="CR231" s="53"/>
      <c r="CS231" s="53"/>
      <c r="CT231" s="53"/>
      <c r="CU231" s="53"/>
      <c r="CV231" s="53"/>
      <c r="CW231" s="53"/>
      <c r="CX231" s="53"/>
      <c r="CY231" s="53"/>
      <c r="CZ231" s="53"/>
      <c r="DA231" s="53"/>
      <c r="DB231" s="53"/>
      <c r="DC231" s="53"/>
      <c r="DD231" s="53"/>
      <c r="DE231" s="53"/>
      <c r="DF231" s="53"/>
      <c r="DG231" s="53"/>
      <c r="DH231" s="53"/>
      <c r="DI231" s="53"/>
      <c r="DJ231" s="53"/>
      <c r="DK231" s="53"/>
      <c r="DL231" s="53"/>
      <c r="DM231" s="53"/>
      <c r="DN231" s="53"/>
      <c r="DO231" s="53"/>
      <c r="DP231" s="53"/>
      <c r="DQ231" s="53"/>
      <c r="DR231" s="53"/>
      <c r="DS231" s="53"/>
      <c r="DT231" s="53"/>
      <c r="DU231" s="53"/>
      <c r="DV231" s="53"/>
      <c r="DW231" s="53"/>
      <c r="DX231" s="53"/>
      <c r="DY231" s="53"/>
      <c r="DZ231" s="53"/>
      <c r="EA231" s="53"/>
      <c r="EB231" s="53"/>
      <c r="EC231" s="53"/>
      <c r="ED231" s="53"/>
      <c r="EE231" s="53"/>
      <c r="EF231" s="53"/>
      <c r="EG231" s="53"/>
      <c r="EH231" s="53"/>
      <c r="EI231" s="53"/>
      <c r="EJ231" s="53"/>
      <c r="EK231" s="53"/>
      <c r="EL231" s="53"/>
      <c r="EM231" s="53"/>
      <c r="EN231" s="53"/>
      <c r="EO231" s="53"/>
      <c r="EP231" s="53"/>
      <c r="EQ231" s="53"/>
      <c r="ER231" s="53"/>
      <c r="ES231" s="53"/>
      <c r="ET231" s="53"/>
      <c r="EU231" s="53"/>
      <c r="EV231" s="53"/>
      <c r="EW231" s="53"/>
      <c r="EX231" s="53"/>
      <c r="EY231" s="53"/>
      <c r="EZ231" s="53"/>
      <c r="FA231" s="53"/>
      <c r="FB231" s="53"/>
      <c r="FC231" s="53"/>
      <c r="FD231" s="53"/>
      <c r="FE231" s="53"/>
      <c r="FF231" s="53"/>
    </row>
    <row r="232" spans="1:162" ht="85.5" customHeight="1" outlineLevel="1" x14ac:dyDescent="0.45">
      <c r="A232" s="5">
        <v>202</v>
      </c>
      <c r="B232" s="5">
        <v>202</v>
      </c>
      <c r="C232" s="5" t="s">
        <v>171</v>
      </c>
      <c r="D232" s="6" t="s">
        <v>553</v>
      </c>
      <c r="E232" s="10">
        <v>11.45</v>
      </c>
      <c r="F232" s="283">
        <f t="shared" ref="F232" si="453">E232*I232</f>
        <v>2267100</v>
      </c>
      <c r="G232" s="283">
        <f t="shared" ref="G232" si="454">E232*J232</f>
        <v>775928.37149999989</v>
      </c>
      <c r="H232" s="283">
        <f t="shared" ref="H232" si="455">F232+G232</f>
        <v>3043028.3714999999</v>
      </c>
      <c r="I232" s="283">
        <f t="shared" ref="I232" si="456">P232</f>
        <v>198000</v>
      </c>
      <c r="J232" s="283">
        <f t="shared" ref="J232" si="457">Q232</f>
        <v>67766.67</v>
      </c>
      <c r="K232" s="10">
        <f t="shared" ref="K232" si="458">J232+I232</f>
        <v>265766.67</v>
      </c>
      <c r="L232" s="228"/>
      <c r="M232" s="227">
        <f t="shared" si="385"/>
        <v>2267100</v>
      </c>
      <c r="N232" s="227">
        <f t="shared" si="412"/>
        <v>775928.37149999989</v>
      </c>
      <c r="O232" s="227">
        <f t="shared" si="386"/>
        <v>3043028.3714999999</v>
      </c>
      <c r="P232" s="227">
        <v>198000</v>
      </c>
      <c r="Q232" s="227">
        <v>67766.67</v>
      </c>
      <c r="R232" s="227">
        <f t="shared" si="387"/>
        <v>265766.67</v>
      </c>
      <c r="S232" s="228"/>
      <c r="T232" s="227">
        <f t="shared" si="371"/>
        <v>0</v>
      </c>
      <c r="U232" s="227">
        <f t="shared" si="368"/>
        <v>0</v>
      </c>
      <c r="V232" s="232">
        <f t="shared" si="369"/>
        <v>0</v>
      </c>
      <c r="W232" s="274"/>
      <c r="X232" s="227"/>
      <c r="Y232" s="227"/>
      <c r="Z232" s="228"/>
      <c r="AA232" s="227">
        <f>AM232*AD232</f>
        <v>0</v>
      </c>
      <c r="AB232" s="227">
        <f>AM233*AE232</f>
        <v>0</v>
      </c>
      <c r="AC232" s="227">
        <f t="shared" si="378"/>
        <v>0</v>
      </c>
      <c r="AD232" s="227"/>
      <c r="AE232" s="227"/>
      <c r="AF232" s="229">
        <f t="shared" si="372"/>
        <v>0</v>
      </c>
      <c r="AG232" s="228"/>
      <c r="AH232" s="227">
        <f t="shared" si="388"/>
        <v>0</v>
      </c>
      <c r="AI232" s="227">
        <f t="shared" si="389"/>
        <v>801500.00000000012</v>
      </c>
      <c r="AJ232" s="232">
        <f t="shared" si="370"/>
        <v>801500.00000000012</v>
      </c>
      <c r="AK232" s="227"/>
      <c r="AL232" s="227">
        <v>70000.000000000015</v>
      </c>
      <c r="AM232" s="227"/>
      <c r="AN232" s="228"/>
      <c r="AO232" s="227">
        <f t="shared" si="390"/>
        <v>0</v>
      </c>
      <c r="AP232" s="227">
        <f t="shared" si="379"/>
        <v>0</v>
      </c>
      <c r="AQ232" s="227">
        <f t="shared" si="380"/>
        <v>0</v>
      </c>
      <c r="AR232" s="227"/>
      <c r="AS232" s="227"/>
      <c r="AT232" s="229">
        <f t="shared" si="373"/>
        <v>0</v>
      </c>
      <c r="AU232" s="230"/>
      <c r="AV232" s="227">
        <f>R232*AY232</f>
        <v>0</v>
      </c>
      <c r="AW232" s="227">
        <f>R233*AZ232</f>
        <v>0</v>
      </c>
      <c r="AX232" s="227">
        <f t="shared" si="381"/>
        <v>0</v>
      </c>
      <c r="AY232" s="227"/>
      <c r="AZ232" s="227"/>
      <c r="BA232" s="229">
        <f t="shared" si="374"/>
        <v>0</v>
      </c>
      <c r="BB232" s="230"/>
      <c r="BC232" s="227">
        <f>Y232*BF232</f>
        <v>0</v>
      </c>
      <c r="BD232" s="227">
        <f>Y233*BG232</f>
        <v>0</v>
      </c>
      <c r="BE232" s="227">
        <f t="shared" si="382"/>
        <v>0</v>
      </c>
      <c r="BF232" s="227"/>
      <c r="BG232" s="227"/>
      <c r="BH232" s="229">
        <f t="shared" si="375"/>
        <v>0</v>
      </c>
      <c r="BI232" s="230"/>
      <c r="BJ232" s="230"/>
      <c r="BK232" s="227">
        <f>AT232*BN232</f>
        <v>0</v>
      </c>
      <c r="BL232" s="227">
        <f>AT233*BO232</f>
        <v>0</v>
      </c>
      <c r="BM232" s="227">
        <f t="shared" si="383"/>
        <v>0</v>
      </c>
      <c r="BN232" s="227"/>
      <c r="BO232" s="227"/>
      <c r="BP232" s="229">
        <f t="shared" si="376"/>
        <v>0</v>
      </c>
      <c r="BQ232" s="230"/>
      <c r="BR232" s="227">
        <f>E232*BU232</f>
        <v>916000</v>
      </c>
      <c r="BS232" s="227">
        <f>E232*BV232</f>
        <v>915427.5</v>
      </c>
      <c r="BT232" s="227">
        <f t="shared" si="384"/>
        <v>1831427.5</v>
      </c>
      <c r="BU232" s="18">
        <v>80000</v>
      </c>
      <c r="BV232" s="186">
        <v>79950</v>
      </c>
      <c r="BW232" s="16">
        <f t="shared" si="377"/>
        <v>159950</v>
      </c>
      <c r="BX232" s="48"/>
      <c r="BY232" s="37" t="s">
        <v>743</v>
      </c>
      <c r="BZ232" s="37"/>
    </row>
    <row r="233" spans="1:162" ht="42.75" customHeight="1" outlineLevel="1" x14ac:dyDescent="0.45">
      <c r="A233" s="5">
        <v>203</v>
      </c>
      <c r="B233" s="5">
        <v>203</v>
      </c>
      <c r="C233" s="5" t="s">
        <v>172</v>
      </c>
      <c r="D233" s="6" t="s">
        <v>549</v>
      </c>
      <c r="E233" s="10">
        <v>1278.42</v>
      </c>
      <c r="F233" s="283">
        <f t="shared" ref="F233:F235" si="459">E233*I233</f>
        <v>7286994</v>
      </c>
      <c r="G233" s="283">
        <f t="shared" ref="G233:G235" si="460">E233*J233</f>
        <v>3020804.1864000005</v>
      </c>
      <c r="H233" s="283">
        <f t="shared" ref="H233:H235" si="461">F233+G233</f>
        <v>10307798.1864</v>
      </c>
      <c r="I233" s="283">
        <f t="shared" ref="I233:I235" si="462">P233</f>
        <v>5700</v>
      </c>
      <c r="J233" s="283">
        <f t="shared" ref="J233:J235" si="463">Q233</f>
        <v>2362.92</v>
      </c>
      <c r="K233" s="10">
        <f t="shared" ref="K233:K235" si="464">J233+I233</f>
        <v>8062.92</v>
      </c>
      <c r="L233" s="228"/>
      <c r="M233" s="227">
        <f t="shared" si="385"/>
        <v>7286994</v>
      </c>
      <c r="N233" s="227">
        <f t="shared" si="412"/>
        <v>3020804.1864000005</v>
      </c>
      <c r="O233" s="227">
        <f t="shared" si="386"/>
        <v>10307798.1864</v>
      </c>
      <c r="P233" s="227">
        <v>5700</v>
      </c>
      <c r="Q233" s="227">
        <v>2362.92</v>
      </c>
      <c r="R233" s="227">
        <f t="shared" si="387"/>
        <v>8062.92</v>
      </c>
      <c r="S233" s="228"/>
      <c r="T233" s="227">
        <f t="shared" si="371"/>
        <v>0</v>
      </c>
      <c r="U233" s="227">
        <f t="shared" si="368"/>
        <v>0</v>
      </c>
      <c r="V233" s="232">
        <f t="shared" si="369"/>
        <v>0</v>
      </c>
      <c r="W233" s="274"/>
      <c r="X233" s="227"/>
      <c r="Y233" s="227"/>
      <c r="Z233" s="228"/>
      <c r="AA233" s="227">
        <f>AM233*AD233</f>
        <v>0</v>
      </c>
      <c r="AB233" s="227">
        <f>AM234*AE233</f>
        <v>0</v>
      </c>
      <c r="AC233" s="227">
        <f t="shared" si="378"/>
        <v>0</v>
      </c>
      <c r="AD233" s="227"/>
      <c r="AE233" s="227"/>
      <c r="AF233" s="229">
        <f t="shared" si="372"/>
        <v>0</v>
      </c>
      <c r="AG233" s="228"/>
      <c r="AH233" s="227">
        <f t="shared" si="388"/>
        <v>0</v>
      </c>
      <c r="AI233" s="227">
        <f t="shared" si="389"/>
        <v>3409546.14</v>
      </c>
      <c r="AJ233" s="232">
        <f t="shared" si="370"/>
        <v>3409546.14</v>
      </c>
      <c r="AK233" s="227"/>
      <c r="AL233" s="227">
        <v>2667</v>
      </c>
      <c r="AM233" s="227"/>
      <c r="AN233" s="228"/>
      <c r="AO233" s="227">
        <f t="shared" si="390"/>
        <v>0</v>
      </c>
      <c r="AP233" s="227">
        <f t="shared" si="379"/>
        <v>0</v>
      </c>
      <c r="AQ233" s="227">
        <f t="shared" si="380"/>
        <v>0</v>
      </c>
      <c r="AR233" s="227"/>
      <c r="AS233" s="227"/>
      <c r="AT233" s="229">
        <f t="shared" si="373"/>
        <v>0</v>
      </c>
      <c r="AU233" s="230"/>
      <c r="AV233" s="227">
        <f>R233*AY233</f>
        <v>0</v>
      </c>
      <c r="AW233" s="227">
        <f>R234*AZ233</f>
        <v>0</v>
      </c>
      <c r="AX233" s="227">
        <f t="shared" si="381"/>
        <v>0</v>
      </c>
      <c r="AY233" s="227"/>
      <c r="AZ233" s="227"/>
      <c r="BA233" s="229">
        <f t="shared" si="374"/>
        <v>0</v>
      </c>
      <c r="BB233" s="230"/>
      <c r="BC233" s="227">
        <f>Y233*BF233</f>
        <v>0</v>
      </c>
      <c r="BD233" s="227">
        <f>Y234*BG233</f>
        <v>0</v>
      </c>
      <c r="BE233" s="227">
        <f t="shared" si="382"/>
        <v>0</v>
      </c>
      <c r="BF233" s="227"/>
      <c r="BG233" s="227"/>
      <c r="BH233" s="229">
        <f t="shared" si="375"/>
        <v>0</v>
      </c>
      <c r="BI233" s="230"/>
      <c r="BJ233" s="230"/>
      <c r="BK233" s="227">
        <f>AT233*BN233</f>
        <v>0</v>
      </c>
      <c r="BL233" s="227">
        <f>AT234*BO233</f>
        <v>0</v>
      </c>
      <c r="BM233" s="227">
        <f t="shared" si="383"/>
        <v>0</v>
      </c>
      <c r="BN233" s="227"/>
      <c r="BO233" s="227"/>
      <c r="BP233" s="229">
        <f t="shared" si="376"/>
        <v>0</v>
      </c>
      <c r="BQ233" s="230"/>
      <c r="BR233" s="227">
        <f>E233*BU233</f>
        <v>0</v>
      </c>
      <c r="BS233" s="227">
        <f>E233*BV233</f>
        <v>0</v>
      </c>
      <c r="BT233" s="227">
        <f t="shared" si="384"/>
        <v>0</v>
      </c>
      <c r="BU233" s="18"/>
      <c r="BV233" s="186"/>
      <c r="BW233" s="16">
        <f t="shared" si="377"/>
        <v>0</v>
      </c>
      <c r="BX233" s="48"/>
      <c r="BY233" s="37" t="s">
        <v>744</v>
      </c>
      <c r="BZ233" s="37"/>
    </row>
    <row r="234" spans="1:162" ht="71.25" customHeight="1" outlineLevel="1" x14ac:dyDescent="0.45">
      <c r="A234" s="5">
        <v>204</v>
      </c>
      <c r="B234" s="5">
        <v>204</v>
      </c>
      <c r="C234" s="5" t="s">
        <v>173</v>
      </c>
      <c r="D234" s="6" t="s">
        <v>549</v>
      </c>
      <c r="E234" s="10">
        <v>1037.088</v>
      </c>
      <c r="F234" s="283">
        <f t="shared" si="459"/>
        <v>4666896</v>
      </c>
      <c r="G234" s="283">
        <f t="shared" si="460"/>
        <v>23561374.112639997</v>
      </c>
      <c r="H234" s="283">
        <f t="shared" si="461"/>
        <v>28228270.112639997</v>
      </c>
      <c r="I234" s="283">
        <f t="shared" si="462"/>
        <v>4500</v>
      </c>
      <c r="J234" s="283">
        <f t="shared" si="463"/>
        <v>22718.78</v>
      </c>
      <c r="K234" s="10">
        <f t="shared" si="464"/>
        <v>27218.78</v>
      </c>
      <c r="L234" s="228"/>
      <c r="M234" s="227">
        <f t="shared" si="385"/>
        <v>4666896</v>
      </c>
      <c r="N234" s="227">
        <f t="shared" si="412"/>
        <v>23561374.112639997</v>
      </c>
      <c r="O234" s="227">
        <f t="shared" si="386"/>
        <v>28228270.112639997</v>
      </c>
      <c r="P234" s="227">
        <v>4500</v>
      </c>
      <c r="Q234" s="227">
        <v>22718.78</v>
      </c>
      <c r="R234" s="227">
        <f t="shared" si="387"/>
        <v>27218.78</v>
      </c>
      <c r="S234" s="228"/>
      <c r="T234" s="227">
        <f t="shared" si="371"/>
        <v>0</v>
      </c>
      <c r="U234" s="227">
        <f t="shared" si="368"/>
        <v>0</v>
      </c>
      <c r="V234" s="232">
        <f t="shared" si="369"/>
        <v>0</v>
      </c>
      <c r="W234" s="274"/>
      <c r="X234" s="227"/>
      <c r="Y234" s="227"/>
      <c r="Z234" s="228"/>
      <c r="AA234" s="227">
        <f>AM234*AD234</f>
        <v>0</v>
      </c>
      <c r="AB234" s="227">
        <f>AM235*AE234</f>
        <v>0</v>
      </c>
      <c r="AC234" s="227">
        <f t="shared" si="378"/>
        <v>0</v>
      </c>
      <c r="AD234" s="227"/>
      <c r="AE234" s="227"/>
      <c r="AF234" s="229">
        <f t="shared" si="372"/>
        <v>0</v>
      </c>
      <c r="AG234" s="228"/>
      <c r="AH234" s="227">
        <f t="shared" si="388"/>
        <v>5395968.8640000001</v>
      </c>
      <c r="AI234" s="227">
        <f t="shared" si="389"/>
        <v>34960236.479999997</v>
      </c>
      <c r="AJ234" s="232">
        <f t="shared" si="370"/>
        <v>40356205.343999997</v>
      </c>
      <c r="AK234" s="228">
        <v>5203</v>
      </c>
      <c r="AL234" s="228">
        <v>33710</v>
      </c>
      <c r="AM234" s="227">
        <f>AK234+AL234</f>
        <v>38913</v>
      </c>
      <c r="AN234" s="228"/>
      <c r="AO234" s="227">
        <f t="shared" si="390"/>
        <v>0</v>
      </c>
      <c r="AP234" s="227">
        <f t="shared" si="379"/>
        <v>0</v>
      </c>
      <c r="AQ234" s="227">
        <f t="shared" si="380"/>
        <v>0</v>
      </c>
      <c r="AR234" s="227"/>
      <c r="AS234" s="227"/>
      <c r="AT234" s="229">
        <f t="shared" si="373"/>
        <v>0</v>
      </c>
      <c r="AU234" s="230"/>
      <c r="AV234" s="227">
        <f>R234*AY234</f>
        <v>0</v>
      </c>
      <c r="AW234" s="227">
        <f>R235*AZ234</f>
        <v>0</v>
      </c>
      <c r="AX234" s="227">
        <f t="shared" si="381"/>
        <v>0</v>
      </c>
      <c r="AY234" s="227"/>
      <c r="AZ234" s="227"/>
      <c r="BA234" s="229">
        <f t="shared" si="374"/>
        <v>0</v>
      </c>
      <c r="BB234" s="230"/>
      <c r="BC234" s="227">
        <f>Y234*BF234</f>
        <v>0</v>
      </c>
      <c r="BD234" s="227">
        <f>Y235*BG234</f>
        <v>0</v>
      </c>
      <c r="BE234" s="227">
        <f t="shared" si="382"/>
        <v>0</v>
      </c>
      <c r="BF234" s="227"/>
      <c r="BG234" s="227"/>
      <c r="BH234" s="229">
        <f t="shared" si="375"/>
        <v>0</v>
      </c>
      <c r="BI234" s="230"/>
      <c r="BJ234" s="230"/>
      <c r="BK234" s="227">
        <f>AT234*BN234</f>
        <v>0</v>
      </c>
      <c r="BL234" s="227">
        <f>AT235*BO234</f>
        <v>0</v>
      </c>
      <c r="BM234" s="227">
        <f t="shared" si="383"/>
        <v>0</v>
      </c>
      <c r="BN234" s="227"/>
      <c r="BO234" s="227"/>
      <c r="BP234" s="229">
        <f t="shared" si="376"/>
        <v>0</v>
      </c>
      <c r="BQ234" s="230"/>
      <c r="BR234" s="227">
        <f>E234*BU234</f>
        <v>0</v>
      </c>
      <c r="BS234" s="227">
        <f>E234*BV234</f>
        <v>0</v>
      </c>
      <c r="BT234" s="227">
        <f t="shared" si="384"/>
        <v>0</v>
      </c>
      <c r="BU234" s="18"/>
      <c r="BV234" s="186"/>
      <c r="BW234" s="16">
        <f t="shared" si="377"/>
        <v>0</v>
      </c>
      <c r="BX234" s="48"/>
      <c r="BY234" s="37" t="s">
        <v>745</v>
      </c>
      <c r="BZ234" s="37"/>
    </row>
    <row r="235" spans="1:162" ht="28.5" customHeight="1" outlineLevel="1" x14ac:dyDescent="0.45">
      <c r="A235" s="5">
        <v>205</v>
      </c>
      <c r="B235" s="5">
        <v>205</v>
      </c>
      <c r="C235" s="5" t="s">
        <v>174</v>
      </c>
      <c r="D235" s="6" t="s">
        <v>549</v>
      </c>
      <c r="E235" s="10">
        <v>19.2</v>
      </c>
      <c r="F235" s="283">
        <f t="shared" si="459"/>
        <v>11520</v>
      </c>
      <c r="G235" s="283">
        <f t="shared" si="460"/>
        <v>428000.06399999995</v>
      </c>
      <c r="H235" s="283">
        <f t="shared" si="461"/>
        <v>439520.06399999995</v>
      </c>
      <c r="I235" s="283">
        <f t="shared" si="462"/>
        <v>600</v>
      </c>
      <c r="J235" s="283">
        <f t="shared" si="463"/>
        <v>22291.67</v>
      </c>
      <c r="K235" s="10">
        <f t="shared" si="464"/>
        <v>22891.67</v>
      </c>
      <c r="L235" s="228"/>
      <c r="M235" s="227">
        <f t="shared" si="385"/>
        <v>11520</v>
      </c>
      <c r="N235" s="227">
        <f t="shared" si="412"/>
        <v>428000.06399999995</v>
      </c>
      <c r="O235" s="227">
        <f t="shared" si="386"/>
        <v>439520.06399999995</v>
      </c>
      <c r="P235" s="227">
        <v>600</v>
      </c>
      <c r="Q235" s="227">
        <v>22291.67</v>
      </c>
      <c r="R235" s="227">
        <f t="shared" si="387"/>
        <v>22891.67</v>
      </c>
      <c r="S235" s="228"/>
      <c r="T235" s="227">
        <f t="shared" si="371"/>
        <v>0</v>
      </c>
      <c r="U235" s="227">
        <f t="shared" si="368"/>
        <v>0</v>
      </c>
      <c r="V235" s="232">
        <f t="shared" si="369"/>
        <v>0</v>
      </c>
      <c r="W235" s="274"/>
      <c r="X235" s="227"/>
      <c r="Y235" s="227"/>
      <c r="Z235" s="228"/>
      <c r="AA235" s="227">
        <f>AM235*AD235</f>
        <v>0</v>
      </c>
      <c r="AB235" s="227">
        <f>AM236*AE235</f>
        <v>0</v>
      </c>
      <c r="AC235" s="227">
        <f t="shared" si="378"/>
        <v>0</v>
      </c>
      <c r="AD235" s="227"/>
      <c r="AE235" s="227"/>
      <c r="AF235" s="229">
        <f t="shared" si="372"/>
        <v>0</v>
      </c>
      <c r="AG235" s="228"/>
      <c r="AH235" s="227">
        <f t="shared" si="388"/>
        <v>0</v>
      </c>
      <c r="AI235" s="227">
        <f t="shared" si="389"/>
        <v>345600</v>
      </c>
      <c r="AJ235" s="232">
        <f t="shared" si="370"/>
        <v>345600</v>
      </c>
      <c r="AK235" s="227"/>
      <c r="AL235" s="227">
        <v>18000</v>
      </c>
      <c r="AM235" s="227"/>
      <c r="AN235" s="228"/>
      <c r="AO235" s="227">
        <f t="shared" si="390"/>
        <v>0</v>
      </c>
      <c r="AP235" s="227">
        <f t="shared" si="379"/>
        <v>0</v>
      </c>
      <c r="AQ235" s="227">
        <f t="shared" si="380"/>
        <v>0</v>
      </c>
      <c r="AR235" s="227"/>
      <c r="AS235" s="227"/>
      <c r="AT235" s="229">
        <f t="shared" si="373"/>
        <v>0</v>
      </c>
      <c r="AU235" s="230"/>
      <c r="AV235" s="227">
        <f>R235*AY235</f>
        <v>0</v>
      </c>
      <c r="AW235" s="227">
        <f>R236*AZ235</f>
        <v>0</v>
      </c>
      <c r="AX235" s="227">
        <f t="shared" si="381"/>
        <v>0</v>
      </c>
      <c r="AY235" s="227"/>
      <c r="AZ235" s="227"/>
      <c r="BA235" s="229">
        <f t="shared" si="374"/>
        <v>0</v>
      </c>
      <c r="BB235" s="230"/>
      <c r="BC235" s="227">
        <f>Y235*BF235</f>
        <v>0</v>
      </c>
      <c r="BD235" s="227">
        <f>Y236*BG235</f>
        <v>0</v>
      </c>
      <c r="BE235" s="227">
        <f t="shared" si="382"/>
        <v>0</v>
      </c>
      <c r="BF235" s="227"/>
      <c r="BG235" s="227"/>
      <c r="BH235" s="229">
        <f t="shared" si="375"/>
        <v>0</v>
      </c>
      <c r="BI235" s="230"/>
      <c r="BJ235" s="230"/>
      <c r="BK235" s="227">
        <f>AT235*BN235</f>
        <v>0</v>
      </c>
      <c r="BL235" s="227">
        <f>AT236*BO235</f>
        <v>0</v>
      </c>
      <c r="BM235" s="227">
        <f t="shared" si="383"/>
        <v>0</v>
      </c>
      <c r="BN235" s="227"/>
      <c r="BO235" s="227"/>
      <c r="BP235" s="229">
        <f t="shared" si="376"/>
        <v>0</v>
      </c>
      <c r="BQ235" s="230"/>
      <c r="BR235" s="227">
        <f>E235*BU235</f>
        <v>0</v>
      </c>
      <c r="BS235" s="227">
        <f>E235*BV235</f>
        <v>0</v>
      </c>
      <c r="BT235" s="227">
        <f t="shared" si="384"/>
        <v>0</v>
      </c>
      <c r="BU235" s="18"/>
      <c r="BV235" s="186"/>
      <c r="BW235" s="16">
        <f t="shared" si="377"/>
        <v>0</v>
      </c>
      <c r="BX235" s="48"/>
      <c r="BY235" s="37" t="s">
        <v>746</v>
      </c>
      <c r="BZ235" s="37"/>
    </row>
    <row r="236" spans="1:162" s="26" customFormat="1" ht="28.5" x14ac:dyDescent="0.45">
      <c r="A236" s="21"/>
      <c r="B236" s="21"/>
      <c r="C236" s="21" t="s">
        <v>175</v>
      </c>
      <c r="D236" s="27"/>
      <c r="E236" s="28"/>
      <c r="F236" s="225">
        <f t="shared" ref="F236:L236" si="465">SUM(F237)</f>
        <v>677632.5</v>
      </c>
      <c r="G236" s="225">
        <f t="shared" si="465"/>
        <v>250643.71299999999</v>
      </c>
      <c r="H236" s="225">
        <f t="shared" si="465"/>
        <v>928276.21299999999</v>
      </c>
      <c r="I236" s="225"/>
      <c r="J236" s="225"/>
      <c r="K236" s="225"/>
      <c r="L236" s="225">
        <f t="shared" si="465"/>
        <v>0</v>
      </c>
      <c r="M236" s="225">
        <f>SUM(M237)</f>
        <v>677632.5</v>
      </c>
      <c r="N236" s="225">
        <f>SUM(N237)</f>
        <v>250643.71299999999</v>
      </c>
      <c r="O236" s="225">
        <f t="shared" si="386"/>
        <v>928276.21299999999</v>
      </c>
      <c r="P236" s="225"/>
      <c r="Q236" s="225"/>
      <c r="R236" s="225">
        <f t="shared" si="387"/>
        <v>0</v>
      </c>
      <c r="S236" s="226"/>
      <c r="T236" s="225">
        <f>SUM(T237)</f>
        <v>7529.25</v>
      </c>
      <c r="U236" s="225">
        <f>SUM(U237)</f>
        <v>0</v>
      </c>
      <c r="V236" s="225">
        <f t="shared" si="369"/>
        <v>7529.25</v>
      </c>
      <c r="W236" s="273"/>
      <c r="X236" s="225"/>
      <c r="Y236" s="225"/>
      <c r="Z236" s="226"/>
      <c r="AA236" s="225">
        <f>SUM(AA237)</f>
        <v>0</v>
      </c>
      <c r="AB236" s="225">
        <f>SUM(AB237)</f>
        <v>0</v>
      </c>
      <c r="AC236" s="225">
        <f t="shared" si="378"/>
        <v>0</v>
      </c>
      <c r="AD236" s="225"/>
      <c r="AE236" s="225"/>
      <c r="AF236" s="222">
        <f t="shared" si="372"/>
        <v>0</v>
      </c>
      <c r="AG236" s="226"/>
      <c r="AH236" s="225">
        <f>SUM(AH237)</f>
        <v>0</v>
      </c>
      <c r="AI236" s="225">
        <f>SUM(AI237)</f>
        <v>92291.257215007208</v>
      </c>
      <c r="AJ236" s="225">
        <f t="shared" si="370"/>
        <v>92291.257215007208</v>
      </c>
      <c r="AK236" s="225"/>
      <c r="AL236" s="225"/>
      <c r="AM236" s="225"/>
      <c r="AN236" s="226"/>
      <c r="AO236" s="225">
        <f>SUM(AO237)</f>
        <v>0</v>
      </c>
      <c r="AP236" s="225">
        <f>SUM(AP237)</f>
        <v>0</v>
      </c>
      <c r="AQ236" s="225">
        <f t="shared" si="380"/>
        <v>0</v>
      </c>
      <c r="AR236" s="225"/>
      <c r="AS236" s="225"/>
      <c r="AT236" s="222">
        <f t="shared" si="373"/>
        <v>0</v>
      </c>
      <c r="AU236" s="223"/>
      <c r="AV236" s="225">
        <f>SUM(AV237)</f>
        <v>0</v>
      </c>
      <c r="AW236" s="225">
        <f>SUM(AW237)</f>
        <v>0</v>
      </c>
      <c r="AX236" s="225">
        <f t="shared" si="381"/>
        <v>0</v>
      </c>
      <c r="AY236" s="225"/>
      <c r="AZ236" s="225"/>
      <c r="BA236" s="222">
        <f t="shared" si="374"/>
        <v>0</v>
      </c>
      <c r="BB236" s="223"/>
      <c r="BC236" s="225">
        <f>SUM(BC237)</f>
        <v>0</v>
      </c>
      <c r="BD236" s="225">
        <f>SUM(BD237)</f>
        <v>0</v>
      </c>
      <c r="BE236" s="225">
        <f t="shared" si="382"/>
        <v>0</v>
      </c>
      <c r="BF236" s="225"/>
      <c r="BG236" s="225"/>
      <c r="BH236" s="222">
        <f t="shared" si="375"/>
        <v>0</v>
      </c>
      <c r="BI236" s="223"/>
      <c r="BJ236" s="223"/>
      <c r="BK236" s="225">
        <f>SUM(BK237)</f>
        <v>0</v>
      </c>
      <c r="BL236" s="225">
        <f>SUM(BL237)</f>
        <v>0</v>
      </c>
      <c r="BM236" s="225">
        <f t="shared" si="383"/>
        <v>0</v>
      </c>
      <c r="BN236" s="225"/>
      <c r="BO236" s="225"/>
      <c r="BP236" s="222">
        <f t="shared" si="376"/>
        <v>0</v>
      </c>
      <c r="BQ236" s="223"/>
      <c r="BR236" s="225">
        <f>SUM(BR237)</f>
        <v>0</v>
      </c>
      <c r="BS236" s="225">
        <f>SUM(BS237)</f>
        <v>0</v>
      </c>
      <c r="BT236" s="225">
        <f t="shared" si="384"/>
        <v>0</v>
      </c>
      <c r="BU236" s="29"/>
      <c r="BV236" s="190"/>
      <c r="BW236" s="25">
        <f t="shared" si="377"/>
        <v>0</v>
      </c>
      <c r="BX236" s="47"/>
      <c r="BY236" s="35"/>
      <c r="BZ236" s="35"/>
      <c r="CA236" s="53"/>
      <c r="CB236" s="53"/>
      <c r="CC236" s="53"/>
      <c r="CD236" s="53"/>
      <c r="CE236" s="53"/>
      <c r="CF236" s="53"/>
      <c r="CG236" s="53"/>
      <c r="CH236" s="53"/>
      <c r="CI236" s="53"/>
      <c r="CJ236" s="53"/>
      <c r="CK236" s="53"/>
      <c r="CL236" s="53"/>
      <c r="CM236" s="53"/>
      <c r="CN236" s="53"/>
      <c r="CO236" s="53"/>
      <c r="CP236" s="53"/>
      <c r="CQ236" s="53"/>
      <c r="CR236" s="53"/>
      <c r="CS236" s="53"/>
      <c r="CT236" s="53"/>
      <c r="CU236" s="53"/>
      <c r="CV236" s="53"/>
      <c r="CW236" s="53"/>
      <c r="CX236" s="53"/>
      <c r="CY236" s="53"/>
      <c r="CZ236" s="53"/>
      <c r="DA236" s="53"/>
      <c r="DB236" s="53"/>
      <c r="DC236" s="53"/>
      <c r="DD236" s="53"/>
      <c r="DE236" s="53"/>
      <c r="DF236" s="53"/>
      <c r="DG236" s="53"/>
      <c r="DH236" s="53"/>
      <c r="DI236" s="53"/>
      <c r="DJ236" s="53"/>
      <c r="DK236" s="53"/>
      <c r="DL236" s="53"/>
      <c r="DM236" s="53"/>
      <c r="DN236" s="53"/>
      <c r="DO236" s="53"/>
      <c r="DP236" s="53"/>
      <c r="DQ236" s="53"/>
      <c r="DR236" s="53"/>
      <c r="DS236" s="53"/>
      <c r="DT236" s="53"/>
      <c r="DU236" s="53"/>
      <c r="DV236" s="53"/>
      <c r="DW236" s="53"/>
      <c r="DX236" s="53"/>
      <c r="DY236" s="53"/>
      <c r="DZ236" s="53"/>
      <c r="EA236" s="53"/>
      <c r="EB236" s="53"/>
      <c r="EC236" s="53"/>
      <c r="ED236" s="53"/>
      <c r="EE236" s="53"/>
      <c r="EF236" s="53"/>
      <c r="EG236" s="53"/>
      <c r="EH236" s="53"/>
      <c r="EI236" s="53"/>
      <c r="EJ236" s="53"/>
      <c r="EK236" s="53"/>
      <c r="EL236" s="53"/>
      <c r="EM236" s="53"/>
      <c r="EN236" s="53"/>
      <c r="EO236" s="53"/>
      <c r="EP236" s="53"/>
      <c r="EQ236" s="53"/>
      <c r="ER236" s="53"/>
      <c r="ES236" s="53"/>
      <c r="ET236" s="53"/>
      <c r="EU236" s="53"/>
      <c r="EV236" s="53"/>
      <c r="EW236" s="53"/>
      <c r="EX236" s="53"/>
      <c r="EY236" s="53"/>
      <c r="EZ236" s="53"/>
      <c r="FA236" s="53"/>
      <c r="FB236" s="53"/>
      <c r="FC236" s="53"/>
      <c r="FD236" s="53"/>
      <c r="FE236" s="53"/>
      <c r="FF236" s="53"/>
    </row>
    <row r="237" spans="1:162" ht="213.75" customHeight="1" outlineLevel="1" x14ac:dyDescent="0.45">
      <c r="A237" s="5">
        <v>206</v>
      </c>
      <c r="B237" s="5">
        <v>206</v>
      </c>
      <c r="C237" s="5" t="s">
        <v>176</v>
      </c>
      <c r="D237" s="6" t="s">
        <v>552</v>
      </c>
      <c r="E237" s="10">
        <v>1003.9</v>
      </c>
      <c r="F237" s="283">
        <f t="shared" ref="F237" si="466">E237*I237</f>
        <v>677632.5</v>
      </c>
      <c r="G237" s="283">
        <f t="shared" ref="G237" si="467">E237*J237</f>
        <v>250643.71299999999</v>
      </c>
      <c r="H237" s="283">
        <f t="shared" ref="H237" si="468">F237+G237</f>
        <v>928276.21299999999</v>
      </c>
      <c r="I237" s="283">
        <f t="shared" ref="I237" si="469">P237</f>
        <v>675</v>
      </c>
      <c r="J237" s="283">
        <f t="shared" ref="J237" si="470">Q237</f>
        <v>249.67</v>
      </c>
      <c r="K237" s="10">
        <f t="shared" ref="K237" si="471">J237+I237</f>
        <v>924.67</v>
      </c>
      <c r="L237" s="228"/>
      <c r="M237" s="227">
        <f t="shared" si="385"/>
        <v>677632.5</v>
      </c>
      <c r="N237" s="227">
        <f t="shared" si="412"/>
        <v>250643.71299999999</v>
      </c>
      <c r="O237" s="227">
        <f t="shared" si="386"/>
        <v>928276.21299999999</v>
      </c>
      <c r="P237" s="237">
        <v>675</v>
      </c>
      <c r="Q237" s="227">
        <v>249.67</v>
      </c>
      <c r="R237" s="227">
        <f t="shared" si="387"/>
        <v>924.67</v>
      </c>
      <c r="S237" s="228"/>
      <c r="T237" s="227">
        <f>E237*W237</f>
        <v>7529.25</v>
      </c>
      <c r="U237" s="227">
        <f t="shared" si="368"/>
        <v>0</v>
      </c>
      <c r="V237" s="227">
        <f t="shared" si="369"/>
        <v>7529.25</v>
      </c>
      <c r="W237" s="276">
        <v>7.5</v>
      </c>
      <c r="X237" s="227"/>
      <c r="Y237" s="227"/>
      <c r="Z237" s="228"/>
      <c r="AA237" s="227">
        <f>AM237*AD237</f>
        <v>0</v>
      </c>
      <c r="AB237" s="227">
        <f>AM238*AE237</f>
        <v>0</v>
      </c>
      <c r="AC237" s="227">
        <f t="shared" si="378"/>
        <v>0</v>
      </c>
      <c r="AD237" s="227"/>
      <c r="AE237" s="227"/>
      <c r="AF237" s="229">
        <f t="shared" si="372"/>
        <v>0</v>
      </c>
      <c r="AG237" s="228"/>
      <c r="AH237" s="227">
        <f t="shared" si="388"/>
        <v>0</v>
      </c>
      <c r="AI237" s="227">
        <f t="shared" si="389"/>
        <v>92291.257215007208</v>
      </c>
      <c r="AJ237" s="227">
        <f t="shared" si="370"/>
        <v>92291.257215007208</v>
      </c>
      <c r="AK237" s="227"/>
      <c r="AL237" s="227">
        <v>91.93271960853393</v>
      </c>
      <c r="AM237" s="227"/>
      <c r="AN237" s="228"/>
      <c r="AO237" s="227">
        <f t="shared" si="390"/>
        <v>0</v>
      </c>
      <c r="AP237" s="227">
        <f t="shared" si="379"/>
        <v>0</v>
      </c>
      <c r="AQ237" s="227">
        <f t="shared" si="380"/>
        <v>0</v>
      </c>
      <c r="AR237" s="227"/>
      <c r="AS237" s="227"/>
      <c r="AT237" s="229">
        <f t="shared" si="373"/>
        <v>0</v>
      </c>
      <c r="AU237" s="230"/>
      <c r="AV237" s="227">
        <f>R237*AY237</f>
        <v>0</v>
      </c>
      <c r="AW237" s="227">
        <f>R238*AZ237</f>
        <v>0</v>
      </c>
      <c r="AX237" s="227">
        <f t="shared" si="381"/>
        <v>0</v>
      </c>
      <c r="AY237" s="227"/>
      <c r="AZ237" s="227"/>
      <c r="BA237" s="229">
        <f t="shared" si="374"/>
        <v>0</v>
      </c>
      <c r="BB237" s="230"/>
      <c r="BC237" s="227">
        <f>Y237*BF237</f>
        <v>0</v>
      </c>
      <c r="BD237" s="227">
        <f>Y238*BG237</f>
        <v>0</v>
      </c>
      <c r="BE237" s="227">
        <f t="shared" si="382"/>
        <v>0</v>
      </c>
      <c r="BF237" s="227"/>
      <c r="BG237" s="227"/>
      <c r="BH237" s="229">
        <f t="shared" si="375"/>
        <v>0</v>
      </c>
      <c r="BI237" s="230"/>
      <c r="BJ237" s="230"/>
      <c r="BK237" s="227">
        <f>AT237*BN237</f>
        <v>0</v>
      </c>
      <c r="BL237" s="227">
        <f>AT238*BO237</f>
        <v>0</v>
      </c>
      <c r="BM237" s="227">
        <f t="shared" si="383"/>
        <v>0</v>
      </c>
      <c r="BN237" s="227"/>
      <c r="BO237" s="227"/>
      <c r="BP237" s="229">
        <f t="shared" si="376"/>
        <v>0</v>
      </c>
      <c r="BQ237" s="230"/>
      <c r="BR237" s="227">
        <f>BA237*BU237</f>
        <v>0</v>
      </c>
      <c r="BS237" s="227">
        <f>BA238*BV237</f>
        <v>0</v>
      </c>
      <c r="BT237" s="227">
        <f t="shared" si="384"/>
        <v>0</v>
      </c>
      <c r="BU237" s="18"/>
      <c r="BV237" s="186"/>
      <c r="BW237" s="16">
        <f t="shared" si="377"/>
        <v>0</v>
      </c>
      <c r="BX237" s="48"/>
      <c r="BY237" s="37" t="s">
        <v>1360</v>
      </c>
      <c r="BZ237" s="37"/>
    </row>
    <row r="238" spans="1:162" s="26" customFormat="1" ht="42.75" customHeight="1" x14ac:dyDescent="0.45">
      <c r="A238" s="21"/>
      <c r="B238" s="21"/>
      <c r="C238" s="22" t="s">
        <v>177</v>
      </c>
      <c r="D238" s="22"/>
      <c r="E238" s="23"/>
      <c r="F238" s="220">
        <f t="shared" ref="F238:L238" si="472">F239+F240+F241+F242+F243+F244+F245+F246+F247+F254+F265+F267+F274+F279+F285+F290+F293+F300+F304+F308+F312+F317</f>
        <v>38592365.396200001</v>
      </c>
      <c r="G238" s="220">
        <f t="shared" si="472"/>
        <v>55070052.052619994</v>
      </c>
      <c r="H238" s="220">
        <f t="shared" si="472"/>
        <v>93662417.448819965</v>
      </c>
      <c r="I238" s="220"/>
      <c r="J238" s="220"/>
      <c r="K238" s="220"/>
      <c r="L238" s="220">
        <f t="shared" si="472"/>
        <v>0</v>
      </c>
      <c r="M238" s="220">
        <f>M239+M240+M241+M242+M243+M244+M245+M246+M247+M254+M265+M267+M274+M279+M285+M290+M293+M300+M304+M308+M312+M317</f>
        <v>57621927.210000001</v>
      </c>
      <c r="N238" s="220">
        <f>N239+N240+N241+N242+N243+N244+N245+N246+N247+N254+N265+N267+N274+N279+N285+N290+N293+N300+N304+N308+N312+N317</f>
        <v>58877670.192659974</v>
      </c>
      <c r="O238" s="220">
        <f>O239+O240+O241+O242+O243+O244+O245+O246+O247+O254+O265+O267+O274+O279+O285+O290+O293+O300+O304+O308+O312+O317</f>
        <v>116499597.40265998</v>
      </c>
      <c r="P238" s="225"/>
      <c r="Q238" s="225"/>
      <c r="R238" s="225">
        <f t="shared" si="387"/>
        <v>0</v>
      </c>
      <c r="S238" s="226"/>
      <c r="T238" s="220">
        <f>T239+T240+T241+T242+T243+T244+T245+T246+T247+T254+T265+T267+T274+T279+T285+T290+T293+T300+T304+T308+T312+T317</f>
        <v>35356141.321800001</v>
      </c>
      <c r="U238" s="220">
        <f>U239+U240+U241+U242+U243+U244+U245+U246+U247+U254+U265+U267+U274+U279+U285+U290+U293+U300+U304+U308+U312+U317</f>
        <v>0</v>
      </c>
      <c r="V238" s="220">
        <f>V239+V240+V241+V242+V243+V244+V245+V246+V247+V254+V265+V267+V274+V279+V285+V290+V293+V300+V304+V308+V312+V317</f>
        <v>35356141.321800001</v>
      </c>
      <c r="W238" s="273"/>
      <c r="X238" s="225"/>
      <c r="Y238" s="225"/>
      <c r="Z238" s="226"/>
      <c r="AA238" s="220">
        <f>AA239+AA240+AA241+AA242+AA243+AA244+AA245+AA246+AA247+AA254+AA265+AA267+AA274+AA279+AA285+AA290+AA293+AA300+AA304+AA308+AA312+AA317</f>
        <v>0</v>
      </c>
      <c r="AB238" s="220">
        <f>AB239+AB240+AB241+AB242+AB243+AB244+AB245+AB246+AB247+AB254+AB265+AB267+AB274+AB279+AB285+AB290+AB293+AB300+AB304+AB308+AB312+AB317</f>
        <v>0</v>
      </c>
      <c r="AC238" s="220">
        <f>AC239+AC240+AC241+AC242+AC243+AC244+AC245+AC246+AC247+AC254+AC265+AC267+AC274+AC279+AC285+AC290+AC293+AC300+AC304+AC308+AC312+AC317</f>
        <v>0</v>
      </c>
      <c r="AD238" s="225"/>
      <c r="AE238" s="225"/>
      <c r="AF238" s="222">
        <f t="shared" si="372"/>
        <v>0</v>
      </c>
      <c r="AG238" s="226"/>
      <c r="AH238" s="220">
        <f>AH239+AH240+AH241+AH242+AH243+AH244+AH245+AH246+AH247+AH254+AH265+AH267+AH274+AH279+AH285+AH290+AH293+AH300+AH304+AH308+AH312+AH317</f>
        <v>481130</v>
      </c>
      <c r="AI238" s="220">
        <f>AI239+AI240+AI241+AI242+AI243+AI244+AI245+AI246+AI247+AI254+AI265+AI267+AI274+AI279+AI285+AI290+AI293+AI300+AI304+AI308+AI312+AI317</f>
        <v>61900740.657734431</v>
      </c>
      <c r="AJ238" s="220">
        <f>AJ239+AJ240+AJ241+AJ242+AJ243+AJ244+AJ245+AJ246+AJ247+AJ254+AJ265+AJ267+AJ274+AJ279+AJ285+AJ290+AJ293+AJ300+AJ304+AJ308+AJ312+AJ317</f>
        <v>62381870.657734431</v>
      </c>
      <c r="AK238" s="220"/>
      <c r="AL238" s="220"/>
      <c r="AM238" s="225"/>
      <c r="AN238" s="226"/>
      <c r="AO238" s="220">
        <f>AO239+AO240+AO241+AO242+AO243+AO244+AO245+AO246+AO247+AO254+AO265+AO267+AO274+AO279+AO285+AO290+AO293+AO300+AO304+AO308+AO312+AO317</f>
        <v>0</v>
      </c>
      <c r="AP238" s="220">
        <f>AP239+AP240+AP241+AP242+AP243+AP244+AP245+AP246+AP247+AP254+AP265+AP267+AP274+AP279+AP285+AP290+AP293+AP300+AP304+AP308+AP312+AP317</f>
        <v>0</v>
      </c>
      <c r="AQ238" s="220">
        <f>AQ239+AQ240+AQ241+AQ242+AQ243+AQ244+AQ245+AQ246+AQ247+AQ254+AQ265+AQ267+AQ274+AQ279+AQ285+AQ290+AQ293+AQ300+AQ304+AQ308+AQ312+AQ317</f>
        <v>0</v>
      </c>
      <c r="AR238" s="225"/>
      <c r="AS238" s="225"/>
      <c r="AT238" s="222">
        <f t="shared" si="373"/>
        <v>0</v>
      </c>
      <c r="AU238" s="223"/>
      <c r="AV238" s="220">
        <f>AV239+AV240+AV241+AV242+AV243+AV244+AV245+AV246+AV247+AV254+AV265+AV267+AV274+AV279+AV285+AV290+AV293+AV300+AV304+AV308+AV312+AV317</f>
        <v>0</v>
      </c>
      <c r="AW238" s="220">
        <f>AW239+AW240+AW241+AW242+AW243+AW244+AW245+AW246+AW247+AW254+AW265+AW267+AW274+AW279+AW285+AW290+AW293+AW300+AW304+AW308+AW312+AW317</f>
        <v>0</v>
      </c>
      <c r="AX238" s="220">
        <f>AX239+AX240+AX241+AX242+AX243+AX244+AX245+AX246+AX247+AX254+AX265+AX267+AX274+AX279+AX285+AX290+AX293+AX300+AX304+AX308+AX312+AX317</f>
        <v>0</v>
      </c>
      <c r="AY238" s="225"/>
      <c r="AZ238" s="225"/>
      <c r="BA238" s="222">
        <f t="shared" si="374"/>
        <v>0</v>
      </c>
      <c r="BB238" s="223"/>
      <c r="BC238" s="220">
        <f>BC239+BC240+BC241+BC242+BC243+BC244+BC245+BC246+BC247+BC254+BC265+BC267+BC274+BC279+BC285+BC290+BC293+BC300+BC304+BC308+BC312+BC317</f>
        <v>0</v>
      </c>
      <c r="BD238" s="220">
        <f>BD239+BD240+BD241+BD242+BD243+BD244+BD245+BD246+BD247+BD254+BD265+BD267+BD274+BD279+BD285+BD290+BD293+BD300+BD304+BD308+BD312+BD317</f>
        <v>0</v>
      </c>
      <c r="BE238" s="220">
        <f>BE239+BE240+BE241+BE242+BE243+BE244+BE245+BE246+BE247+BE254+BE265+BE267+BE274+BE279+BE285+BE290+BE293+BE300+BE304+BE308+BE312+BE317</f>
        <v>0</v>
      </c>
      <c r="BF238" s="225"/>
      <c r="BG238" s="225"/>
      <c r="BH238" s="222">
        <f t="shared" si="375"/>
        <v>0</v>
      </c>
      <c r="BI238" s="223"/>
      <c r="BJ238" s="223"/>
      <c r="BK238" s="220">
        <f>BK239+BK240+BK241+BK242+BK243+BK244+BK245+BK246+BK247+BK254+BK265+BK267+BK274+BK279+BK285+BK290+BK293+BK300+BK304+BK308+BK312+BK317</f>
        <v>0</v>
      </c>
      <c r="BL238" s="220">
        <f>BL239+BL240+BL241+BL242+BL243+BL244+BL245+BL246+BL247+BL254+BL265+BL267+BL274+BL279+BL285+BL290+BL293+BL300+BL304+BL308+BL312+BL317</f>
        <v>0</v>
      </c>
      <c r="BM238" s="220">
        <f>BM239+BM240+BM241+BM242+BM243+BM244+BM245+BM246+BM247+BM254+BM265+BM267+BM274+BM279+BM285+BM290+BM293+BM300+BM304+BM308+BM312+BM317</f>
        <v>0</v>
      </c>
      <c r="BN238" s="225"/>
      <c r="BO238" s="225"/>
      <c r="BP238" s="222">
        <f t="shared" si="376"/>
        <v>0</v>
      </c>
      <c r="BQ238" s="223"/>
      <c r="BR238" s="220">
        <f>BR239+BR240+BR241+BR242+BR243+BR244+BR245+BR246+BR247+BR254+BR265+BR267+BR274+BR279+BR285+BR290+BR293+BR300+BR304+BR308+BR312+BR317</f>
        <v>8057256.3899999997</v>
      </c>
      <c r="BS238" s="220">
        <f>BS239+BS240+BS241+BS242+BS243+BS244+BS245+BS246+BS247+BS254+BS265+BS267+BS274+BS279+BS285+BS290+BS293+BS300+BS304+BS308+BS312+BS317</f>
        <v>2559586.4580000001</v>
      </c>
      <c r="BT238" s="220">
        <f>BT239+BT240+BT241+BT242+BT243+BT244+BT245+BT246+BT247+BT254+BT265+BT267+BT274+BT279+BT285+BT290+BT293+BT300+BT304+BT308+BT312+BT317</f>
        <v>10616842.847999999</v>
      </c>
      <c r="BU238" s="29"/>
      <c r="BV238" s="190"/>
      <c r="BW238" s="25">
        <f t="shared" si="377"/>
        <v>0</v>
      </c>
      <c r="BX238" s="47"/>
      <c r="BY238" s="35" t="s">
        <v>747</v>
      </c>
      <c r="BZ238" s="35"/>
      <c r="CA238" s="53"/>
      <c r="CB238" s="53"/>
      <c r="CC238" s="53"/>
      <c r="CD238" s="53"/>
      <c r="CE238" s="53"/>
      <c r="CF238" s="53"/>
      <c r="CG238" s="53"/>
      <c r="CH238" s="53"/>
      <c r="CI238" s="53"/>
      <c r="CJ238" s="53"/>
      <c r="CK238" s="53"/>
      <c r="CL238" s="53"/>
      <c r="CM238" s="53"/>
      <c r="CN238" s="53"/>
      <c r="CO238" s="53"/>
      <c r="CP238" s="53"/>
      <c r="CQ238" s="53"/>
      <c r="CR238" s="53"/>
      <c r="CS238" s="53"/>
      <c r="CT238" s="53"/>
      <c r="CU238" s="53"/>
      <c r="CV238" s="53"/>
      <c r="CW238" s="53"/>
      <c r="CX238" s="53"/>
      <c r="CY238" s="53"/>
      <c r="CZ238" s="53"/>
      <c r="DA238" s="53"/>
      <c r="DB238" s="53"/>
      <c r="DC238" s="53"/>
      <c r="DD238" s="53"/>
      <c r="DE238" s="53"/>
      <c r="DF238" s="53"/>
      <c r="DG238" s="53"/>
      <c r="DH238" s="53"/>
      <c r="DI238" s="53"/>
      <c r="DJ238" s="53"/>
      <c r="DK238" s="53"/>
      <c r="DL238" s="53"/>
      <c r="DM238" s="53"/>
      <c r="DN238" s="53"/>
      <c r="DO238" s="53"/>
      <c r="DP238" s="53"/>
      <c r="DQ238" s="53"/>
      <c r="DR238" s="53"/>
      <c r="DS238" s="53"/>
      <c r="DT238" s="53"/>
      <c r="DU238" s="53"/>
      <c r="DV238" s="53"/>
      <c r="DW238" s="53"/>
      <c r="DX238" s="53"/>
      <c r="DY238" s="53"/>
      <c r="DZ238" s="53"/>
      <c r="EA238" s="53"/>
      <c r="EB238" s="53"/>
      <c r="EC238" s="53"/>
      <c r="ED238" s="53"/>
      <c r="EE238" s="53"/>
      <c r="EF238" s="53"/>
      <c r="EG238" s="53"/>
      <c r="EH238" s="53"/>
      <c r="EI238" s="53"/>
      <c r="EJ238" s="53"/>
      <c r="EK238" s="53"/>
      <c r="EL238" s="53"/>
      <c r="EM238" s="53"/>
      <c r="EN238" s="53"/>
      <c r="EO238" s="53"/>
      <c r="EP238" s="53"/>
      <c r="EQ238" s="53"/>
      <c r="ER238" s="53"/>
      <c r="ES238" s="53"/>
      <c r="ET238" s="53"/>
      <c r="EU238" s="53"/>
      <c r="EV238" s="53"/>
      <c r="EW238" s="53"/>
      <c r="EX238" s="53"/>
      <c r="EY238" s="53"/>
      <c r="EZ238" s="53"/>
      <c r="FA238" s="53"/>
      <c r="FB238" s="53"/>
      <c r="FC238" s="53"/>
      <c r="FD238" s="53"/>
      <c r="FE238" s="53"/>
      <c r="FF238" s="53"/>
    </row>
    <row r="239" spans="1:162" ht="99.75" customHeight="1" outlineLevel="1" x14ac:dyDescent="0.45">
      <c r="A239" s="5">
        <v>207</v>
      </c>
      <c r="B239" s="5">
        <v>207</v>
      </c>
      <c r="C239" s="5" t="s">
        <v>178</v>
      </c>
      <c r="D239" s="6" t="s">
        <v>553</v>
      </c>
      <c r="E239" s="13">
        <v>95.203000000000003</v>
      </c>
      <c r="F239" s="283">
        <f t="shared" ref="F239" si="473">E239*I239</f>
        <v>6373364.835</v>
      </c>
      <c r="G239" s="283">
        <f t="shared" ref="G239" si="474">E239*J239</f>
        <v>8416778.2262500003</v>
      </c>
      <c r="H239" s="283">
        <f t="shared" ref="H239" si="475">F239+G239</f>
        <v>14790143.061250001</v>
      </c>
      <c r="I239" s="283">
        <f t="shared" ref="I239:I246" si="476">P239</f>
        <v>66945</v>
      </c>
      <c r="J239" s="283">
        <f t="shared" ref="J239" si="477">Q239</f>
        <v>88408.75</v>
      </c>
      <c r="K239" s="10">
        <f t="shared" ref="K239" si="478">J239+I239</f>
        <v>155353.75</v>
      </c>
      <c r="L239" s="228"/>
      <c r="M239" s="237">
        <f>E239*P239</f>
        <v>6373364.835</v>
      </c>
      <c r="N239" s="237">
        <f t="shared" si="412"/>
        <v>8416778.2262500003</v>
      </c>
      <c r="O239" s="237">
        <f t="shared" si="386"/>
        <v>14790143.061250001</v>
      </c>
      <c r="P239" s="237">
        <v>66945</v>
      </c>
      <c r="Q239" s="237">
        <v>88408.75</v>
      </c>
      <c r="R239" s="227">
        <f t="shared" si="387"/>
        <v>155353.75</v>
      </c>
      <c r="S239" s="228"/>
      <c r="T239" s="227">
        <f>E239*W239</f>
        <v>2373410.79</v>
      </c>
      <c r="U239" s="227">
        <f>E239*X239</f>
        <v>0</v>
      </c>
      <c r="V239" s="227">
        <f>T239+U239</f>
        <v>2373410.79</v>
      </c>
      <c r="W239" s="274">
        <v>24930</v>
      </c>
      <c r="X239" s="227"/>
      <c r="Y239" s="227"/>
      <c r="Z239" s="228"/>
      <c r="AA239" s="227">
        <f t="shared" ref="AA239:AA246" si="479">AM239*AD239</f>
        <v>0</v>
      </c>
      <c r="AB239" s="227">
        <f t="shared" ref="AB239:AB246" si="480">AM240*AE239</f>
        <v>0</v>
      </c>
      <c r="AC239" s="227">
        <f t="shared" ref="AC239:AC246" si="481">AA239+AB239</f>
        <v>0</v>
      </c>
      <c r="AD239" s="227"/>
      <c r="AE239" s="227"/>
      <c r="AF239" s="229">
        <f t="shared" si="372"/>
        <v>0</v>
      </c>
      <c r="AG239" s="228"/>
      <c r="AH239" s="227">
        <f t="shared" si="388"/>
        <v>0</v>
      </c>
      <c r="AI239" s="227">
        <f t="shared" si="389"/>
        <v>9894638.1960000005</v>
      </c>
      <c r="AJ239" s="227">
        <f>AH239+AI239</f>
        <v>9894638.1960000005</v>
      </c>
      <c r="AK239" s="227"/>
      <c r="AL239" s="227">
        <v>103932</v>
      </c>
      <c r="AM239" s="227"/>
      <c r="AN239" s="228"/>
      <c r="AO239" s="227">
        <f t="shared" si="390"/>
        <v>0</v>
      </c>
      <c r="AP239" s="227">
        <f t="shared" si="379"/>
        <v>0</v>
      </c>
      <c r="AQ239" s="227">
        <f t="shared" si="380"/>
        <v>0</v>
      </c>
      <c r="AR239" s="227"/>
      <c r="AS239" s="227"/>
      <c r="AT239" s="229">
        <f t="shared" si="373"/>
        <v>0</v>
      </c>
      <c r="AU239" s="230"/>
      <c r="AV239" s="227">
        <f t="shared" ref="AV239:AV246" si="482">R239*AY239</f>
        <v>0</v>
      </c>
      <c r="AW239" s="227">
        <f t="shared" ref="AW239:AW246" si="483">R240*AZ239</f>
        <v>0</v>
      </c>
      <c r="AX239" s="227">
        <f t="shared" ref="AX239:AX246" si="484">AV239+AW239</f>
        <v>0</v>
      </c>
      <c r="AY239" s="227"/>
      <c r="AZ239" s="227"/>
      <c r="BA239" s="229">
        <f t="shared" si="374"/>
        <v>0</v>
      </c>
      <c r="BB239" s="230"/>
      <c r="BC239" s="227">
        <f t="shared" ref="BC239:BC246" si="485">Y239*BF239</f>
        <v>0</v>
      </c>
      <c r="BD239" s="227">
        <f t="shared" ref="BD239:BD246" si="486">Y240*BG239</f>
        <v>0</v>
      </c>
      <c r="BE239" s="227">
        <f t="shared" ref="BE239:BE246" si="487">BC239+BD239</f>
        <v>0</v>
      </c>
      <c r="BF239" s="227"/>
      <c r="BG239" s="227"/>
      <c r="BH239" s="229">
        <f t="shared" si="375"/>
        <v>0</v>
      </c>
      <c r="BI239" s="230"/>
      <c r="BJ239" s="230"/>
      <c r="BK239" s="227">
        <f t="shared" ref="BK239:BK246" si="488">AT239*BN239</f>
        <v>0</v>
      </c>
      <c r="BL239" s="227">
        <f t="shared" ref="BL239:BL246" si="489">AT240*BO239</f>
        <v>0</v>
      </c>
      <c r="BM239" s="227">
        <f t="shared" ref="BM239:BM246" si="490">BK239+BL239</f>
        <v>0</v>
      </c>
      <c r="BN239" s="227"/>
      <c r="BO239" s="227"/>
      <c r="BP239" s="229">
        <f t="shared" si="376"/>
        <v>0</v>
      </c>
      <c r="BQ239" s="230"/>
      <c r="BR239" s="227">
        <f t="shared" ref="BR239:BR246" si="491">E239*BU239</f>
        <v>5496069.1900000004</v>
      </c>
      <c r="BS239" s="227">
        <f t="shared" ref="BS239:BS246" si="492">E239*BV239</f>
        <v>0</v>
      </c>
      <c r="BT239" s="227">
        <f t="shared" ref="BT239:BT246" si="493">BR239+BS239</f>
        <v>5496069.1900000004</v>
      </c>
      <c r="BU239" s="18">
        <v>57730</v>
      </c>
      <c r="BV239" s="186"/>
      <c r="BW239" s="16">
        <f t="shared" si="377"/>
        <v>57730</v>
      </c>
      <c r="BX239" s="48"/>
      <c r="BY239" s="37" t="s">
        <v>748</v>
      </c>
      <c r="BZ239" s="37"/>
    </row>
    <row r="240" spans="1:162" ht="28.5" customHeight="1" outlineLevel="1" x14ac:dyDescent="0.45">
      <c r="A240" s="5">
        <v>208</v>
      </c>
      <c r="B240" s="5">
        <v>208</v>
      </c>
      <c r="C240" s="300" t="s">
        <v>179</v>
      </c>
      <c r="D240" s="6" t="s">
        <v>549</v>
      </c>
      <c r="E240" s="10">
        <v>9577.7999999999993</v>
      </c>
      <c r="F240" s="283">
        <f t="shared" ref="F240:F246" si="494">E240*I240</f>
        <v>3017007</v>
      </c>
      <c r="G240" s="283">
        <f t="shared" ref="G240:G246" si="495">E240*J240</f>
        <v>1949082.2999999998</v>
      </c>
      <c r="H240" s="283">
        <f t="shared" ref="H240:H246" si="496">F240+G240</f>
        <v>4966089.3</v>
      </c>
      <c r="I240" s="283">
        <f t="shared" si="476"/>
        <v>315</v>
      </c>
      <c r="J240" s="301">
        <f>AL240</f>
        <v>203.5</v>
      </c>
      <c r="K240" s="10"/>
      <c r="L240" s="228"/>
      <c r="M240" s="231">
        <f t="shared" si="385"/>
        <v>3017007</v>
      </c>
      <c r="N240" s="231">
        <f t="shared" si="412"/>
        <v>2468199.0599999996</v>
      </c>
      <c r="O240" s="231">
        <f t="shared" si="386"/>
        <v>5485206.0599999996</v>
      </c>
      <c r="P240" s="231">
        <v>315</v>
      </c>
      <c r="Q240" s="231">
        <v>257.7</v>
      </c>
      <c r="R240" s="227">
        <f t="shared" si="387"/>
        <v>572.70000000000005</v>
      </c>
      <c r="S240" s="228"/>
      <c r="T240" s="227">
        <f t="shared" ref="T240:T303" si="497">E240*W240</f>
        <v>997623.64799999993</v>
      </c>
      <c r="U240" s="227">
        <f t="shared" ref="U240:U303" si="498">E240*X240</f>
        <v>0</v>
      </c>
      <c r="V240" s="227">
        <f t="shared" ref="V240:V303" si="499">T240+U240</f>
        <v>997623.64799999993</v>
      </c>
      <c r="W240" s="274">
        <v>104.16</v>
      </c>
      <c r="X240" s="227"/>
      <c r="Y240" s="227"/>
      <c r="Z240" s="228"/>
      <c r="AA240" s="227">
        <f t="shared" si="479"/>
        <v>0</v>
      </c>
      <c r="AB240" s="227">
        <f t="shared" si="480"/>
        <v>0</v>
      </c>
      <c r="AC240" s="227">
        <f t="shared" si="481"/>
        <v>0</v>
      </c>
      <c r="AD240" s="227"/>
      <c r="AE240" s="227"/>
      <c r="AF240" s="229">
        <f t="shared" si="372"/>
        <v>0</v>
      </c>
      <c r="AG240" s="228"/>
      <c r="AH240" s="227">
        <f t="shared" si="388"/>
        <v>0</v>
      </c>
      <c r="AI240" s="227">
        <f t="shared" si="389"/>
        <v>1949082.2999999998</v>
      </c>
      <c r="AJ240" s="227">
        <f t="shared" ref="AJ240:AJ303" si="500">AH240+AI240</f>
        <v>1949082.2999999998</v>
      </c>
      <c r="AK240" s="227"/>
      <c r="AL240" s="231">
        <v>203.5</v>
      </c>
      <c r="AM240" s="227"/>
      <c r="AN240" s="228"/>
      <c r="AO240" s="227">
        <f t="shared" si="390"/>
        <v>0</v>
      </c>
      <c r="AP240" s="227">
        <f t="shared" si="379"/>
        <v>0</v>
      </c>
      <c r="AQ240" s="227">
        <f t="shared" si="380"/>
        <v>0</v>
      </c>
      <c r="AR240" s="227"/>
      <c r="AS240" s="227"/>
      <c r="AT240" s="229">
        <f t="shared" si="373"/>
        <v>0</v>
      </c>
      <c r="AU240" s="230"/>
      <c r="AV240" s="227">
        <f t="shared" si="482"/>
        <v>0</v>
      </c>
      <c r="AW240" s="227">
        <f t="shared" si="483"/>
        <v>0</v>
      </c>
      <c r="AX240" s="227">
        <f t="shared" si="484"/>
        <v>0</v>
      </c>
      <c r="AY240" s="227"/>
      <c r="AZ240" s="227"/>
      <c r="BA240" s="229">
        <f t="shared" si="374"/>
        <v>0</v>
      </c>
      <c r="BB240" s="230"/>
      <c r="BC240" s="227">
        <f t="shared" si="485"/>
        <v>0</v>
      </c>
      <c r="BD240" s="227">
        <f t="shared" si="486"/>
        <v>0</v>
      </c>
      <c r="BE240" s="227">
        <f t="shared" si="487"/>
        <v>0</v>
      </c>
      <c r="BF240" s="227"/>
      <c r="BG240" s="227"/>
      <c r="BH240" s="229">
        <f t="shared" si="375"/>
        <v>0</v>
      </c>
      <c r="BI240" s="230"/>
      <c r="BJ240" s="230"/>
      <c r="BK240" s="227">
        <f t="shared" si="488"/>
        <v>0</v>
      </c>
      <c r="BL240" s="227">
        <f t="shared" si="489"/>
        <v>0</v>
      </c>
      <c r="BM240" s="227">
        <f t="shared" si="490"/>
        <v>0</v>
      </c>
      <c r="BN240" s="227"/>
      <c r="BO240" s="227"/>
      <c r="BP240" s="229">
        <f t="shared" si="376"/>
        <v>0</v>
      </c>
      <c r="BQ240" s="230"/>
      <c r="BR240" s="227">
        <f t="shared" si="491"/>
        <v>0</v>
      </c>
      <c r="BS240" s="227">
        <f t="shared" si="492"/>
        <v>0</v>
      </c>
      <c r="BT240" s="227">
        <f t="shared" si="493"/>
        <v>0</v>
      </c>
      <c r="BU240" s="18"/>
      <c r="BV240" s="186"/>
      <c r="BW240" s="16">
        <f t="shared" si="377"/>
        <v>0</v>
      </c>
      <c r="BX240" s="48"/>
      <c r="BY240" s="37" t="s">
        <v>749</v>
      </c>
      <c r="BZ240" s="37"/>
    </row>
    <row r="241" spans="1:162" ht="85.5" customHeight="1" outlineLevel="1" x14ac:dyDescent="0.45">
      <c r="A241" s="5">
        <v>209</v>
      </c>
      <c r="B241" s="5">
        <v>209</v>
      </c>
      <c r="C241" s="300" t="s">
        <v>180</v>
      </c>
      <c r="D241" s="6" t="s">
        <v>549</v>
      </c>
      <c r="E241" s="10">
        <v>9577.7999999999993</v>
      </c>
      <c r="F241" s="283">
        <f t="shared" si="494"/>
        <v>1580336.9999999998</v>
      </c>
      <c r="G241" s="283">
        <f t="shared" si="495"/>
        <v>15563829.221999999</v>
      </c>
      <c r="H241" s="283">
        <f t="shared" si="496"/>
        <v>17144166.221999999</v>
      </c>
      <c r="I241" s="283">
        <f t="shared" si="476"/>
        <v>165</v>
      </c>
      <c r="J241" s="301">
        <f t="shared" ref="J241:J246" si="501">AL241</f>
        <v>1624.99</v>
      </c>
      <c r="K241" s="10"/>
      <c r="L241" s="228"/>
      <c r="M241" s="236">
        <f t="shared" si="385"/>
        <v>1580336.9999999998</v>
      </c>
      <c r="N241" s="236">
        <f t="shared" si="412"/>
        <v>15799443.101999998</v>
      </c>
      <c r="O241" s="236">
        <f t="shared" si="386"/>
        <v>17379780.101999998</v>
      </c>
      <c r="P241" s="236">
        <v>165</v>
      </c>
      <c r="Q241" s="236">
        <v>1649.59</v>
      </c>
      <c r="R241" s="227">
        <f t="shared" si="387"/>
        <v>1814.59</v>
      </c>
      <c r="S241" s="228"/>
      <c r="T241" s="227">
        <f t="shared" si="497"/>
        <v>1498925.7</v>
      </c>
      <c r="U241" s="227">
        <f t="shared" si="498"/>
        <v>0</v>
      </c>
      <c r="V241" s="227">
        <f t="shared" si="499"/>
        <v>1498925.7</v>
      </c>
      <c r="W241" s="274">
        <v>156.5</v>
      </c>
      <c r="X241" s="227"/>
      <c r="Y241" s="227"/>
      <c r="Z241" s="228"/>
      <c r="AA241" s="227">
        <f t="shared" si="479"/>
        <v>0</v>
      </c>
      <c r="AB241" s="227">
        <f t="shared" si="480"/>
        <v>0</v>
      </c>
      <c r="AC241" s="227">
        <f t="shared" si="481"/>
        <v>0</v>
      </c>
      <c r="AD241" s="227"/>
      <c r="AE241" s="227"/>
      <c r="AF241" s="229">
        <f t="shared" si="372"/>
        <v>0</v>
      </c>
      <c r="AG241" s="228"/>
      <c r="AH241" s="227">
        <f t="shared" si="388"/>
        <v>0</v>
      </c>
      <c r="AI241" s="227">
        <f t="shared" si="389"/>
        <v>15563829.221999999</v>
      </c>
      <c r="AJ241" s="227">
        <f t="shared" si="500"/>
        <v>15563829.221999999</v>
      </c>
      <c r="AK241" s="227"/>
      <c r="AL241" s="227">
        <v>1624.99</v>
      </c>
      <c r="AM241" s="227"/>
      <c r="AN241" s="228"/>
      <c r="AO241" s="227">
        <f t="shared" si="390"/>
        <v>0</v>
      </c>
      <c r="AP241" s="227">
        <f t="shared" si="379"/>
        <v>0</v>
      </c>
      <c r="AQ241" s="227">
        <f t="shared" si="380"/>
        <v>0</v>
      </c>
      <c r="AR241" s="227"/>
      <c r="AS241" s="227"/>
      <c r="AT241" s="229">
        <f t="shared" si="373"/>
        <v>0</v>
      </c>
      <c r="AU241" s="230"/>
      <c r="AV241" s="227">
        <f t="shared" si="482"/>
        <v>0</v>
      </c>
      <c r="AW241" s="227">
        <f t="shared" si="483"/>
        <v>0</v>
      </c>
      <c r="AX241" s="227">
        <f t="shared" si="484"/>
        <v>0</v>
      </c>
      <c r="AY241" s="227"/>
      <c r="AZ241" s="227"/>
      <c r="BA241" s="229">
        <f t="shared" si="374"/>
        <v>0</v>
      </c>
      <c r="BB241" s="230"/>
      <c r="BC241" s="227">
        <f t="shared" si="485"/>
        <v>0</v>
      </c>
      <c r="BD241" s="227">
        <f t="shared" si="486"/>
        <v>0</v>
      </c>
      <c r="BE241" s="227">
        <f t="shared" si="487"/>
        <v>0</v>
      </c>
      <c r="BF241" s="227"/>
      <c r="BG241" s="227"/>
      <c r="BH241" s="229">
        <f t="shared" si="375"/>
        <v>0</v>
      </c>
      <c r="BI241" s="230"/>
      <c r="BJ241" s="230"/>
      <c r="BK241" s="227">
        <f t="shared" si="488"/>
        <v>0</v>
      </c>
      <c r="BL241" s="227">
        <f t="shared" si="489"/>
        <v>0</v>
      </c>
      <c r="BM241" s="227">
        <f t="shared" si="490"/>
        <v>0</v>
      </c>
      <c r="BN241" s="227"/>
      <c r="BO241" s="227"/>
      <c r="BP241" s="229">
        <f t="shared" si="376"/>
        <v>0</v>
      </c>
      <c r="BQ241" s="230"/>
      <c r="BR241" s="227">
        <f t="shared" si="491"/>
        <v>0</v>
      </c>
      <c r="BS241" s="227">
        <f t="shared" si="492"/>
        <v>0</v>
      </c>
      <c r="BT241" s="227">
        <f t="shared" si="493"/>
        <v>0</v>
      </c>
      <c r="BU241" s="18"/>
      <c r="BV241" s="186"/>
      <c r="BW241" s="16">
        <f t="shared" si="377"/>
        <v>0</v>
      </c>
      <c r="BX241" s="48"/>
      <c r="BY241" s="37" t="s">
        <v>750</v>
      </c>
      <c r="BZ241" s="37"/>
    </row>
    <row r="242" spans="1:162" ht="42.75" customHeight="1" outlineLevel="1" x14ac:dyDescent="0.45">
      <c r="A242" s="5">
        <v>210</v>
      </c>
      <c r="B242" s="5">
        <v>210</v>
      </c>
      <c r="C242" s="300" t="s">
        <v>181</v>
      </c>
      <c r="D242" s="6" t="s">
        <v>550</v>
      </c>
      <c r="E242" s="10">
        <v>47889</v>
      </c>
      <c r="F242" s="283">
        <f t="shared" si="494"/>
        <v>0</v>
      </c>
      <c r="G242" s="283">
        <f t="shared" si="495"/>
        <v>509256</v>
      </c>
      <c r="H242" s="283">
        <f t="shared" si="496"/>
        <v>509256</v>
      </c>
      <c r="I242" s="283">
        <f t="shared" si="476"/>
        <v>0</v>
      </c>
      <c r="J242" s="301">
        <f t="shared" si="501"/>
        <v>10.634091336214997</v>
      </c>
      <c r="K242" s="10"/>
      <c r="L242" s="228"/>
      <c r="M242" s="227">
        <f t="shared" si="385"/>
        <v>0</v>
      </c>
      <c r="N242" s="227">
        <f t="shared" si="412"/>
        <v>1302580.8</v>
      </c>
      <c r="O242" s="227">
        <f t="shared" si="386"/>
        <v>1302580.8</v>
      </c>
      <c r="P242" s="227">
        <v>0</v>
      </c>
      <c r="Q242" s="227">
        <v>27.200000000000003</v>
      </c>
      <c r="R242" s="227">
        <f t="shared" si="387"/>
        <v>27.200000000000003</v>
      </c>
      <c r="S242" s="228"/>
      <c r="T242" s="227">
        <f t="shared" si="497"/>
        <v>0</v>
      </c>
      <c r="U242" s="227">
        <f t="shared" si="498"/>
        <v>0</v>
      </c>
      <c r="V242" s="227">
        <f t="shared" si="499"/>
        <v>0</v>
      </c>
      <c r="W242" s="274"/>
      <c r="X242" s="227"/>
      <c r="Y242" s="227"/>
      <c r="Z242" s="228"/>
      <c r="AA242" s="227">
        <f t="shared" si="479"/>
        <v>0</v>
      </c>
      <c r="AB242" s="227">
        <f t="shared" si="480"/>
        <v>0</v>
      </c>
      <c r="AC242" s="227">
        <f t="shared" si="481"/>
        <v>0</v>
      </c>
      <c r="AD242" s="227"/>
      <c r="AE242" s="227"/>
      <c r="AF242" s="229">
        <f t="shared" si="372"/>
        <v>0</v>
      </c>
      <c r="AG242" s="228"/>
      <c r="AH242" s="227">
        <f t="shared" si="388"/>
        <v>0</v>
      </c>
      <c r="AI242" s="227">
        <f t="shared" si="389"/>
        <v>509256</v>
      </c>
      <c r="AJ242" s="227">
        <f t="shared" si="500"/>
        <v>509256</v>
      </c>
      <c r="AK242" s="227"/>
      <c r="AL242" s="227">
        <v>10.634091336214997</v>
      </c>
      <c r="AM242" s="227"/>
      <c r="AN242" s="228"/>
      <c r="AO242" s="227">
        <f t="shared" si="390"/>
        <v>0</v>
      </c>
      <c r="AP242" s="227">
        <f t="shared" si="379"/>
        <v>0</v>
      </c>
      <c r="AQ242" s="227">
        <f t="shared" si="380"/>
        <v>0</v>
      </c>
      <c r="AR242" s="227"/>
      <c r="AS242" s="227"/>
      <c r="AT242" s="229">
        <f t="shared" si="373"/>
        <v>0</v>
      </c>
      <c r="AU242" s="230"/>
      <c r="AV242" s="227">
        <f t="shared" si="482"/>
        <v>0</v>
      </c>
      <c r="AW242" s="227">
        <f t="shared" si="483"/>
        <v>0</v>
      </c>
      <c r="AX242" s="227">
        <f t="shared" si="484"/>
        <v>0</v>
      </c>
      <c r="AY242" s="227"/>
      <c r="AZ242" s="227"/>
      <c r="BA242" s="229">
        <f t="shared" si="374"/>
        <v>0</v>
      </c>
      <c r="BB242" s="230"/>
      <c r="BC242" s="227">
        <f t="shared" si="485"/>
        <v>0</v>
      </c>
      <c r="BD242" s="227">
        <f t="shared" si="486"/>
        <v>0</v>
      </c>
      <c r="BE242" s="227">
        <f t="shared" si="487"/>
        <v>0</v>
      </c>
      <c r="BF242" s="227"/>
      <c r="BG242" s="227"/>
      <c r="BH242" s="229">
        <f t="shared" si="375"/>
        <v>0</v>
      </c>
      <c r="BI242" s="230"/>
      <c r="BJ242" s="230"/>
      <c r="BK242" s="227">
        <f t="shared" si="488"/>
        <v>0</v>
      </c>
      <c r="BL242" s="227">
        <f t="shared" si="489"/>
        <v>0</v>
      </c>
      <c r="BM242" s="227">
        <f t="shared" si="490"/>
        <v>0</v>
      </c>
      <c r="BN242" s="227"/>
      <c r="BO242" s="227"/>
      <c r="BP242" s="229">
        <f t="shared" si="376"/>
        <v>0</v>
      </c>
      <c r="BQ242" s="230"/>
      <c r="BR242" s="227">
        <f t="shared" si="491"/>
        <v>0</v>
      </c>
      <c r="BS242" s="227">
        <f t="shared" si="492"/>
        <v>0</v>
      </c>
      <c r="BT242" s="227">
        <f t="shared" si="493"/>
        <v>0</v>
      </c>
      <c r="BU242" s="18"/>
      <c r="BV242" s="186"/>
      <c r="BW242" s="16">
        <f t="shared" si="377"/>
        <v>0</v>
      </c>
      <c r="BX242" s="48"/>
      <c r="BY242" s="37" t="s">
        <v>751</v>
      </c>
      <c r="BZ242" s="37"/>
    </row>
    <row r="243" spans="1:162" ht="42.75" customHeight="1" outlineLevel="1" x14ac:dyDescent="0.45">
      <c r="A243" s="5">
        <v>211</v>
      </c>
      <c r="B243" s="5">
        <v>211</v>
      </c>
      <c r="C243" s="300" t="s">
        <v>182</v>
      </c>
      <c r="D243" s="6" t="s">
        <v>549</v>
      </c>
      <c r="E243" s="10">
        <v>9577.7999999999993</v>
      </c>
      <c r="F243" s="283">
        <f t="shared" si="494"/>
        <v>7183349.9999999991</v>
      </c>
      <c r="G243" s="283">
        <f t="shared" si="495"/>
        <v>8497136.8259999994</v>
      </c>
      <c r="H243" s="283">
        <f t="shared" si="496"/>
        <v>15680486.825999998</v>
      </c>
      <c r="I243" s="283">
        <f t="shared" si="476"/>
        <v>750</v>
      </c>
      <c r="J243" s="301">
        <f t="shared" si="501"/>
        <v>887.17</v>
      </c>
      <c r="K243" s="10"/>
      <c r="L243" s="228"/>
      <c r="M243" s="231">
        <f t="shared" si="385"/>
        <v>7183349.9999999991</v>
      </c>
      <c r="N243" s="231">
        <f t="shared" si="412"/>
        <v>10239721.757999998</v>
      </c>
      <c r="O243" s="231">
        <f t="shared" si="386"/>
        <v>17423071.757999998</v>
      </c>
      <c r="P243" s="231">
        <v>750</v>
      </c>
      <c r="Q243" s="231">
        <v>1069.1099999999999</v>
      </c>
      <c r="R243" s="227">
        <f t="shared" si="387"/>
        <v>1819.11</v>
      </c>
      <c r="S243" s="228"/>
      <c r="T243" s="227">
        <f t="shared" si="497"/>
        <v>3511796.148</v>
      </c>
      <c r="U243" s="227">
        <f t="shared" si="498"/>
        <v>0</v>
      </c>
      <c r="V243" s="227">
        <f t="shared" si="499"/>
        <v>3511796.148</v>
      </c>
      <c r="W243" s="274">
        <v>366.66</v>
      </c>
      <c r="X243" s="227"/>
      <c r="Y243" s="227"/>
      <c r="Z243" s="228"/>
      <c r="AA243" s="227">
        <f t="shared" si="479"/>
        <v>0</v>
      </c>
      <c r="AB243" s="227">
        <f t="shared" si="480"/>
        <v>0</v>
      </c>
      <c r="AC243" s="227">
        <f t="shared" si="481"/>
        <v>0</v>
      </c>
      <c r="AD243" s="227"/>
      <c r="AE243" s="227"/>
      <c r="AF243" s="229">
        <f t="shared" si="372"/>
        <v>0</v>
      </c>
      <c r="AG243" s="228"/>
      <c r="AH243" s="227">
        <f t="shared" si="388"/>
        <v>0</v>
      </c>
      <c r="AI243" s="227">
        <f t="shared" si="389"/>
        <v>8497136.8259999994</v>
      </c>
      <c r="AJ243" s="227">
        <f t="shared" si="500"/>
        <v>8497136.8259999994</v>
      </c>
      <c r="AK243" s="227"/>
      <c r="AL243" s="227">
        <v>887.17</v>
      </c>
      <c r="AM243" s="227"/>
      <c r="AN243" s="228"/>
      <c r="AO243" s="227">
        <f t="shared" si="390"/>
        <v>0</v>
      </c>
      <c r="AP243" s="227">
        <f t="shared" si="379"/>
        <v>0</v>
      </c>
      <c r="AQ243" s="227">
        <f t="shared" si="380"/>
        <v>0</v>
      </c>
      <c r="AR243" s="227"/>
      <c r="AS243" s="227"/>
      <c r="AT243" s="229">
        <f t="shared" si="373"/>
        <v>0</v>
      </c>
      <c r="AU243" s="230"/>
      <c r="AV243" s="227">
        <f t="shared" si="482"/>
        <v>0</v>
      </c>
      <c r="AW243" s="227">
        <f t="shared" si="483"/>
        <v>0</v>
      </c>
      <c r="AX243" s="227">
        <f t="shared" si="484"/>
        <v>0</v>
      </c>
      <c r="AY243" s="227"/>
      <c r="AZ243" s="227"/>
      <c r="BA243" s="229">
        <f t="shared" si="374"/>
        <v>0</v>
      </c>
      <c r="BB243" s="230"/>
      <c r="BC243" s="227">
        <f t="shared" si="485"/>
        <v>0</v>
      </c>
      <c r="BD243" s="227">
        <f t="shared" si="486"/>
        <v>0</v>
      </c>
      <c r="BE243" s="227">
        <f t="shared" si="487"/>
        <v>0</v>
      </c>
      <c r="BF243" s="227"/>
      <c r="BG243" s="227"/>
      <c r="BH243" s="229">
        <f t="shared" si="375"/>
        <v>0</v>
      </c>
      <c r="BI243" s="230"/>
      <c r="BJ243" s="230"/>
      <c r="BK243" s="227">
        <f t="shared" si="488"/>
        <v>0</v>
      </c>
      <c r="BL243" s="227">
        <f t="shared" si="489"/>
        <v>0</v>
      </c>
      <c r="BM243" s="227">
        <f t="shared" si="490"/>
        <v>0</v>
      </c>
      <c r="BN243" s="227"/>
      <c r="BO243" s="227"/>
      <c r="BP243" s="229">
        <f t="shared" si="376"/>
        <v>0</v>
      </c>
      <c r="BQ243" s="230"/>
      <c r="BR243" s="227">
        <f t="shared" si="491"/>
        <v>0</v>
      </c>
      <c r="BS243" s="227">
        <f t="shared" si="492"/>
        <v>0</v>
      </c>
      <c r="BT243" s="227">
        <f t="shared" si="493"/>
        <v>0</v>
      </c>
      <c r="BU243" s="18"/>
      <c r="BV243" s="186"/>
      <c r="BW243" s="16">
        <f t="shared" si="377"/>
        <v>0</v>
      </c>
      <c r="BX243" s="48"/>
      <c r="BY243" s="37" t="s">
        <v>752</v>
      </c>
      <c r="BZ243" s="37"/>
    </row>
    <row r="244" spans="1:162" ht="28.5" customHeight="1" outlineLevel="1" x14ac:dyDescent="0.45">
      <c r="A244" s="5">
        <v>212</v>
      </c>
      <c r="B244" s="5">
        <v>212</v>
      </c>
      <c r="C244" s="300" t="s">
        <v>183</v>
      </c>
      <c r="D244" s="6" t="s">
        <v>550</v>
      </c>
      <c r="E244" s="10">
        <v>3</v>
      </c>
      <c r="F244" s="283">
        <f t="shared" si="494"/>
        <v>54000</v>
      </c>
      <c r="G244" s="283">
        <f t="shared" si="495"/>
        <v>195537</v>
      </c>
      <c r="H244" s="283">
        <f t="shared" si="496"/>
        <v>249537</v>
      </c>
      <c r="I244" s="283">
        <f t="shared" si="476"/>
        <v>18000</v>
      </c>
      <c r="J244" s="301">
        <f t="shared" si="501"/>
        <v>65179</v>
      </c>
      <c r="K244" s="10"/>
      <c r="L244" s="228"/>
      <c r="M244" s="227">
        <f t="shared" si="385"/>
        <v>54000</v>
      </c>
      <c r="N244" s="227">
        <f t="shared" si="412"/>
        <v>211317.38999999996</v>
      </c>
      <c r="O244" s="227">
        <f t="shared" si="386"/>
        <v>265317.38999999996</v>
      </c>
      <c r="P244" s="227">
        <v>18000</v>
      </c>
      <c r="Q244" s="227">
        <v>70439.12999999999</v>
      </c>
      <c r="R244" s="227">
        <f t="shared" si="387"/>
        <v>88439.12999999999</v>
      </c>
      <c r="S244" s="228"/>
      <c r="T244" s="227">
        <f>E244*W244</f>
        <v>49999.979999999996</v>
      </c>
      <c r="U244" s="227">
        <f t="shared" si="498"/>
        <v>0</v>
      </c>
      <c r="V244" s="227">
        <f t="shared" si="499"/>
        <v>49999.979999999996</v>
      </c>
      <c r="W244" s="274">
        <v>16666.66</v>
      </c>
      <c r="X244" s="227"/>
      <c r="Y244" s="227"/>
      <c r="Z244" s="228"/>
      <c r="AA244" s="227">
        <f t="shared" si="479"/>
        <v>0</v>
      </c>
      <c r="AB244" s="227">
        <f t="shared" si="480"/>
        <v>0</v>
      </c>
      <c r="AC244" s="227">
        <f t="shared" si="481"/>
        <v>0</v>
      </c>
      <c r="AD244" s="227"/>
      <c r="AE244" s="227"/>
      <c r="AF244" s="229">
        <f t="shared" si="372"/>
        <v>0</v>
      </c>
      <c r="AG244" s="228"/>
      <c r="AH244" s="227">
        <f t="shared" si="388"/>
        <v>0</v>
      </c>
      <c r="AI244" s="227">
        <f t="shared" si="389"/>
        <v>195537</v>
      </c>
      <c r="AJ244" s="227">
        <f t="shared" si="500"/>
        <v>195537</v>
      </c>
      <c r="AK244" s="227"/>
      <c r="AL244" s="227">
        <v>65179</v>
      </c>
      <c r="AM244" s="227"/>
      <c r="AN244" s="228"/>
      <c r="AO244" s="227">
        <f t="shared" si="390"/>
        <v>0</v>
      </c>
      <c r="AP244" s="227">
        <f t="shared" si="379"/>
        <v>0</v>
      </c>
      <c r="AQ244" s="227">
        <f t="shared" si="380"/>
        <v>0</v>
      </c>
      <c r="AR244" s="227"/>
      <c r="AS244" s="227"/>
      <c r="AT244" s="229">
        <f t="shared" si="373"/>
        <v>0</v>
      </c>
      <c r="AU244" s="230"/>
      <c r="AV244" s="227">
        <f t="shared" si="482"/>
        <v>0</v>
      </c>
      <c r="AW244" s="227">
        <f t="shared" si="483"/>
        <v>0</v>
      </c>
      <c r="AX244" s="227">
        <f t="shared" si="484"/>
        <v>0</v>
      </c>
      <c r="AY244" s="227"/>
      <c r="AZ244" s="227"/>
      <c r="BA244" s="229">
        <f t="shared" si="374"/>
        <v>0</v>
      </c>
      <c r="BB244" s="230"/>
      <c r="BC244" s="227">
        <f t="shared" si="485"/>
        <v>0</v>
      </c>
      <c r="BD244" s="227">
        <f t="shared" si="486"/>
        <v>0</v>
      </c>
      <c r="BE244" s="227">
        <f t="shared" si="487"/>
        <v>0</v>
      </c>
      <c r="BF244" s="227"/>
      <c r="BG244" s="227"/>
      <c r="BH244" s="229">
        <f t="shared" si="375"/>
        <v>0</v>
      </c>
      <c r="BI244" s="230"/>
      <c r="BJ244" s="230"/>
      <c r="BK244" s="227">
        <f t="shared" si="488"/>
        <v>0</v>
      </c>
      <c r="BL244" s="227">
        <f t="shared" si="489"/>
        <v>0</v>
      </c>
      <c r="BM244" s="227">
        <f t="shared" si="490"/>
        <v>0</v>
      </c>
      <c r="BN244" s="227"/>
      <c r="BO244" s="227"/>
      <c r="BP244" s="229">
        <f t="shared" si="376"/>
        <v>0</v>
      </c>
      <c r="BQ244" s="230"/>
      <c r="BR244" s="227">
        <f t="shared" si="491"/>
        <v>0</v>
      </c>
      <c r="BS244" s="227">
        <f t="shared" si="492"/>
        <v>0</v>
      </c>
      <c r="BT244" s="227">
        <f t="shared" si="493"/>
        <v>0</v>
      </c>
      <c r="BU244" s="18"/>
      <c r="BV244" s="186"/>
      <c r="BW244" s="16">
        <f t="shared" si="377"/>
        <v>0</v>
      </c>
      <c r="BX244" s="48"/>
      <c r="BY244" s="37"/>
      <c r="BZ244" s="37" t="s">
        <v>1055</v>
      </c>
    </row>
    <row r="245" spans="1:162" ht="42.75" customHeight="1" outlineLevel="1" x14ac:dyDescent="0.45">
      <c r="A245" s="5">
        <v>213</v>
      </c>
      <c r="B245" s="5">
        <v>213</v>
      </c>
      <c r="C245" s="300" t="s">
        <v>184</v>
      </c>
      <c r="D245" s="6" t="s">
        <v>550</v>
      </c>
      <c r="E245" s="10">
        <v>1</v>
      </c>
      <c r="F245" s="283">
        <f t="shared" si="494"/>
        <v>28350</v>
      </c>
      <c r="G245" s="283">
        <f t="shared" si="495"/>
        <v>13834</v>
      </c>
      <c r="H245" s="283">
        <f t="shared" si="496"/>
        <v>42184</v>
      </c>
      <c r="I245" s="283">
        <f t="shared" si="476"/>
        <v>28350</v>
      </c>
      <c r="J245" s="301">
        <f t="shared" si="501"/>
        <v>13834</v>
      </c>
      <c r="K245" s="10"/>
      <c r="L245" s="228"/>
      <c r="M245" s="227">
        <f t="shared" si="385"/>
        <v>28350</v>
      </c>
      <c r="N245" s="227">
        <f t="shared" si="412"/>
        <v>15832.44</v>
      </c>
      <c r="O245" s="227">
        <f t="shared" si="386"/>
        <v>44182.44</v>
      </c>
      <c r="P245" s="227">
        <v>28350</v>
      </c>
      <c r="Q245" s="227">
        <v>15832.44</v>
      </c>
      <c r="R245" s="227">
        <f t="shared" si="387"/>
        <v>44182.44</v>
      </c>
      <c r="S245" s="228"/>
      <c r="T245" s="227">
        <f>E245*W245</f>
        <v>166666.66</v>
      </c>
      <c r="U245" s="227">
        <f t="shared" si="498"/>
        <v>0</v>
      </c>
      <c r="V245" s="227">
        <f t="shared" si="499"/>
        <v>166666.66</v>
      </c>
      <c r="W245" s="274">
        <v>166666.66</v>
      </c>
      <c r="X245" s="227"/>
      <c r="Y245" s="227"/>
      <c r="Z245" s="228"/>
      <c r="AA245" s="227">
        <f t="shared" si="479"/>
        <v>0</v>
      </c>
      <c r="AB245" s="227">
        <f t="shared" si="480"/>
        <v>0</v>
      </c>
      <c r="AC245" s="227">
        <f t="shared" si="481"/>
        <v>0</v>
      </c>
      <c r="AD245" s="227"/>
      <c r="AE245" s="227"/>
      <c r="AF245" s="229">
        <f t="shared" si="372"/>
        <v>0</v>
      </c>
      <c r="AG245" s="228"/>
      <c r="AH245" s="227">
        <f t="shared" si="388"/>
        <v>0</v>
      </c>
      <c r="AI245" s="227">
        <f t="shared" si="389"/>
        <v>13834</v>
      </c>
      <c r="AJ245" s="227">
        <f t="shared" si="500"/>
        <v>13834</v>
      </c>
      <c r="AK245" s="227"/>
      <c r="AL245" s="227">
        <v>13834</v>
      </c>
      <c r="AM245" s="227"/>
      <c r="AN245" s="228"/>
      <c r="AO245" s="227">
        <f t="shared" si="390"/>
        <v>0</v>
      </c>
      <c r="AP245" s="227">
        <f t="shared" si="379"/>
        <v>0</v>
      </c>
      <c r="AQ245" s="227">
        <f t="shared" si="380"/>
        <v>0</v>
      </c>
      <c r="AR245" s="227"/>
      <c r="AS245" s="227"/>
      <c r="AT245" s="229">
        <f t="shared" si="373"/>
        <v>0</v>
      </c>
      <c r="AU245" s="230"/>
      <c r="AV245" s="227">
        <f t="shared" si="482"/>
        <v>0</v>
      </c>
      <c r="AW245" s="227">
        <f t="shared" si="483"/>
        <v>0</v>
      </c>
      <c r="AX245" s="227">
        <f t="shared" si="484"/>
        <v>0</v>
      </c>
      <c r="AY245" s="227"/>
      <c r="AZ245" s="227"/>
      <c r="BA245" s="229">
        <f t="shared" si="374"/>
        <v>0</v>
      </c>
      <c r="BB245" s="230"/>
      <c r="BC245" s="227">
        <f t="shared" si="485"/>
        <v>0</v>
      </c>
      <c r="BD245" s="227">
        <f t="shared" si="486"/>
        <v>0</v>
      </c>
      <c r="BE245" s="227">
        <f t="shared" si="487"/>
        <v>0</v>
      </c>
      <c r="BF245" s="227"/>
      <c r="BG245" s="227"/>
      <c r="BH245" s="229">
        <f t="shared" si="375"/>
        <v>0</v>
      </c>
      <c r="BI245" s="230"/>
      <c r="BJ245" s="230"/>
      <c r="BK245" s="227">
        <f t="shared" si="488"/>
        <v>0</v>
      </c>
      <c r="BL245" s="227">
        <f t="shared" si="489"/>
        <v>0</v>
      </c>
      <c r="BM245" s="227">
        <f t="shared" si="490"/>
        <v>0</v>
      </c>
      <c r="BN245" s="227"/>
      <c r="BO245" s="227"/>
      <c r="BP245" s="229">
        <f t="shared" si="376"/>
        <v>0</v>
      </c>
      <c r="BQ245" s="230"/>
      <c r="BR245" s="227">
        <f t="shared" si="491"/>
        <v>0</v>
      </c>
      <c r="BS245" s="227">
        <f t="shared" si="492"/>
        <v>0</v>
      </c>
      <c r="BT245" s="227">
        <f t="shared" si="493"/>
        <v>0</v>
      </c>
      <c r="BU245" s="18"/>
      <c r="BV245" s="186"/>
      <c r="BW245" s="16">
        <f t="shared" si="377"/>
        <v>0</v>
      </c>
      <c r="BX245" s="48"/>
      <c r="BY245" s="37"/>
      <c r="BZ245" s="37"/>
    </row>
    <row r="246" spans="1:162" ht="42.75" customHeight="1" outlineLevel="1" x14ac:dyDescent="0.45">
      <c r="A246" s="5">
        <v>214</v>
      </c>
      <c r="B246" s="5">
        <v>214</v>
      </c>
      <c r="C246" s="300" t="s">
        <v>185</v>
      </c>
      <c r="D246" s="6" t="s">
        <v>550</v>
      </c>
      <c r="E246" s="10">
        <v>1</v>
      </c>
      <c r="F246" s="283">
        <f t="shared" si="494"/>
        <v>34350</v>
      </c>
      <c r="G246" s="283">
        <f t="shared" si="495"/>
        <v>50414</v>
      </c>
      <c r="H246" s="283">
        <f t="shared" si="496"/>
        <v>84764</v>
      </c>
      <c r="I246" s="283">
        <f t="shared" si="476"/>
        <v>34350</v>
      </c>
      <c r="J246" s="301">
        <f t="shared" si="501"/>
        <v>50414</v>
      </c>
      <c r="K246" s="10"/>
      <c r="L246" s="228"/>
      <c r="M246" s="227">
        <f t="shared" si="385"/>
        <v>34350</v>
      </c>
      <c r="N246" s="227">
        <f t="shared" si="412"/>
        <v>54485.3</v>
      </c>
      <c r="O246" s="227">
        <f t="shared" si="386"/>
        <v>88835.3</v>
      </c>
      <c r="P246" s="227">
        <v>34350</v>
      </c>
      <c r="Q246" s="227">
        <v>54485.3</v>
      </c>
      <c r="R246" s="227">
        <f t="shared" si="387"/>
        <v>88835.3</v>
      </c>
      <c r="S246" s="228"/>
      <c r="T246" s="227">
        <f t="shared" si="497"/>
        <v>166666.66</v>
      </c>
      <c r="U246" s="227">
        <f t="shared" si="498"/>
        <v>0</v>
      </c>
      <c r="V246" s="227">
        <f t="shared" si="499"/>
        <v>166666.66</v>
      </c>
      <c r="W246" s="274">
        <v>166666.66</v>
      </c>
      <c r="X246" s="227"/>
      <c r="Y246" s="227"/>
      <c r="Z246" s="228"/>
      <c r="AA246" s="227">
        <f t="shared" si="479"/>
        <v>0</v>
      </c>
      <c r="AB246" s="227">
        <f t="shared" si="480"/>
        <v>0</v>
      </c>
      <c r="AC246" s="227">
        <f t="shared" si="481"/>
        <v>0</v>
      </c>
      <c r="AD246" s="227"/>
      <c r="AE246" s="227"/>
      <c r="AF246" s="229">
        <f t="shared" si="372"/>
        <v>0</v>
      </c>
      <c r="AG246" s="228"/>
      <c r="AH246" s="227">
        <f t="shared" si="388"/>
        <v>0</v>
      </c>
      <c r="AI246" s="227">
        <f t="shared" si="389"/>
        <v>50414</v>
      </c>
      <c r="AJ246" s="227">
        <f t="shared" si="500"/>
        <v>50414</v>
      </c>
      <c r="AK246" s="227"/>
      <c r="AL246" s="227">
        <v>50414</v>
      </c>
      <c r="AM246" s="227"/>
      <c r="AN246" s="228"/>
      <c r="AO246" s="227">
        <f t="shared" si="390"/>
        <v>0</v>
      </c>
      <c r="AP246" s="227">
        <f t="shared" si="379"/>
        <v>0</v>
      </c>
      <c r="AQ246" s="227">
        <f t="shared" si="380"/>
        <v>0</v>
      </c>
      <c r="AR246" s="227"/>
      <c r="AS246" s="227"/>
      <c r="AT246" s="229">
        <f t="shared" si="373"/>
        <v>0</v>
      </c>
      <c r="AU246" s="230"/>
      <c r="AV246" s="227">
        <f t="shared" si="482"/>
        <v>0</v>
      </c>
      <c r="AW246" s="227">
        <f t="shared" si="483"/>
        <v>0</v>
      </c>
      <c r="AX246" s="227">
        <f t="shared" si="484"/>
        <v>0</v>
      </c>
      <c r="AY246" s="227"/>
      <c r="AZ246" s="227"/>
      <c r="BA246" s="229">
        <f t="shared" si="374"/>
        <v>0</v>
      </c>
      <c r="BB246" s="230"/>
      <c r="BC246" s="227">
        <f t="shared" si="485"/>
        <v>0</v>
      </c>
      <c r="BD246" s="227">
        <f t="shared" si="486"/>
        <v>0</v>
      </c>
      <c r="BE246" s="227">
        <f t="shared" si="487"/>
        <v>0</v>
      </c>
      <c r="BF246" s="227"/>
      <c r="BG246" s="227"/>
      <c r="BH246" s="229">
        <f t="shared" si="375"/>
        <v>0</v>
      </c>
      <c r="BI246" s="230"/>
      <c r="BJ246" s="230"/>
      <c r="BK246" s="227">
        <f t="shared" si="488"/>
        <v>0</v>
      </c>
      <c r="BL246" s="227">
        <f t="shared" si="489"/>
        <v>0</v>
      </c>
      <c r="BM246" s="227">
        <f t="shared" si="490"/>
        <v>0</v>
      </c>
      <c r="BN246" s="227"/>
      <c r="BO246" s="227"/>
      <c r="BP246" s="229">
        <f t="shared" si="376"/>
        <v>0</v>
      </c>
      <c r="BQ246" s="230"/>
      <c r="BR246" s="227">
        <f t="shared" si="491"/>
        <v>0</v>
      </c>
      <c r="BS246" s="227">
        <f t="shared" si="492"/>
        <v>0</v>
      </c>
      <c r="BT246" s="227">
        <f t="shared" si="493"/>
        <v>0</v>
      </c>
      <c r="BU246" s="18"/>
      <c r="BV246" s="186"/>
      <c r="BW246" s="16">
        <f t="shared" si="377"/>
        <v>0</v>
      </c>
      <c r="BX246" s="48"/>
      <c r="BY246" s="37"/>
      <c r="BZ246" s="37" t="s">
        <v>1055</v>
      </c>
    </row>
    <row r="247" spans="1:162" s="26" customFormat="1" x14ac:dyDescent="0.45">
      <c r="A247" s="21"/>
      <c r="B247" s="21"/>
      <c r="C247" s="21" t="s">
        <v>186</v>
      </c>
      <c r="D247" s="27"/>
      <c r="E247" s="28"/>
      <c r="F247" s="225">
        <f t="shared" ref="F247:L247" si="502">SUM(F248:F252)</f>
        <v>1335165</v>
      </c>
      <c r="G247" s="225">
        <f t="shared" si="502"/>
        <v>718557.4264</v>
      </c>
      <c r="H247" s="225">
        <f t="shared" si="502"/>
        <v>2053722.4263999998</v>
      </c>
      <c r="I247" s="225"/>
      <c r="J247" s="225"/>
      <c r="K247" s="225"/>
      <c r="L247" s="225">
        <f t="shared" si="502"/>
        <v>0</v>
      </c>
      <c r="M247" s="225">
        <f>SUM(M248:M252)</f>
        <v>1335165</v>
      </c>
      <c r="N247" s="225">
        <f>SUM(N248:N252)</f>
        <v>718557.4264</v>
      </c>
      <c r="O247" s="225">
        <f>SUM(O248:O252)</f>
        <v>2053722.4263999998</v>
      </c>
      <c r="P247" s="225"/>
      <c r="Q247" s="225"/>
      <c r="R247" s="225">
        <f t="shared" si="387"/>
        <v>0</v>
      </c>
      <c r="S247" s="226"/>
      <c r="T247" s="225">
        <f>SUM(T248:T252)</f>
        <v>0</v>
      </c>
      <c r="U247" s="225">
        <f>SUM(U248:U252)</f>
        <v>0</v>
      </c>
      <c r="V247" s="225">
        <f>SUM(V248:V252)</f>
        <v>0</v>
      </c>
      <c r="W247" s="273"/>
      <c r="X247" s="225"/>
      <c r="Y247" s="225"/>
      <c r="Z247" s="226"/>
      <c r="AA247" s="225">
        <f>SUM(AA248:AA252)</f>
        <v>0</v>
      </c>
      <c r="AB247" s="225">
        <f>SUM(AB248:AB252)</f>
        <v>0</v>
      </c>
      <c r="AC247" s="225">
        <f>SUM(AC248:AC252)</f>
        <v>0</v>
      </c>
      <c r="AD247" s="225"/>
      <c r="AE247" s="225"/>
      <c r="AF247" s="222">
        <f t="shared" si="372"/>
        <v>0</v>
      </c>
      <c r="AG247" s="226"/>
      <c r="AH247" s="225">
        <f>SUM(AH248:AH252)</f>
        <v>0</v>
      </c>
      <c r="AI247" s="225">
        <f>SUM(AI248:AI252)</f>
        <v>433800</v>
      </c>
      <c r="AJ247" s="225">
        <f>SUM(AJ248:AJ252)</f>
        <v>433800</v>
      </c>
      <c r="AK247" s="225">
        <f>SUM(AK248:AK252)</f>
        <v>0</v>
      </c>
      <c r="AL247" s="225">
        <f>SUM(AL248:AL252)</f>
        <v>180000</v>
      </c>
      <c r="AM247" s="225"/>
      <c r="AN247" s="226"/>
      <c r="AO247" s="225">
        <f>SUM(AO248:AO252)</f>
        <v>0</v>
      </c>
      <c r="AP247" s="225">
        <f>SUM(AP248:AP252)</f>
        <v>0</v>
      </c>
      <c r="AQ247" s="225">
        <f>SUM(AQ248:AQ252)</f>
        <v>0</v>
      </c>
      <c r="AR247" s="225"/>
      <c r="AS247" s="225"/>
      <c r="AT247" s="222">
        <f t="shared" si="373"/>
        <v>0</v>
      </c>
      <c r="AU247" s="223"/>
      <c r="AV247" s="225">
        <f>SUM(AV248:AV252)</f>
        <v>0</v>
      </c>
      <c r="AW247" s="225">
        <f>SUM(AW248:AW252)</f>
        <v>0</v>
      </c>
      <c r="AX247" s="225">
        <f>SUM(AX248:AX252)</f>
        <v>0</v>
      </c>
      <c r="AY247" s="225"/>
      <c r="AZ247" s="225"/>
      <c r="BA247" s="222">
        <f t="shared" si="374"/>
        <v>0</v>
      </c>
      <c r="BB247" s="223"/>
      <c r="BC247" s="225">
        <f>SUM(BC248:BC252)</f>
        <v>0</v>
      </c>
      <c r="BD247" s="225">
        <f>SUM(BD248:BD252)</f>
        <v>0</v>
      </c>
      <c r="BE247" s="225">
        <f>SUM(BE248:BE252)</f>
        <v>0</v>
      </c>
      <c r="BF247" s="225"/>
      <c r="BG247" s="225"/>
      <c r="BH247" s="222">
        <f t="shared" si="375"/>
        <v>0</v>
      </c>
      <c r="BI247" s="223"/>
      <c r="BJ247" s="223"/>
      <c r="BK247" s="225">
        <f>SUM(BK248:BK252)</f>
        <v>0</v>
      </c>
      <c r="BL247" s="225">
        <f>SUM(BL248:BL252)</f>
        <v>0</v>
      </c>
      <c r="BM247" s="225">
        <f>SUM(BM248:BM252)</f>
        <v>0</v>
      </c>
      <c r="BN247" s="225"/>
      <c r="BO247" s="225"/>
      <c r="BP247" s="222">
        <f t="shared" si="376"/>
        <v>0</v>
      </c>
      <c r="BQ247" s="223"/>
      <c r="BR247" s="225">
        <f>SUM(BR248:BR252)</f>
        <v>0</v>
      </c>
      <c r="BS247" s="225">
        <f>SUM(BS248:BS252)</f>
        <v>0</v>
      </c>
      <c r="BT247" s="225">
        <f>SUM(BT248:BT252)</f>
        <v>0</v>
      </c>
      <c r="BU247" s="29"/>
      <c r="BV247" s="190"/>
      <c r="BW247" s="25">
        <f t="shared" si="377"/>
        <v>0</v>
      </c>
      <c r="BX247" s="47"/>
      <c r="BY247" s="35"/>
      <c r="BZ247" s="35"/>
      <c r="CA247" s="53"/>
      <c r="CB247" s="53"/>
      <c r="CC247" s="53"/>
      <c r="CD247" s="53"/>
      <c r="CE247" s="53"/>
      <c r="CF247" s="53"/>
      <c r="CG247" s="53"/>
      <c r="CH247" s="53"/>
      <c r="CI247" s="53"/>
      <c r="CJ247" s="53"/>
      <c r="CK247" s="53"/>
      <c r="CL247" s="53"/>
      <c r="CM247" s="53"/>
      <c r="CN247" s="53"/>
      <c r="CO247" s="53"/>
      <c r="CP247" s="53"/>
      <c r="CQ247" s="53"/>
      <c r="CR247" s="53"/>
      <c r="CS247" s="53"/>
      <c r="CT247" s="53"/>
      <c r="CU247" s="53"/>
      <c r="CV247" s="53"/>
      <c r="CW247" s="53"/>
      <c r="CX247" s="53"/>
      <c r="CY247" s="53"/>
      <c r="CZ247" s="53"/>
      <c r="DA247" s="53"/>
      <c r="DB247" s="53"/>
      <c r="DC247" s="53"/>
      <c r="DD247" s="53"/>
      <c r="DE247" s="53"/>
      <c r="DF247" s="53"/>
      <c r="DG247" s="53"/>
      <c r="DH247" s="53"/>
      <c r="DI247" s="53"/>
      <c r="DJ247" s="53"/>
      <c r="DK247" s="53"/>
      <c r="DL247" s="53"/>
      <c r="DM247" s="53"/>
      <c r="DN247" s="53"/>
      <c r="DO247" s="53"/>
      <c r="DP247" s="53"/>
      <c r="DQ247" s="53"/>
      <c r="DR247" s="53"/>
      <c r="DS247" s="53"/>
      <c r="DT247" s="53"/>
      <c r="DU247" s="53"/>
      <c r="DV247" s="53"/>
      <c r="DW247" s="53"/>
      <c r="DX247" s="53"/>
      <c r="DY247" s="53"/>
      <c r="DZ247" s="53"/>
      <c r="EA247" s="53"/>
      <c r="EB247" s="53"/>
      <c r="EC247" s="53"/>
      <c r="ED247" s="53"/>
      <c r="EE247" s="53"/>
      <c r="EF247" s="53"/>
      <c r="EG247" s="53"/>
      <c r="EH247" s="53"/>
      <c r="EI247" s="53"/>
      <c r="EJ247" s="53"/>
      <c r="EK247" s="53"/>
      <c r="EL247" s="53"/>
      <c r="EM247" s="53"/>
      <c r="EN247" s="53"/>
      <c r="EO247" s="53"/>
      <c r="EP247" s="53"/>
      <c r="EQ247" s="53"/>
      <c r="ER247" s="53"/>
      <c r="ES247" s="53"/>
      <c r="ET247" s="53"/>
      <c r="EU247" s="53"/>
      <c r="EV247" s="53"/>
      <c r="EW247" s="53"/>
      <c r="EX247" s="53"/>
      <c r="EY247" s="53"/>
      <c r="EZ247" s="53"/>
      <c r="FA247" s="53"/>
      <c r="FB247" s="53"/>
      <c r="FC247" s="53"/>
      <c r="FD247" s="53"/>
      <c r="FE247" s="53"/>
      <c r="FF247" s="53"/>
    </row>
    <row r="248" spans="1:162" ht="42.75" customHeight="1" outlineLevel="1" x14ac:dyDescent="0.45">
      <c r="A248" s="5">
        <v>215</v>
      </c>
      <c r="B248" s="5">
        <v>215</v>
      </c>
      <c r="C248" s="5" t="s">
        <v>187</v>
      </c>
      <c r="D248" s="6" t="s">
        <v>549</v>
      </c>
      <c r="E248" s="10">
        <v>1008</v>
      </c>
      <c r="F248" s="283">
        <f t="shared" ref="F248" si="503">E248*I248</f>
        <v>143640</v>
      </c>
      <c r="G248" s="283">
        <f t="shared" ref="G248" si="504">E248*J248</f>
        <v>31459.68</v>
      </c>
      <c r="H248" s="283">
        <f t="shared" ref="H248" si="505">F248+G248</f>
        <v>175099.68</v>
      </c>
      <c r="I248" s="283">
        <f t="shared" ref="I248" si="506">P248</f>
        <v>142.5</v>
      </c>
      <c r="J248" s="283">
        <f t="shared" ref="J248" si="507">Q248</f>
        <v>31.21</v>
      </c>
      <c r="K248" s="10">
        <f t="shared" ref="K248" si="508">J248+I248</f>
        <v>173.71</v>
      </c>
      <c r="L248" s="228"/>
      <c r="M248" s="227">
        <f t="shared" si="385"/>
        <v>143640</v>
      </c>
      <c r="N248" s="227">
        <f t="shared" si="412"/>
        <v>31459.68</v>
      </c>
      <c r="O248" s="227">
        <f t="shared" si="386"/>
        <v>175099.68</v>
      </c>
      <c r="P248" s="227">
        <v>142.5</v>
      </c>
      <c r="Q248" s="227">
        <v>31.21</v>
      </c>
      <c r="R248" s="227">
        <f t="shared" si="387"/>
        <v>173.71</v>
      </c>
      <c r="S248" s="228"/>
      <c r="T248" s="227">
        <f t="shared" si="497"/>
        <v>0</v>
      </c>
      <c r="U248" s="227">
        <f t="shared" si="498"/>
        <v>0</v>
      </c>
      <c r="V248" s="227">
        <f t="shared" si="499"/>
        <v>0</v>
      </c>
      <c r="W248" s="274"/>
      <c r="X248" s="227"/>
      <c r="Y248" s="227"/>
      <c r="Z248" s="228"/>
      <c r="AA248" s="227">
        <f>AM248*AD248</f>
        <v>0</v>
      </c>
      <c r="AB248" s="227">
        <f>AM249*AE248</f>
        <v>0</v>
      </c>
      <c r="AC248" s="227">
        <f t="shared" ref="AC248:AC253" si="509">AA248+AB248</f>
        <v>0</v>
      </c>
      <c r="AD248" s="227"/>
      <c r="AE248" s="227"/>
      <c r="AF248" s="229">
        <f t="shared" si="372"/>
        <v>0</v>
      </c>
      <c r="AG248" s="228"/>
      <c r="AH248" s="227">
        <f t="shared" si="388"/>
        <v>0</v>
      </c>
      <c r="AI248" s="227">
        <f t="shared" si="389"/>
        <v>0</v>
      </c>
      <c r="AJ248" s="227">
        <f t="shared" si="500"/>
        <v>0</v>
      </c>
      <c r="AK248" s="227"/>
      <c r="AL248" s="227"/>
      <c r="AM248" s="227"/>
      <c r="AN248" s="228"/>
      <c r="AO248" s="227">
        <f t="shared" si="390"/>
        <v>0</v>
      </c>
      <c r="AP248" s="227">
        <f t="shared" si="379"/>
        <v>0</v>
      </c>
      <c r="AQ248" s="227">
        <f t="shared" si="380"/>
        <v>0</v>
      </c>
      <c r="AR248" s="227"/>
      <c r="AS248" s="227"/>
      <c r="AT248" s="229">
        <f t="shared" si="373"/>
        <v>0</v>
      </c>
      <c r="AU248" s="230"/>
      <c r="AV248" s="227">
        <f>R248*AY248</f>
        <v>0</v>
      </c>
      <c r="AW248" s="227">
        <f>R249*AZ248</f>
        <v>0</v>
      </c>
      <c r="AX248" s="227">
        <f t="shared" ref="AX248:AX253" si="510">AV248+AW248</f>
        <v>0</v>
      </c>
      <c r="AY248" s="227"/>
      <c r="AZ248" s="227"/>
      <c r="BA248" s="229">
        <f t="shared" si="374"/>
        <v>0</v>
      </c>
      <c r="BB248" s="230"/>
      <c r="BC248" s="227">
        <f>Y248*BF248</f>
        <v>0</v>
      </c>
      <c r="BD248" s="227">
        <f>Y249*BG248</f>
        <v>0</v>
      </c>
      <c r="BE248" s="227">
        <f t="shared" ref="BE248:BE253" si="511">BC248+BD248</f>
        <v>0</v>
      </c>
      <c r="BF248" s="227"/>
      <c r="BG248" s="227"/>
      <c r="BH248" s="229">
        <f t="shared" si="375"/>
        <v>0</v>
      </c>
      <c r="BI248" s="230"/>
      <c r="BJ248" s="230"/>
      <c r="BK248" s="227">
        <f>AT248*BN248</f>
        <v>0</v>
      </c>
      <c r="BL248" s="227">
        <f>AT249*BO248</f>
        <v>0</v>
      </c>
      <c r="BM248" s="227">
        <f t="shared" ref="BM248:BM253" si="512">BK248+BL248</f>
        <v>0</v>
      </c>
      <c r="BN248" s="227"/>
      <c r="BO248" s="227"/>
      <c r="BP248" s="229">
        <f t="shared" si="376"/>
        <v>0</v>
      </c>
      <c r="BQ248" s="230"/>
      <c r="BR248" s="227">
        <f>BA248*BU248</f>
        <v>0</v>
      </c>
      <c r="BS248" s="227">
        <f>BA249*BV248</f>
        <v>0</v>
      </c>
      <c r="BT248" s="227">
        <f t="shared" ref="BT248:BT251" si="513">BR248+BS248</f>
        <v>0</v>
      </c>
      <c r="BU248" s="18"/>
      <c r="BV248" s="186"/>
      <c r="BW248" s="16">
        <f t="shared" si="377"/>
        <v>0</v>
      </c>
      <c r="BX248" s="48"/>
      <c r="BY248" s="37"/>
      <c r="BZ248" s="37"/>
    </row>
    <row r="249" spans="1:162" ht="57" customHeight="1" outlineLevel="1" x14ac:dyDescent="0.45">
      <c r="A249" s="5">
        <v>216</v>
      </c>
      <c r="B249" s="5">
        <v>216</v>
      </c>
      <c r="C249" s="5" t="s">
        <v>188</v>
      </c>
      <c r="D249" s="6" t="s">
        <v>549</v>
      </c>
      <c r="E249" s="10">
        <v>3862</v>
      </c>
      <c r="F249" s="283">
        <f t="shared" ref="F249:F251" si="514">E249*I249</f>
        <v>86895</v>
      </c>
      <c r="G249" s="283">
        <f t="shared" ref="G249:G251" si="515">E249*J249</f>
        <v>120533.02</v>
      </c>
      <c r="H249" s="283">
        <f t="shared" ref="H249:H251" si="516">F249+G249</f>
        <v>207428.02000000002</v>
      </c>
      <c r="I249" s="283">
        <f t="shared" ref="I249:I251" si="517">P249</f>
        <v>22.5</v>
      </c>
      <c r="J249" s="283">
        <f t="shared" ref="J249:J251" si="518">Q249</f>
        <v>31.21</v>
      </c>
      <c r="K249" s="10">
        <f t="shared" ref="K249:K251" si="519">J249+I249</f>
        <v>53.71</v>
      </c>
      <c r="L249" s="228"/>
      <c r="M249" s="227">
        <f t="shared" si="385"/>
        <v>86895</v>
      </c>
      <c r="N249" s="227">
        <f t="shared" si="412"/>
        <v>120533.02</v>
      </c>
      <c r="O249" s="227">
        <f t="shared" si="386"/>
        <v>207428.02000000002</v>
      </c>
      <c r="P249" s="227">
        <v>22.5</v>
      </c>
      <c r="Q249" s="227">
        <v>31.21</v>
      </c>
      <c r="R249" s="227">
        <f t="shared" si="387"/>
        <v>53.71</v>
      </c>
      <c r="S249" s="228"/>
      <c r="T249" s="227">
        <f t="shared" si="497"/>
        <v>0</v>
      </c>
      <c r="U249" s="227">
        <f t="shared" si="498"/>
        <v>0</v>
      </c>
      <c r="V249" s="227">
        <f t="shared" si="499"/>
        <v>0</v>
      </c>
      <c r="W249" s="274"/>
      <c r="X249" s="227"/>
      <c r="Y249" s="227"/>
      <c r="Z249" s="228"/>
      <c r="AA249" s="227">
        <f>AM249*AD249</f>
        <v>0</v>
      </c>
      <c r="AB249" s="227">
        <f>AM250*AE249</f>
        <v>0</v>
      </c>
      <c r="AC249" s="227">
        <f t="shared" si="509"/>
        <v>0</v>
      </c>
      <c r="AD249" s="227"/>
      <c r="AE249" s="227"/>
      <c r="AF249" s="229">
        <f t="shared" si="372"/>
        <v>0</v>
      </c>
      <c r="AG249" s="228"/>
      <c r="AH249" s="227">
        <f t="shared" si="388"/>
        <v>0</v>
      </c>
      <c r="AI249" s="227">
        <f t="shared" si="389"/>
        <v>0</v>
      </c>
      <c r="AJ249" s="227">
        <f t="shared" si="500"/>
        <v>0</v>
      </c>
      <c r="AK249" s="227"/>
      <c r="AL249" s="227"/>
      <c r="AM249" s="227"/>
      <c r="AN249" s="228"/>
      <c r="AO249" s="227">
        <f t="shared" si="390"/>
        <v>0</v>
      </c>
      <c r="AP249" s="227">
        <f t="shared" si="379"/>
        <v>0</v>
      </c>
      <c r="AQ249" s="227">
        <f t="shared" si="380"/>
        <v>0</v>
      </c>
      <c r="AR249" s="227"/>
      <c r="AS249" s="227"/>
      <c r="AT249" s="229">
        <f t="shared" si="373"/>
        <v>0</v>
      </c>
      <c r="AU249" s="230"/>
      <c r="AV249" s="227">
        <f>R249*AY249</f>
        <v>0</v>
      </c>
      <c r="AW249" s="227">
        <f>R250*AZ249</f>
        <v>0</v>
      </c>
      <c r="AX249" s="227">
        <f t="shared" si="510"/>
        <v>0</v>
      </c>
      <c r="AY249" s="227"/>
      <c r="AZ249" s="227"/>
      <c r="BA249" s="229">
        <f t="shared" si="374"/>
        <v>0</v>
      </c>
      <c r="BB249" s="230"/>
      <c r="BC249" s="227">
        <f>Y249*BF249</f>
        <v>0</v>
      </c>
      <c r="BD249" s="227">
        <f>Y250*BG249</f>
        <v>0</v>
      </c>
      <c r="BE249" s="227">
        <f t="shared" si="511"/>
        <v>0</v>
      </c>
      <c r="BF249" s="227"/>
      <c r="BG249" s="227"/>
      <c r="BH249" s="229">
        <f t="shared" si="375"/>
        <v>0</v>
      </c>
      <c r="BI249" s="230"/>
      <c r="BJ249" s="230"/>
      <c r="BK249" s="227">
        <f>AT249*BN249</f>
        <v>0</v>
      </c>
      <c r="BL249" s="227">
        <f>AT250*BO249</f>
        <v>0</v>
      </c>
      <c r="BM249" s="227">
        <f t="shared" si="512"/>
        <v>0</v>
      </c>
      <c r="BN249" s="227"/>
      <c r="BO249" s="227"/>
      <c r="BP249" s="229">
        <f t="shared" si="376"/>
        <v>0</v>
      </c>
      <c r="BQ249" s="230"/>
      <c r="BR249" s="227">
        <f>BA249*BU249</f>
        <v>0</v>
      </c>
      <c r="BS249" s="227">
        <f>BA250*BV249</f>
        <v>0</v>
      </c>
      <c r="BT249" s="227">
        <f t="shared" si="513"/>
        <v>0</v>
      </c>
      <c r="BU249" s="18"/>
      <c r="BV249" s="186"/>
      <c r="BW249" s="16">
        <f t="shared" si="377"/>
        <v>0</v>
      </c>
      <c r="BX249" s="48"/>
      <c r="BY249" s="37" t="s">
        <v>753</v>
      </c>
      <c r="BZ249" s="37"/>
    </row>
    <row r="250" spans="1:162" ht="28.5" customHeight="1" outlineLevel="1" x14ac:dyDescent="0.45">
      <c r="A250" s="5">
        <v>217</v>
      </c>
      <c r="B250" s="5">
        <v>217</v>
      </c>
      <c r="C250" s="5" t="s">
        <v>189</v>
      </c>
      <c r="D250" s="6" t="s">
        <v>553</v>
      </c>
      <c r="E250" s="10">
        <v>2.41</v>
      </c>
      <c r="F250" s="283">
        <f t="shared" si="514"/>
        <v>354270</v>
      </c>
      <c r="G250" s="283">
        <f t="shared" si="515"/>
        <v>204147.09940000001</v>
      </c>
      <c r="H250" s="283">
        <f t="shared" si="516"/>
        <v>558417.09939999995</v>
      </c>
      <c r="I250" s="283">
        <f t="shared" si="517"/>
        <v>147000</v>
      </c>
      <c r="J250" s="283">
        <f t="shared" si="518"/>
        <v>84708.34</v>
      </c>
      <c r="K250" s="10">
        <f t="shared" si="519"/>
        <v>231708.34</v>
      </c>
      <c r="L250" s="228"/>
      <c r="M250" s="227">
        <f t="shared" si="385"/>
        <v>354270</v>
      </c>
      <c r="N250" s="227">
        <f t="shared" si="412"/>
        <v>204147.09940000001</v>
      </c>
      <c r="O250" s="227">
        <f t="shared" si="386"/>
        <v>558417.09939999995</v>
      </c>
      <c r="P250" s="227">
        <v>147000</v>
      </c>
      <c r="Q250" s="227">
        <v>84708.34</v>
      </c>
      <c r="R250" s="227">
        <f t="shared" si="387"/>
        <v>231708.34</v>
      </c>
      <c r="S250" s="228"/>
      <c r="T250" s="227">
        <f t="shared" si="497"/>
        <v>0</v>
      </c>
      <c r="U250" s="227">
        <f t="shared" si="498"/>
        <v>0</v>
      </c>
      <c r="V250" s="227">
        <f t="shared" si="499"/>
        <v>0</v>
      </c>
      <c r="W250" s="274"/>
      <c r="X250" s="227"/>
      <c r="Y250" s="227"/>
      <c r="Z250" s="228"/>
      <c r="AA250" s="227">
        <f>AM250*AD250</f>
        <v>0</v>
      </c>
      <c r="AB250" s="227">
        <f>AM251*AE250</f>
        <v>0</v>
      </c>
      <c r="AC250" s="227">
        <f t="shared" si="509"/>
        <v>0</v>
      </c>
      <c r="AD250" s="227"/>
      <c r="AE250" s="227"/>
      <c r="AF250" s="229">
        <f t="shared" si="372"/>
        <v>0</v>
      </c>
      <c r="AG250" s="228"/>
      <c r="AH250" s="227">
        <f t="shared" si="388"/>
        <v>0</v>
      </c>
      <c r="AI250" s="227">
        <f t="shared" si="389"/>
        <v>433800</v>
      </c>
      <c r="AJ250" s="227">
        <f t="shared" si="500"/>
        <v>433800</v>
      </c>
      <c r="AK250" s="227"/>
      <c r="AL250" s="227">
        <v>180000</v>
      </c>
      <c r="AM250" s="227"/>
      <c r="AN250" s="228"/>
      <c r="AO250" s="227">
        <f t="shared" si="390"/>
        <v>0</v>
      </c>
      <c r="AP250" s="227">
        <f t="shared" si="379"/>
        <v>0</v>
      </c>
      <c r="AQ250" s="227">
        <f t="shared" si="380"/>
        <v>0</v>
      </c>
      <c r="AR250" s="227"/>
      <c r="AS250" s="227"/>
      <c r="AT250" s="229">
        <f t="shared" si="373"/>
        <v>0</v>
      </c>
      <c r="AU250" s="230"/>
      <c r="AV250" s="227">
        <f>R250*AY250</f>
        <v>0</v>
      </c>
      <c r="AW250" s="227">
        <f>R251*AZ250</f>
        <v>0</v>
      </c>
      <c r="AX250" s="227">
        <f t="shared" si="510"/>
        <v>0</v>
      </c>
      <c r="AY250" s="227"/>
      <c r="AZ250" s="227"/>
      <c r="BA250" s="229">
        <f t="shared" si="374"/>
        <v>0</v>
      </c>
      <c r="BB250" s="230"/>
      <c r="BC250" s="227">
        <f>Y250*BF250</f>
        <v>0</v>
      </c>
      <c r="BD250" s="227">
        <f>Y251*BG250</f>
        <v>0</v>
      </c>
      <c r="BE250" s="227">
        <f t="shared" si="511"/>
        <v>0</v>
      </c>
      <c r="BF250" s="227"/>
      <c r="BG250" s="227"/>
      <c r="BH250" s="229">
        <f t="shared" si="375"/>
        <v>0</v>
      </c>
      <c r="BI250" s="230"/>
      <c r="BJ250" s="230"/>
      <c r="BK250" s="227">
        <f>AT250*BN250</f>
        <v>0</v>
      </c>
      <c r="BL250" s="227">
        <f>AT251*BO250</f>
        <v>0</v>
      </c>
      <c r="BM250" s="227">
        <f t="shared" si="512"/>
        <v>0</v>
      </c>
      <c r="BN250" s="227"/>
      <c r="BO250" s="227"/>
      <c r="BP250" s="229">
        <f t="shared" si="376"/>
        <v>0</v>
      </c>
      <c r="BQ250" s="230"/>
      <c r="BR250" s="227">
        <f>BA250*BU250</f>
        <v>0</v>
      </c>
      <c r="BS250" s="227">
        <f>BA251*BV250</f>
        <v>0</v>
      </c>
      <c r="BT250" s="227">
        <f t="shared" si="513"/>
        <v>0</v>
      </c>
      <c r="BU250" s="18"/>
      <c r="BV250" s="186"/>
      <c r="BW250" s="16">
        <f t="shared" si="377"/>
        <v>0</v>
      </c>
      <c r="BX250" s="48"/>
      <c r="BY250" s="37" t="s">
        <v>754</v>
      </c>
      <c r="BZ250" s="37"/>
    </row>
    <row r="251" spans="1:162" ht="44.45" customHeight="1" outlineLevel="1" x14ac:dyDescent="0.45">
      <c r="A251" s="14">
        <v>218</v>
      </c>
      <c r="B251" s="14">
        <v>218</v>
      </c>
      <c r="C251" s="14" t="s">
        <v>190</v>
      </c>
      <c r="D251" s="15" t="s">
        <v>549</v>
      </c>
      <c r="E251" s="10">
        <v>625.29999999999995</v>
      </c>
      <c r="F251" s="283">
        <f t="shared" si="514"/>
        <v>750360</v>
      </c>
      <c r="G251" s="283">
        <f t="shared" si="515"/>
        <v>362417.62699999998</v>
      </c>
      <c r="H251" s="283">
        <f t="shared" si="516"/>
        <v>1112777.6269999999</v>
      </c>
      <c r="I251" s="283">
        <f t="shared" si="517"/>
        <v>1200</v>
      </c>
      <c r="J251" s="283">
        <f t="shared" si="518"/>
        <v>579.59</v>
      </c>
      <c r="K251" s="10">
        <f t="shared" si="519"/>
        <v>1779.5900000000001</v>
      </c>
      <c r="L251" s="228"/>
      <c r="M251" s="227">
        <f t="shared" ref="M251" si="520">P251*E251</f>
        <v>750360</v>
      </c>
      <c r="N251" s="227">
        <f t="shared" si="412"/>
        <v>362417.62699999998</v>
      </c>
      <c r="O251" s="227">
        <f t="shared" ref="O251" si="521">M251+N251</f>
        <v>1112777.6269999999</v>
      </c>
      <c r="P251" s="227">
        <v>1200</v>
      </c>
      <c r="Q251" s="227">
        <v>579.59</v>
      </c>
      <c r="R251" s="227">
        <f t="shared" ref="R251" si="522">P251+Q251</f>
        <v>1779.5900000000001</v>
      </c>
      <c r="S251" s="228"/>
      <c r="T251" s="227">
        <f t="shared" si="497"/>
        <v>0</v>
      </c>
      <c r="U251" s="227">
        <f t="shared" si="498"/>
        <v>0</v>
      </c>
      <c r="V251" s="227">
        <f t="shared" si="499"/>
        <v>0</v>
      </c>
      <c r="W251" s="274"/>
      <c r="X251" s="227"/>
      <c r="Y251" s="227"/>
      <c r="Z251" s="228"/>
      <c r="AA251" s="227">
        <f>AM251*AD251</f>
        <v>0</v>
      </c>
      <c r="AB251" s="227">
        <f>AM252*AE251</f>
        <v>0</v>
      </c>
      <c r="AC251" s="227">
        <f t="shared" si="509"/>
        <v>0</v>
      </c>
      <c r="AD251" s="227"/>
      <c r="AE251" s="227"/>
      <c r="AF251" s="229">
        <f t="shared" si="372"/>
        <v>0</v>
      </c>
      <c r="AG251" s="228"/>
      <c r="AH251" s="227">
        <f t="shared" si="388"/>
        <v>0</v>
      </c>
      <c r="AI251" s="227">
        <f t="shared" si="389"/>
        <v>0</v>
      </c>
      <c r="AJ251" s="227">
        <f t="shared" si="500"/>
        <v>0</v>
      </c>
      <c r="AK251" s="227"/>
      <c r="AL251" s="227"/>
      <c r="AM251" s="227"/>
      <c r="AN251" s="228"/>
      <c r="AO251" s="227">
        <f t="shared" si="390"/>
        <v>0</v>
      </c>
      <c r="AP251" s="227">
        <f>E252*AS251</f>
        <v>0</v>
      </c>
      <c r="AQ251" s="227">
        <f t="shared" si="380"/>
        <v>0</v>
      </c>
      <c r="AR251" s="227"/>
      <c r="AS251" s="227"/>
      <c r="AT251" s="229">
        <f t="shared" si="373"/>
        <v>0</v>
      </c>
      <c r="AU251" s="230"/>
      <c r="AV251" s="227">
        <f>R251*AY251</f>
        <v>0</v>
      </c>
      <c r="AW251" s="227">
        <f>R252*AZ251</f>
        <v>0</v>
      </c>
      <c r="AX251" s="227">
        <f t="shared" si="510"/>
        <v>0</v>
      </c>
      <c r="AY251" s="227"/>
      <c r="AZ251" s="227"/>
      <c r="BA251" s="229">
        <f t="shared" si="374"/>
        <v>0</v>
      </c>
      <c r="BB251" s="230"/>
      <c r="BC251" s="227">
        <f>Y251*BF251</f>
        <v>0</v>
      </c>
      <c r="BD251" s="227">
        <f>Y252*BG251</f>
        <v>0</v>
      </c>
      <c r="BE251" s="227">
        <f t="shared" si="511"/>
        <v>0</v>
      </c>
      <c r="BF251" s="227"/>
      <c r="BG251" s="227"/>
      <c r="BH251" s="229">
        <f t="shared" si="375"/>
        <v>0</v>
      </c>
      <c r="BI251" s="230"/>
      <c r="BJ251" s="230"/>
      <c r="BK251" s="227">
        <f>AT251*BN251</f>
        <v>0</v>
      </c>
      <c r="BL251" s="227">
        <f>AT252*BO251</f>
        <v>0</v>
      </c>
      <c r="BM251" s="227">
        <f t="shared" si="512"/>
        <v>0</v>
      </c>
      <c r="BN251" s="227"/>
      <c r="BO251" s="227"/>
      <c r="BP251" s="229">
        <f t="shared" si="376"/>
        <v>0</v>
      </c>
      <c r="BQ251" s="230"/>
      <c r="BR251" s="227">
        <f>BA251*BU251</f>
        <v>0</v>
      </c>
      <c r="BS251" s="227">
        <f>BA252*BV251</f>
        <v>0</v>
      </c>
      <c r="BT251" s="227">
        <f t="shared" si="513"/>
        <v>0</v>
      </c>
      <c r="BU251" s="18"/>
      <c r="BV251" s="186"/>
      <c r="BW251" s="16">
        <f t="shared" si="377"/>
        <v>0</v>
      </c>
      <c r="BX251" s="48"/>
      <c r="BY251" s="37" t="s">
        <v>755</v>
      </c>
      <c r="BZ251" s="37"/>
    </row>
    <row r="252" spans="1:162" s="32" customFormat="1" ht="22.9" customHeight="1" outlineLevel="1" x14ac:dyDescent="0.45">
      <c r="A252" s="37"/>
      <c r="B252" s="37"/>
      <c r="C252" s="37"/>
      <c r="D252" s="33"/>
      <c r="E252" s="58"/>
      <c r="F252" s="291"/>
      <c r="G252" s="291"/>
      <c r="H252" s="291"/>
      <c r="I252" s="291"/>
      <c r="J252" s="291"/>
      <c r="K252" s="58"/>
      <c r="L252" s="231"/>
      <c r="M252" s="231"/>
      <c r="N252" s="231"/>
      <c r="O252" s="231"/>
      <c r="P252" s="231"/>
      <c r="Q252" s="231"/>
      <c r="R252" s="231"/>
      <c r="S252" s="231"/>
      <c r="T252" s="231"/>
      <c r="U252" s="231"/>
      <c r="V252" s="231"/>
      <c r="W252" s="275"/>
      <c r="X252" s="231"/>
      <c r="Y252" s="231"/>
      <c r="Z252" s="231"/>
      <c r="AA252" s="231"/>
      <c r="AB252" s="231"/>
      <c r="AC252" s="231"/>
      <c r="AD252" s="231"/>
      <c r="AE252" s="231"/>
      <c r="AF252" s="235"/>
      <c r="AG252" s="231"/>
      <c r="AH252" s="231"/>
      <c r="AI252" s="231"/>
      <c r="AJ252" s="231"/>
      <c r="AK252" s="231"/>
      <c r="AL252" s="231"/>
      <c r="AM252" s="231"/>
      <c r="AN252" s="231"/>
      <c r="AO252" s="231"/>
      <c r="AP252" s="231"/>
      <c r="AQ252" s="231"/>
      <c r="AR252" s="231"/>
      <c r="AS252" s="231"/>
      <c r="AT252" s="235"/>
      <c r="AU252" s="235"/>
      <c r="AV252" s="231"/>
      <c r="AW252" s="231"/>
      <c r="AX252" s="231"/>
      <c r="AY252" s="231"/>
      <c r="AZ252" s="231"/>
      <c r="BA252" s="235"/>
      <c r="BB252" s="235"/>
      <c r="BC252" s="231"/>
      <c r="BD252" s="231"/>
      <c r="BE252" s="231"/>
      <c r="BF252" s="231"/>
      <c r="BG252" s="231"/>
      <c r="BH252" s="235"/>
      <c r="BI252" s="235"/>
      <c r="BJ252" s="235"/>
      <c r="BK252" s="231"/>
      <c r="BL252" s="231"/>
      <c r="BM252" s="231"/>
      <c r="BN252" s="231"/>
      <c r="BO252" s="231"/>
      <c r="BP252" s="235"/>
      <c r="BQ252" s="230"/>
      <c r="BR252" s="231"/>
      <c r="BS252" s="231"/>
      <c r="BT252" s="231"/>
      <c r="BU252" s="19"/>
      <c r="BV252" s="191"/>
      <c r="BW252" s="59"/>
      <c r="BX252" s="48"/>
      <c r="BY252" s="37"/>
      <c r="BZ252" s="37"/>
    </row>
    <row r="253" spans="1:162" s="26" customFormat="1" ht="42.75" customHeight="1" x14ac:dyDescent="0.45">
      <c r="A253" s="21"/>
      <c r="B253" s="21"/>
      <c r="C253" s="22" t="s">
        <v>191</v>
      </c>
      <c r="D253" s="22"/>
      <c r="E253" s="23"/>
      <c r="F253" s="220"/>
      <c r="G253" s="220"/>
      <c r="H253" s="220"/>
      <c r="I253" s="220"/>
      <c r="J253" s="220"/>
      <c r="K253" s="220"/>
      <c r="L253" s="220"/>
      <c r="M253" s="220">
        <f t="shared" si="385"/>
        <v>0</v>
      </c>
      <c r="N253" s="220">
        <f t="shared" si="412"/>
        <v>0</v>
      </c>
      <c r="O253" s="220">
        <f t="shared" si="386"/>
        <v>0</v>
      </c>
      <c r="P253" s="225"/>
      <c r="Q253" s="225"/>
      <c r="R253" s="225">
        <f t="shared" si="387"/>
        <v>0</v>
      </c>
      <c r="S253" s="226"/>
      <c r="T253" s="220">
        <f t="shared" ref="T253" si="523">W253*S253</f>
        <v>0</v>
      </c>
      <c r="U253" s="220">
        <f t="shared" ref="U253" si="524">S253*X253</f>
        <v>0</v>
      </c>
      <c r="V253" s="220">
        <f t="shared" si="499"/>
        <v>0</v>
      </c>
      <c r="W253" s="273"/>
      <c r="X253" s="225"/>
      <c r="Y253" s="225"/>
      <c r="Z253" s="226"/>
      <c r="AA253" s="220">
        <f>AD253*BG253</f>
        <v>0</v>
      </c>
      <c r="AB253" s="220">
        <f>BG253*AE253</f>
        <v>0</v>
      </c>
      <c r="AC253" s="220">
        <f t="shared" si="509"/>
        <v>0</v>
      </c>
      <c r="AD253" s="225"/>
      <c r="AE253" s="225"/>
      <c r="AF253" s="222">
        <f t="shared" si="372"/>
        <v>0</v>
      </c>
      <c r="AG253" s="226"/>
      <c r="AH253" s="220">
        <f t="shared" ref="AH253" si="525">AK253*AG253</f>
        <v>0</v>
      </c>
      <c r="AI253" s="220">
        <f t="shared" ref="AI253" si="526">AG253*AL253</f>
        <v>0</v>
      </c>
      <c r="AJ253" s="220">
        <f t="shared" si="500"/>
        <v>0</v>
      </c>
      <c r="AK253" s="220"/>
      <c r="AL253" s="220"/>
      <c r="AM253" s="225"/>
      <c r="AN253" s="226"/>
      <c r="AO253" s="220">
        <f t="shared" ref="AO253" si="527">AR253*AM253</f>
        <v>0</v>
      </c>
      <c r="AP253" s="220">
        <f t="shared" ref="AP253" si="528">AM253*AS253</f>
        <v>0</v>
      </c>
      <c r="AQ253" s="220">
        <f t="shared" si="380"/>
        <v>0</v>
      </c>
      <c r="AR253" s="225"/>
      <c r="AS253" s="225"/>
      <c r="AT253" s="222">
        <f t="shared" si="373"/>
        <v>0</v>
      </c>
      <c r="AU253" s="223"/>
      <c r="AV253" s="220">
        <f>AY253*AS253</f>
        <v>0</v>
      </c>
      <c r="AW253" s="220">
        <f>AS253*AZ253</f>
        <v>0</v>
      </c>
      <c r="AX253" s="220">
        <f t="shared" si="510"/>
        <v>0</v>
      </c>
      <c r="AY253" s="225"/>
      <c r="AZ253" s="225"/>
      <c r="BA253" s="222">
        <f t="shared" si="374"/>
        <v>0</v>
      </c>
      <c r="BB253" s="223"/>
      <c r="BC253" s="220">
        <f>BF253*AZ253</f>
        <v>0</v>
      </c>
      <c r="BD253" s="220">
        <f>AZ253*BG253</f>
        <v>0</v>
      </c>
      <c r="BE253" s="220">
        <f t="shared" si="511"/>
        <v>0</v>
      </c>
      <c r="BF253" s="225"/>
      <c r="BG253" s="225"/>
      <c r="BH253" s="222">
        <f t="shared" si="375"/>
        <v>0</v>
      </c>
      <c r="BI253" s="223"/>
      <c r="BJ253" s="223"/>
      <c r="BK253" s="220">
        <f>BN253*AE253</f>
        <v>0</v>
      </c>
      <c r="BL253" s="220">
        <f>AE253*BO253</f>
        <v>0</v>
      </c>
      <c r="BM253" s="220">
        <f t="shared" si="512"/>
        <v>0</v>
      </c>
      <c r="BN253" s="225"/>
      <c r="BO253" s="225"/>
      <c r="BP253" s="222">
        <f t="shared" si="376"/>
        <v>0</v>
      </c>
      <c r="BQ253" s="223"/>
      <c r="BR253" s="220">
        <f>BU253*BO253</f>
        <v>0</v>
      </c>
      <c r="BS253" s="220">
        <f>BO253*BV253</f>
        <v>0</v>
      </c>
      <c r="BT253" s="220">
        <f t="shared" ref="BT253" si="529">BR253+BS253</f>
        <v>0</v>
      </c>
      <c r="BU253" s="29"/>
      <c r="BV253" s="190"/>
      <c r="BW253" s="25">
        <f t="shared" ref="BW253:BW316" si="530">BU253+BV253</f>
        <v>0</v>
      </c>
      <c r="BX253" s="47"/>
      <c r="BY253" s="35"/>
      <c r="BZ253" s="35"/>
      <c r="CA253" s="53"/>
      <c r="CB253" s="53"/>
      <c r="CC253" s="53"/>
      <c r="CD253" s="53"/>
      <c r="CE253" s="53"/>
      <c r="CF253" s="53"/>
      <c r="CG253" s="53"/>
      <c r="CH253" s="53"/>
      <c r="CI253" s="53"/>
      <c r="CJ253" s="53"/>
      <c r="CK253" s="53"/>
      <c r="CL253" s="53"/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3"/>
      <c r="DB253" s="53"/>
      <c r="DC253" s="53"/>
      <c r="DD253" s="53"/>
      <c r="DE253" s="53"/>
      <c r="DF253" s="53"/>
      <c r="DG253" s="53"/>
      <c r="DH253" s="53"/>
      <c r="DI253" s="53"/>
      <c r="DJ253" s="53"/>
      <c r="DK253" s="53"/>
      <c r="DL253" s="53"/>
      <c r="DM253" s="53"/>
      <c r="DN253" s="53"/>
      <c r="DO253" s="53"/>
      <c r="DP253" s="53"/>
      <c r="DQ253" s="53"/>
      <c r="DR253" s="53"/>
      <c r="DS253" s="53"/>
      <c r="DT253" s="53"/>
      <c r="DU253" s="53"/>
      <c r="DV253" s="53"/>
      <c r="DW253" s="53"/>
      <c r="DX253" s="53"/>
      <c r="DY253" s="53"/>
      <c r="DZ253" s="53"/>
      <c r="EA253" s="53"/>
      <c r="EB253" s="53"/>
      <c r="EC253" s="53"/>
      <c r="ED253" s="53"/>
      <c r="EE253" s="53"/>
      <c r="EF253" s="53"/>
      <c r="EG253" s="53"/>
      <c r="EH253" s="53"/>
      <c r="EI253" s="53"/>
      <c r="EJ253" s="53"/>
      <c r="EK253" s="53"/>
      <c r="EL253" s="53"/>
      <c r="EM253" s="53"/>
      <c r="EN253" s="53"/>
      <c r="EO253" s="53"/>
      <c r="EP253" s="53"/>
      <c r="EQ253" s="53"/>
      <c r="ER253" s="53"/>
      <c r="ES253" s="53"/>
      <c r="ET253" s="53"/>
      <c r="EU253" s="53"/>
      <c r="EV253" s="53"/>
      <c r="EW253" s="53"/>
      <c r="EX253" s="53"/>
      <c r="EY253" s="53"/>
      <c r="EZ253" s="53"/>
      <c r="FA253" s="53"/>
      <c r="FB253" s="53"/>
      <c r="FC253" s="53"/>
      <c r="FD253" s="53"/>
      <c r="FE253" s="53"/>
      <c r="FF253" s="53"/>
    </row>
    <row r="254" spans="1:162" s="26" customFormat="1" ht="42.75" x14ac:dyDescent="0.45">
      <c r="A254" s="21"/>
      <c r="B254" s="21"/>
      <c r="C254" s="21" t="s">
        <v>192</v>
      </c>
      <c r="D254" s="27"/>
      <c r="E254" s="28"/>
      <c r="F254" s="225">
        <f t="shared" ref="F254:H254" si="531">SUM(F255:F264)</f>
        <v>3509086.5</v>
      </c>
      <c r="G254" s="225">
        <f t="shared" si="531"/>
        <v>5263737.1050000004</v>
      </c>
      <c r="H254" s="225">
        <f t="shared" si="531"/>
        <v>8772823.6050000004</v>
      </c>
      <c r="I254" s="225"/>
      <c r="J254" s="225"/>
      <c r="K254" s="225"/>
      <c r="L254" s="228"/>
      <c r="M254" s="225">
        <f>SUM(M255:M264)</f>
        <v>3509086.5</v>
      </c>
      <c r="N254" s="225">
        <f t="shared" ref="N254:O254" si="532">SUM(N255:N264)</f>
        <v>5263737.1050000004</v>
      </c>
      <c r="O254" s="225">
        <f t="shared" si="532"/>
        <v>8772823.6050000004</v>
      </c>
      <c r="P254" s="225"/>
      <c r="Q254" s="225"/>
      <c r="R254" s="225">
        <f t="shared" si="387"/>
        <v>0</v>
      </c>
      <c r="S254" s="226"/>
      <c r="T254" s="225">
        <f>SUM(T255:T264)</f>
        <v>1812671.496</v>
      </c>
      <c r="U254" s="225">
        <f t="shared" ref="U254" si="533">SUM(U255:U264)</f>
        <v>0</v>
      </c>
      <c r="V254" s="225">
        <f t="shared" ref="V254" si="534">SUM(V255:V264)</f>
        <v>1812671.496</v>
      </c>
      <c r="W254" s="273"/>
      <c r="X254" s="225"/>
      <c r="Y254" s="225"/>
      <c r="Z254" s="226"/>
      <c r="AA254" s="225">
        <f>SUM(AA255:AA264)</f>
        <v>0</v>
      </c>
      <c r="AB254" s="225">
        <f t="shared" ref="AB254:AC254" si="535">SUM(AB255:AB264)</f>
        <v>0</v>
      </c>
      <c r="AC254" s="225">
        <f t="shared" si="535"/>
        <v>0</v>
      </c>
      <c r="AD254" s="225"/>
      <c r="AE254" s="225"/>
      <c r="AF254" s="222">
        <f t="shared" si="372"/>
        <v>0</v>
      </c>
      <c r="AG254" s="226"/>
      <c r="AH254" s="225">
        <f>SUM(AH255:AH264)</f>
        <v>0</v>
      </c>
      <c r="AI254" s="225">
        <f t="shared" ref="AI254" si="536">SUM(AI255:AI264)</f>
        <v>6102076.2708000001</v>
      </c>
      <c r="AJ254" s="225">
        <f t="shared" ref="AJ254" si="537">SUM(AJ255:AJ264)</f>
        <v>6102076.2708000001</v>
      </c>
      <c r="AK254" s="225">
        <f t="shared" ref="AK254" si="538">SUM(AK255:AK264)</f>
        <v>0</v>
      </c>
      <c r="AL254" s="225">
        <f t="shared" ref="AL254" si="539">SUM(AL255:AL264)</f>
        <v>11868.635999999999</v>
      </c>
      <c r="AM254" s="225"/>
      <c r="AN254" s="226"/>
      <c r="AO254" s="225">
        <f>SUM(AO255:AO264)</f>
        <v>0</v>
      </c>
      <c r="AP254" s="225">
        <f t="shared" ref="AP254" si="540">SUM(AP255:AP264)</f>
        <v>0</v>
      </c>
      <c r="AQ254" s="225">
        <f t="shared" ref="AQ254" si="541">SUM(AQ255:AQ264)</f>
        <v>0</v>
      </c>
      <c r="AR254" s="225"/>
      <c r="AS254" s="225"/>
      <c r="AT254" s="222">
        <f t="shared" si="373"/>
        <v>0</v>
      </c>
      <c r="AU254" s="223"/>
      <c r="AV254" s="225">
        <f>SUM(AV255:AV264)</f>
        <v>0</v>
      </c>
      <c r="AW254" s="225">
        <f t="shared" ref="AW254" si="542">SUM(AW255:AW264)</f>
        <v>0</v>
      </c>
      <c r="AX254" s="225">
        <f t="shared" ref="AX254" si="543">SUM(AX255:AX264)</f>
        <v>0</v>
      </c>
      <c r="AY254" s="225"/>
      <c r="AZ254" s="225"/>
      <c r="BA254" s="222">
        <f t="shared" si="374"/>
        <v>0</v>
      </c>
      <c r="BB254" s="223"/>
      <c r="BC254" s="225">
        <f>SUM(BC255:BC264)</f>
        <v>0</v>
      </c>
      <c r="BD254" s="225">
        <f t="shared" ref="BD254:BE254" si="544">SUM(BD255:BD264)</f>
        <v>0</v>
      </c>
      <c r="BE254" s="225">
        <f t="shared" si="544"/>
        <v>0</v>
      </c>
      <c r="BF254" s="225"/>
      <c r="BG254" s="225"/>
      <c r="BH254" s="222">
        <f t="shared" si="375"/>
        <v>0</v>
      </c>
      <c r="BI254" s="223"/>
      <c r="BJ254" s="223"/>
      <c r="BK254" s="225">
        <f>SUM(BK255:BK264)</f>
        <v>0</v>
      </c>
      <c r="BL254" s="225">
        <f t="shared" ref="BL254:BM254" si="545">SUM(BL255:BL264)</f>
        <v>0</v>
      </c>
      <c r="BM254" s="225">
        <f t="shared" si="545"/>
        <v>0</v>
      </c>
      <c r="BN254" s="225"/>
      <c r="BO254" s="225"/>
      <c r="BP254" s="222">
        <f t="shared" si="376"/>
        <v>0</v>
      </c>
      <c r="BQ254" s="223"/>
      <c r="BR254" s="225">
        <f>SUM(BR255:BR264)</f>
        <v>0</v>
      </c>
      <c r="BS254" s="225">
        <f t="shared" ref="BS254:BT254" si="546">SUM(BS255:BS264)</f>
        <v>0</v>
      </c>
      <c r="BT254" s="225">
        <f t="shared" si="546"/>
        <v>0</v>
      </c>
      <c r="BU254" s="29"/>
      <c r="BV254" s="190"/>
      <c r="BW254" s="25">
        <f t="shared" si="530"/>
        <v>0</v>
      </c>
      <c r="BX254" s="47"/>
      <c r="BY254" s="35"/>
      <c r="BZ254" s="35"/>
      <c r="CA254" s="53"/>
      <c r="CB254" s="53"/>
      <c r="CC254" s="53"/>
      <c r="CD254" s="53"/>
      <c r="CE254" s="53"/>
      <c r="CF254" s="53"/>
      <c r="CG254" s="53"/>
      <c r="CH254" s="53"/>
      <c r="CI254" s="53"/>
      <c r="CJ254" s="53"/>
      <c r="CK254" s="53"/>
      <c r="CL254" s="53"/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3"/>
      <c r="DB254" s="53"/>
      <c r="DC254" s="53"/>
      <c r="DD254" s="53"/>
      <c r="DE254" s="53"/>
      <c r="DF254" s="53"/>
      <c r="DG254" s="53"/>
      <c r="DH254" s="53"/>
      <c r="DI254" s="53"/>
      <c r="DJ254" s="53"/>
      <c r="DK254" s="53"/>
      <c r="DL254" s="53"/>
      <c r="DM254" s="53"/>
      <c r="DN254" s="53"/>
      <c r="DO254" s="53"/>
      <c r="DP254" s="53"/>
      <c r="DQ254" s="53"/>
      <c r="DR254" s="53"/>
      <c r="DS254" s="53"/>
      <c r="DT254" s="53"/>
      <c r="DU254" s="53"/>
      <c r="DV254" s="53"/>
      <c r="DW254" s="53"/>
      <c r="DX254" s="53"/>
      <c r="DY254" s="53"/>
      <c r="DZ254" s="53"/>
      <c r="EA254" s="53"/>
      <c r="EB254" s="53"/>
      <c r="EC254" s="53"/>
      <c r="ED254" s="53"/>
      <c r="EE254" s="53"/>
      <c r="EF254" s="53"/>
      <c r="EG254" s="53"/>
      <c r="EH254" s="53"/>
      <c r="EI254" s="53"/>
      <c r="EJ254" s="53"/>
      <c r="EK254" s="53"/>
      <c r="EL254" s="53"/>
      <c r="EM254" s="53"/>
      <c r="EN254" s="53"/>
      <c r="EO254" s="53"/>
      <c r="EP254" s="53"/>
      <c r="EQ254" s="53"/>
      <c r="ER254" s="53"/>
      <c r="ES254" s="53"/>
      <c r="ET254" s="53"/>
      <c r="EU254" s="53"/>
      <c r="EV254" s="53"/>
      <c r="EW254" s="53"/>
      <c r="EX254" s="53"/>
      <c r="EY254" s="53"/>
      <c r="EZ254" s="53"/>
      <c r="FA254" s="53"/>
      <c r="FB254" s="53"/>
      <c r="FC254" s="53"/>
      <c r="FD254" s="53"/>
      <c r="FE254" s="53"/>
      <c r="FF254" s="53"/>
    </row>
    <row r="255" spans="1:162" ht="42.75" customHeight="1" outlineLevel="1" x14ac:dyDescent="0.45">
      <c r="A255" s="5">
        <v>219</v>
      </c>
      <c r="B255" s="5">
        <v>219</v>
      </c>
      <c r="C255" s="5" t="s">
        <v>193</v>
      </c>
      <c r="D255" s="6" t="s">
        <v>551</v>
      </c>
      <c r="E255" s="10">
        <v>705.3</v>
      </c>
      <c r="F255" s="283">
        <f t="shared" ref="F255" si="547">E255*I255</f>
        <v>370282.5</v>
      </c>
      <c r="G255" s="283">
        <f t="shared" ref="G255" si="548">E255*J255</f>
        <v>279863.03999999998</v>
      </c>
      <c r="H255" s="283">
        <f t="shared" ref="H255" si="549">F255+G255</f>
        <v>650145.54</v>
      </c>
      <c r="I255" s="283">
        <f t="shared" ref="I255" si="550">P255</f>
        <v>525</v>
      </c>
      <c r="J255" s="283">
        <f t="shared" ref="J255" si="551">Q255</f>
        <v>396.8</v>
      </c>
      <c r="K255" s="10">
        <f t="shared" ref="K255" si="552">J255+I255</f>
        <v>921.8</v>
      </c>
      <c r="L255" s="228"/>
      <c r="M255" s="227">
        <f t="shared" si="385"/>
        <v>370282.5</v>
      </c>
      <c r="N255" s="227">
        <f t="shared" si="412"/>
        <v>279863.03999999998</v>
      </c>
      <c r="O255" s="227">
        <f t="shared" si="386"/>
        <v>650145.54</v>
      </c>
      <c r="P255" s="227">
        <v>525</v>
      </c>
      <c r="Q255" s="227">
        <v>396.8</v>
      </c>
      <c r="R255" s="227">
        <f t="shared" si="387"/>
        <v>921.8</v>
      </c>
      <c r="S255" s="228"/>
      <c r="T255" s="227">
        <f t="shared" si="497"/>
        <v>159397.79999999999</v>
      </c>
      <c r="U255" s="227">
        <f t="shared" si="498"/>
        <v>0</v>
      </c>
      <c r="V255" s="227">
        <f t="shared" si="499"/>
        <v>159397.79999999999</v>
      </c>
      <c r="W255" s="274">
        <v>226</v>
      </c>
      <c r="X255" s="227"/>
      <c r="Y255" s="227"/>
      <c r="Z255" s="228"/>
      <c r="AA255" s="227">
        <f t="shared" ref="AA255:AA284" si="553">AM255*AD255</f>
        <v>0</v>
      </c>
      <c r="AB255" s="227">
        <f t="shared" ref="AB255:AB284" si="554">AM256*AE255</f>
        <v>0</v>
      </c>
      <c r="AC255" s="227">
        <f t="shared" ref="AC255:AC284" si="555">AA255+AB255</f>
        <v>0</v>
      </c>
      <c r="AD255" s="227"/>
      <c r="AE255" s="227"/>
      <c r="AF255" s="229">
        <f t="shared" si="372"/>
        <v>0</v>
      </c>
      <c r="AG255" s="228"/>
      <c r="AH255" s="227">
        <f t="shared" si="388"/>
        <v>0</v>
      </c>
      <c r="AI255" s="227">
        <f t="shared" si="389"/>
        <v>775830</v>
      </c>
      <c r="AJ255" s="227">
        <f t="shared" si="500"/>
        <v>775830</v>
      </c>
      <c r="AK255" s="227"/>
      <c r="AL255" s="227">
        <v>1100</v>
      </c>
      <c r="AM255" s="227"/>
      <c r="AN255" s="228"/>
      <c r="AO255" s="227">
        <f t="shared" si="390"/>
        <v>0</v>
      </c>
      <c r="AP255" s="227">
        <f t="shared" si="379"/>
        <v>0</v>
      </c>
      <c r="AQ255" s="227">
        <f t="shared" si="380"/>
        <v>0</v>
      </c>
      <c r="AR255" s="227"/>
      <c r="AS255" s="227"/>
      <c r="AT255" s="229">
        <f t="shared" si="373"/>
        <v>0</v>
      </c>
      <c r="AU255" s="230"/>
      <c r="AV255" s="227">
        <f t="shared" ref="AV255:AV284" si="556">R255*AY255</f>
        <v>0</v>
      </c>
      <c r="AW255" s="227">
        <f t="shared" ref="AW255:AW284" si="557">R256*AZ255</f>
        <v>0</v>
      </c>
      <c r="AX255" s="227">
        <f t="shared" ref="AX255:AX284" si="558">AV255+AW255</f>
        <v>0</v>
      </c>
      <c r="AY255" s="227"/>
      <c r="AZ255" s="227"/>
      <c r="BA255" s="229">
        <f t="shared" si="374"/>
        <v>0</v>
      </c>
      <c r="BB255" s="230"/>
      <c r="BC255" s="227">
        <f t="shared" ref="BC255:BC284" si="559">Y255*BF255</f>
        <v>0</v>
      </c>
      <c r="BD255" s="227">
        <f t="shared" ref="BD255:BD284" si="560">Y256*BG255</f>
        <v>0</v>
      </c>
      <c r="BE255" s="227">
        <f t="shared" ref="BE255:BE284" si="561">BC255+BD255</f>
        <v>0</v>
      </c>
      <c r="BF255" s="227"/>
      <c r="BG255" s="227"/>
      <c r="BH255" s="229">
        <f t="shared" si="375"/>
        <v>0</v>
      </c>
      <c r="BI255" s="230"/>
      <c r="BJ255" s="230"/>
      <c r="BK255" s="227">
        <f t="shared" ref="BK255:BK284" si="562">AT255*BN255</f>
        <v>0</v>
      </c>
      <c r="BL255" s="227">
        <f t="shared" ref="BL255:BL284" si="563">AT256*BO255</f>
        <v>0</v>
      </c>
      <c r="BM255" s="227">
        <f t="shared" ref="BM255:BM284" si="564">BK255+BL255</f>
        <v>0</v>
      </c>
      <c r="BN255" s="227"/>
      <c r="BO255" s="227"/>
      <c r="BP255" s="229">
        <f t="shared" si="376"/>
        <v>0</v>
      </c>
      <c r="BQ255" s="230"/>
      <c r="BR255" s="227">
        <f t="shared" ref="BR255:BR284" si="565">BA255*BU255</f>
        <v>0</v>
      </c>
      <c r="BS255" s="227">
        <f t="shared" ref="BS255:BS284" si="566">BA256*BV255</f>
        <v>0</v>
      </c>
      <c r="BT255" s="227">
        <f t="shared" ref="BT255:BT284" si="567">BR255+BS255</f>
        <v>0</v>
      </c>
      <c r="BU255" s="18"/>
      <c r="BV255" s="186"/>
      <c r="BW255" s="16">
        <f t="shared" si="530"/>
        <v>0</v>
      </c>
      <c r="BX255" s="48"/>
      <c r="BY255" s="37" t="s">
        <v>756</v>
      </c>
      <c r="BZ255" s="37"/>
    </row>
    <row r="256" spans="1:162" ht="28.5" customHeight="1" outlineLevel="1" x14ac:dyDescent="0.45">
      <c r="A256" s="5">
        <v>220</v>
      </c>
      <c r="B256" s="5">
        <v>220</v>
      </c>
      <c r="C256" s="5" t="s">
        <v>194</v>
      </c>
      <c r="D256" s="6" t="s">
        <v>549</v>
      </c>
      <c r="E256" s="10">
        <v>458.4</v>
      </c>
      <c r="F256" s="283">
        <f t="shared" ref="F256:F261" si="568">E256*I256</f>
        <v>302544</v>
      </c>
      <c r="G256" s="283">
        <f t="shared" ref="G256:G261" si="569">E256*J256</f>
        <v>183933</v>
      </c>
      <c r="H256" s="283">
        <f t="shared" ref="H256:H261" si="570">F256+G256</f>
        <v>486477</v>
      </c>
      <c r="I256" s="283">
        <f t="shared" ref="I256:I261" si="571">P256</f>
        <v>660</v>
      </c>
      <c r="J256" s="283">
        <f t="shared" ref="J256:J261" si="572">Q256</f>
        <v>401.25</v>
      </c>
      <c r="K256" s="10">
        <f t="shared" ref="K256:K261" si="573">J256+I256</f>
        <v>1061.25</v>
      </c>
      <c r="L256" s="228"/>
      <c r="M256" s="227">
        <f t="shared" si="385"/>
        <v>302544</v>
      </c>
      <c r="N256" s="227">
        <f t="shared" si="412"/>
        <v>183933</v>
      </c>
      <c r="O256" s="227">
        <f t="shared" si="386"/>
        <v>486477</v>
      </c>
      <c r="P256" s="227">
        <v>660</v>
      </c>
      <c r="Q256" s="227">
        <v>401.25</v>
      </c>
      <c r="R256" s="227">
        <f t="shared" si="387"/>
        <v>1061.25</v>
      </c>
      <c r="S256" s="228"/>
      <c r="T256" s="227">
        <f t="shared" si="497"/>
        <v>71739.599999999991</v>
      </c>
      <c r="U256" s="227">
        <f t="shared" si="498"/>
        <v>0</v>
      </c>
      <c r="V256" s="227">
        <f t="shared" si="499"/>
        <v>71739.599999999991</v>
      </c>
      <c r="W256" s="274">
        <v>156.5</v>
      </c>
      <c r="X256" s="227"/>
      <c r="Y256" s="227"/>
      <c r="Z256" s="228"/>
      <c r="AA256" s="227">
        <f t="shared" si="553"/>
        <v>0</v>
      </c>
      <c r="AB256" s="227">
        <f t="shared" si="554"/>
        <v>0</v>
      </c>
      <c r="AC256" s="227">
        <f t="shared" si="555"/>
        <v>0</v>
      </c>
      <c r="AD256" s="227"/>
      <c r="AE256" s="227"/>
      <c r="AF256" s="229">
        <f t="shared" si="372"/>
        <v>0</v>
      </c>
      <c r="AG256" s="228"/>
      <c r="AH256" s="227">
        <f t="shared" si="388"/>
        <v>0</v>
      </c>
      <c r="AI256" s="227">
        <f t="shared" si="389"/>
        <v>82512</v>
      </c>
      <c r="AJ256" s="227">
        <f t="shared" si="500"/>
        <v>82512</v>
      </c>
      <c r="AK256" s="227"/>
      <c r="AL256" s="227">
        <v>180</v>
      </c>
      <c r="AM256" s="227"/>
      <c r="AN256" s="228"/>
      <c r="AO256" s="227">
        <f t="shared" si="390"/>
        <v>0</v>
      </c>
      <c r="AP256" s="227">
        <f t="shared" si="379"/>
        <v>0</v>
      </c>
      <c r="AQ256" s="227">
        <f t="shared" si="380"/>
        <v>0</v>
      </c>
      <c r="AR256" s="227"/>
      <c r="AS256" s="227"/>
      <c r="AT256" s="229">
        <f t="shared" si="373"/>
        <v>0</v>
      </c>
      <c r="AU256" s="230"/>
      <c r="AV256" s="227">
        <f t="shared" si="556"/>
        <v>0</v>
      </c>
      <c r="AW256" s="227">
        <f t="shared" si="557"/>
        <v>0</v>
      </c>
      <c r="AX256" s="227">
        <f t="shared" si="558"/>
        <v>0</v>
      </c>
      <c r="AY256" s="227"/>
      <c r="AZ256" s="227"/>
      <c r="BA256" s="229">
        <f t="shared" si="374"/>
        <v>0</v>
      </c>
      <c r="BB256" s="230"/>
      <c r="BC256" s="227">
        <f t="shared" si="559"/>
        <v>0</v>
      </c>
      <c r="BD256" s="227">
        <f t="shared" si="560"/>
        <v>0</v>
      </c>
      <c r="BE256" s="227">
        <f t="shared" si="561"/>
        <v>0</v>
      </c>
      <c r="BF256" s="227"/>
      <c r="BG256" s="227"/>
      <c r="BH256" s="229">
        <f t="shared" si="375"/>
        <v>0</v>
      </c>
      <c r="BI256" s="230"/>
      <c r="BJ256" s="230"/>
      <c r="BK256" s="227">
        <f t="shared" si="562"/>
        <v>0</v>
      </c>
      <c r="BL256" s="227">
        <f t="shared" si="563"/>
        <v>0</v>
      </c>
      <c r="BM256" s="227">
        <f t="shared" si="564"/>
        <v>0</v>
      </c>
      <c r="BN256" s="227"/>
      <c r="BO256" s="227"/>
      <c r="BP256" s="229">
        <f t="shared" si="376"/>
        <v>0</v>
      </c>
      <c r="BQ256" s="230"/>
      <c r="BR256" s="227">
        <f t="shared" si="565"/>
        <v>0</v>
      </c>
      <c r="BS256" s="227">
        <f t="shared" si="566"/>
        <v>0</v>
      </c>
      <c r="BT256" s="227">
        <f t="shared" si="567"/>
        <v>0</v>
      </c>
      <c r="BU256" s="18"/>
      <c r="BV256" s="186"/>
      <c r="BW256" s="16">
        <f t="shared" si="530"/>
        <v>0</v>
      </c>
      <c r="BX256" s="48"/>
      <c r="BY256" s="37" t="s">
        <v>757</v>
      </c>
      <c r="BZ256" s="37"/>
    </row>
    <row r="257" spans="1:162" ht="156.75" customHeight="1" outlineLevel="1" x14ac:dyDescent="0.45">
      <c r="A257" s="5">
        <v>221</v>
      </c>
      <c r="B257" s="5">
        <v>221</v>
      </c>
      <c r="C257" s="5" t="s">
        <v>195</v>
      </c>
      <c r="D257" s="6" t="s">
        <v>551</v>
      </c>
      <c r="E257" s="10">
        <v>705.3</v>
      </c>
      <c r="F257" s="283">
        <f t="shared" si="568"/>
        <v>1216642.5</v>
      </c>
      <c r="G257" s="283">
        <f t="shared" si="569"/>
        <v>2495450.142</v>
      </c>
      <c r="H257" s="283">
        <f t="shared" si="570"/>
        <v>3712092.642</v>
      </c>
      <c r="I257" s="283">
        <f t="shared" si="571"/>
        <v>1725</v>
      </c>
      <c r="J257" s="283">
        <f t="shared" si="572"/>
        <v>3538.1400000000003</v>
      </c>
      <c r="K257" s="10">
        <f t="shared" si="573"/>
        <v>5263.14</v>
      </c>
      <c r="L257" s="228"/>
      <c r="M257" s="227">
        <f t="shared" si="385"/>
        <v>1216642.5</v>
      </c>
      <c r="N257" s="227">
        <f t="shared" si="412"/>
        <v>2495450.142</v>
      </c>
      <c r="O257" s="227">
        <f t="shared" si="386"/>
        <v>3712092.642</v>
      </c>
      <c r="P257" s="227">
        <v>1725</v>
      </c>
      <c r="Q257" s="227">
        <v>3538.1400000000003</v>
      </c>
      <c r="R257" s="227">
        <f t="shared" si="387"/>
        <v>5263.14</v>
      </c>
      <c r="S257" s="228"/>
      <c r="T257" s="227">
        <f t="shared" si="497"/>
        <v>787580.29799999995</v>
      </c>
      <c r="U257" s="227">
        <f t="shared" si="498"/>
        <v>0</v>
      </c>
      <c r="V257" s="227">
        <f t="shared" si="499"/>
        <v>787580.29799999995</v>
      </c>
      <c r="W257" s="274">
        <v>1116.6600000000001</v>
      </c>
      <c r="X257" s="227"/>
      <c r="Y257" s="227"/>
      <c r="Z257" s="228"/>
      <c r="AA257" s="227">
        <f t="shared" si="553"/>
        <v>0</v>
      </c>
      <c r="AB257" s="227">
        <f t="shared" si="554"/>
        <v>0</v>
      </c>
      <c r="AC257" s="227">
        <f t="shared" si="555"/>
        <v>0</v>
      </c>
      <c r="AD257" s="227"/>
      <c r="AE257" s="227"/>
      <c r="AF257" s="229">
        <f t="shared" si="372"/>
        <v>0</v>
      </c>
      <c r="AG257" s="228"/>
      <c r="AH257" s="227">
        <f t="shared" si="388"/>
        <v>0</v>
      </c>
      <c r="AI257" s="227">
        <f t="shared" si="389"/>
        <v>2350213.3553999998</v>
      </c>
      <c r="AJ257" s="227">
        <f t="shared" si="500"/>
        <v>2350213.3553999998</v>
      </c>
      <c r="AK257" s="227"/>
      <c r="AL257" s="227">
        <v>3332.2179999999998</v>
      </c>
      <c r="AM257" s="227"/>
      <c r="AN257" s="228"/>
      <c r="AO257" s="227">
        <f t="shared" si="390"/>
        <v>0</v>
      </c>
      <c r="AP257" s="227">
        <f t="shared" si="379"/>
        <v>0</v>
      </c>
      <c r="AQ257" s="227">
        <f t="shared" si="380"/>
        <v>0</v>
      </c>
      <c r="AR257" s="227"/>
      <c r="AS257" s="227"/>
      <c r="AT257" s="229">
        <f t="shared" si="373"/>
        <v>0</v>
      </c>
      <c r="AU257" s="230"/>
      <c r="AV257" s="227">
        <f t="shared" si="556"/>
        <v>0</v>
      </c>
      <c r="AW257" s="227">
        <f t="shared" si="557"/>
        <v>0</v>
      </c>
      <c r="AX257" s="227">
        <f t="shared" si="558"/>
        <v>0</v>
      </c>
      <c r="AY257" s="227"/>
      <c r="AZ257" s="227"/>
      <c r="BA257" s="229">
        <f t="shared" si="374"/>
        <v>0</v>
      </c>
      <c r="BB257" s="230"/>
      <c r="BC257" s="227">
        <f t="shared" si="559"/>
        <v>0</v>
      </c>
      <c r="BD257" s="227">
        <f t="shared" si="560"/>
        <v>0</v>
      </c>
      <c r="BE257" s="227">
        <f t="shared" si="561"/>
        <v>0</v>
      </c>
      <c r="BF257" s="227"/>
      <c r="BG257" s="227"/>
      <c r="BH257" s="229">
        <f t="shared" si="375"/>
        <v>0</v>
      </c>
      <c r="BI257" s="230"/>
      <c r="BJ257" s="230"/>
      <c r="BK257" s="227">
        <f t="shared" si="562"/>
        <v>0</v>
      </c>
      <c r="BL257" s="227">
        <f t="shared" si="563"/>
        <v>0</v>
      </c>
      <c r="BM257" s="227">
        <f t="shared" si="564"/>
        <v>0</v>
      </c>
      <c r="BN257" s="227"/>
      <c r="BO257" s="227"/>
      <c r="BP257" s="229">
        <f t="shared" si="376"/>
        <v>0</v>
      </c>
      <c r="BQ257" s="230"/>
      <c r="BR257" s="227">
        <f t="shared" si="565"/>
        <v>0</v>
      </c>
      <c r="BS257" s="227">
        <f t="shared" si="566"/>
        <v>0</v>
      </c>
      <c r="BT257" s="227">
        <f t="shared" si="567"/>
        <v>0</v>
      </c>
      <c r="BU257" s="18"/>
      <c r="BV257" s="186"/>
      <c r="BW257" s="16">
        <f t="shared" si="530"/>
        <v>0</v>
      </c>
      <c r="BX257" s="48"/>
      <c r="BY257" s="37" t="s">
        <v>758</v>
      </c>
      <c r="BZ257" s="37"/>
    </row>
    <row r="258" spans="1:162" ht="71.25" customHeight="1" outlineLevel="1" x14ac:dyDescent="0.45">
      <c r="A258" s="5">
        <v>222</v>
      </c>
      <c r="B258" s="5">
        <v>222</v>
      </c>
      <c r="C258" s="5" t="s">
        <v>196</v>
      </c>
      <c r="D258" s="6" t="s">
        <v>551</v>
      </c>
      <c r="E258" s="10">
        <v>646.79999999999995</v>
      </c>
      <c r="F258" s="283">
        <f t="shared" si="568"/>
        <v>339570</v>
      </c>
      <c r="G258" s="283">
        <f t="shared" si="569"/>
        <v>301053.06</v>
      </c>
      <c r="H258" s="283">
        <f t="shared" si="570"/>
        <v>640623.06000000006</v>
      </c>
      <c r="I258" s="283">
        <f t="shared" si="571"/>
        <v>525</v>
      </c>
      <c r="J258" s="283">
        <f t="shared" si="572"/>
        <v>465.45</v>
      </c>
      <c r="K258" s="10">
        <f t="shared" si="573"/>
        <v>990.45</v>
      </c>
      <c r="L258" s="228"/>
      <c r="M258" s="227">
        <f t="shared" si="385"/>
        <v>339570</v>
      </c>
      <c r="N258" s="227">
        <f t="shared" si="412"/>
        <v>301053.06</v>
      </c>
      <c r="O258" s="227">
        <f t="shared" si="386"/>
        <v>640623.06000000006</v>
      </c>
      <c r="P258" s="227">
        <v>525</v>
      </c>
      <c r="Q258" s="227">
        <v>465.45</v>
      </c>
      <c r="R258" s="227">
        <f t="shared" si="387"/>
        <v>990.45</v>
      </c>
      <c r="S258" s="228"/>
      <c r="T258" s="227">
        <f t="shared" si="497"/>
        <v>146176.79999999999</v>
      </c>
      <c r="U258" s="227">
        <f t="shared" si="498"/>
        <v>0</v>
      </c>
      <c r="V258" s="227">
        <f t="shared" si="499"/>
        <v>146176.79999999999</v>
      </c>
      <c r="W258" s="274">
        <v>226</v>
      </c>
      <c r="X258" s="227"/>
      <c r="Y258" s="227"/>
      <c r="Z258" s="228"/>
      <c r="AA258" s="227">
        <f t="shared" si="553"/>
        <v>0</v>
      </c>
      <c r="AB258" s="227">
        <f t="shared" si="554"/>
        <v>0</v>
      </c>
      <c r="AC258" s="227">
        <f t="shared" si="555"/>
        <v>0</v>
      </c>
      <c r="AD258" s="227"/>
      <c r="AE258" s="227"/>
      <c r="AF258" s="229">
        <f t="shared" si="372"/>
        <v>0</v>
      </c>
      <c r="AG258" s="228"/>
      <c r="AH258" s="227">
        <f t="shared" si="388"/>
        <v>0</v>
      </c>
      <c r="AI258" s="227">
        <f t="shared" si="389"/>
        <v>646800</v>
      </c>
      <c r="AJ258" s="227">
        <f t="shared" si="500"/>
        <v>646800</v>
      </c>
      <c r="AK258" s="227"/>
      <c r="AL258" s="227">
        <v>1000</v>
      </c>
      <c r="AM258" s="227"/>
      <c r="AN258" s="228"/>
      <c r="AO258" s="227">
        <f t="shared" si="390"/>
        <v>0</v>
      </c>
      <c r="AP258" s="227">
        <f t="shared" si="379"/>
        <v>0</v>
      </c>
      <c r="AQ258" s="227">
        <f t="shared" si="380"/>
        <v>0</v>
      </c>
      <c r="AR258" s="227"/>
      <c r="AS258" s="227"/>
      <c r="AT258" s="229">
        <f t="shared" si="373"/>
        <v>0</v>
      </c>
      <c r="AU258" s="230"/>
      <c r="AV258" s="227">
        <f t="shared" si="556"/>
        <v>0</v>
      </c>
      <c r="AW258" s="227">
        <f t="shared" si="557"/>
        <v>0</v>
      </c>
      <c r="AX258" s="227">
        <f t="shared" si="558"/>
        <v>0</v>
      </c>
      <c r="AY258" s="227"/>
      <c r="AZ258" s="227"/>
      <c r="BA258" s="229">
        <f t="shared" si="374"/>
        <v>0</v>
      </c>
      <c r="BB258" s="230"/>
      <c r="BC258" s="227">
        <f t="shared" si="559"/>
        <v>0</v>
      </c>
      <c r="BD258" s="227">
        <f t="shared" si="560"/>
        <v>0</v>
      </c>
      <c r="BE258" s="227">
        <f t="shared" si="561"/>
        <v>0</v>
      </c>
      <c r="BF258" s="227"/>
      <c r="BG258" s="227"/>
      <c r="BH258" s="229">
        <f t="shared" si="375"/>
        <v>0</v>
      </c>
      <c r="BI258" s="230"/>
      <c r="BJ258" s="230"/>
      <c r="BK258" s="227">
        <f t="shared" si="562"/>
        <v>0</v>
      </c>
      <c r="BL258" s="227">
        <f t="shared" si="563"/>
        <v>0</v>
      </c>
      <c r="BM258" s="227">
        <f t="shared" si="564"/>
        <v>0</v>
      </c>
      <c r="BN258" s="227"/>
      <c r="BO258" s="227"/>
      <c r="BP258" s="229">
        <f t="shared" si="376"/>
        <v>0</v>
      </c>
      <c r="BQ258" s="230"/>
      <c r="BR258" s="227">
        <f t="shared" si="565"/>
        <v>0</v>
      </c>
      <c r="BS258" s="227">
        <f t="shared" si="566"/>
        <v>0</v>
      </c>
      <c r="BT258" s="227">
        <f t="shared" si="567"/>
        <v>0</v>
      </c>
      <c r="BU258" s="18"/>
      <c r="BV258" s="186"/>
      <c r="BW258" s="16">
        <f t="shared" si="530"/>
        <v>0</v>
      </c>
      <c r="BX258" s="48"/>
      <c r="BY258" s="37" t="s">
        <v>759</v>
      </c>
      <c r="BZ258" s="37"/>
    </row>
    <row r="259" spans="1:162" ht="28.5" customHeight="1" outlineLevel="1" x14ac:dyDescent="0.45">
      <c r="A259" s="5"/>
      <c r="B259" s="5"/>
      <c r="C259" s="4" t="s">
        <v>197</v>
      </c>
      <c r="D259" s="6"/>
      <c r="E259" s="10"/>
      <c r="F259" s="283">
        <f t="shared" si="568"/>
        <v>0</v>
      </c>
      <c r="G259" s="283">
        <f t="shared" si="569"/>
        <v>0</v>
      </c>
      <c r="H259" s="283">
        <f t="shared" si="570"/>
        <v>0</v>
      </c>
      <c r="I259" s="283">
        <f t="shared" si="571"/>
        <v>0</v>
      </c>
      <c r="J259" s="283">
        <f t="shared" si="572"/>
        <v>0</v>
      </c>
      <c r="K259" s="10">
        <f t="shared" si="573"/>
        <v>0</v>
      </c>
      <c r="L259" s="228"/>
      <c r="M259" s="227">
        <f t="shared" si="385"/>
        <v>0</v>
      </c>
      <c r="N259" s="227">
        <f t="shared" si="412"/>
        <v>0</v>
      </c>
      <c r="O259" s="227">
        <f t="shared" si="386"/>
        <v>0</v>
      </c>
      <c r="P259" s="227"/>
      <c r="Q259" s="227"/>
      <c r="R259" s="227">
        <f t="shared" si="387"/>
        <v>0</v>
      </c>
      <c r="S259" s="228"/>
      <c r="T259" s="227">
        <f t="shared" si="497"/>
        <v>0</v>
      </c>
      <c r="U259" s="227">
        <f t="shared" si="498"/>
        <v>0</v>
      </c>
      <c r="V259" s="227">
        <f t="shared" si="499"/>
        <v>0</v>
      </c>
      <c r="W259" s="274"/>
      <c r="X259" s="227"/>
      <c r="Y259" s="227"/>
      <c r="Z259" s="228"/>
      <c r="AA259" s="227">
        <f t="shared" si="553"/>
        <v>0</v>
      </c>
      <c r="AB259" s="227">
        <f t="shared" si="554"/>
        <v>0</v>
      </c>
      <c r="AC259" s="227">
        <f t="shared" si="555"/>
        <v>0</v>
      </c>
      <c r="AD259" s="227"/>
      <c r="AE259" s="227"/>
      <c r="AF259" s="229">
        <f t="shared" si="372"/>
        <v>0</v>
      </c>
      <c r="AG259" s="228"/>
      <c r="AH259" s="227">
        <f t="shared" si="388"/>
        <v>0</v>
      </c>
      <c r="AI259" s="227">
        <f t="shared" si="389"/>
        <v>0</v>
      </c>
      <c r="AJ259" s="227">
        <f t="shared" si="500"/>
        <v>0</v>
      </c>
      <c r="AK259" s="227"/>
      <c r="AL259" s="227"/>
      <c r="AM259" s="227"/>
      <c r="AN259" s="228"/>
      <c r="AO259" s="227">
        <f t="shared" si="390"/>
        <v>0</v>
      </c>
      <c r="AP259" s="227">
        <f t="shared" si="379"/>
        <v>0</v>
      </c>
      <c r="AQ259" s="227">
        <f t="shared" si="380"/>
        <v>0</v>
      </c>
      <c r="AR259" s="227"/>
      <c r="AS259" s="227"/>
      <c r="AT259" s="229">
        <f t="shared" si="373"/>
        <v>0</v>
      </c>
      <c r="AU259" s="230"/>
      <c r="AV259" s="227">
        <f t="shared" si="556"/>
        <v>0</v>
      </c>
      <c r="AW259" s="227">
        <f t="shared" si="557"/>
        <v>0</v>
      </c>
      <c r="AX259" s="227">
        <f t="shared" si="558"/>
        <v>0</v>
      </c>
      <c r="AY259" s="227"/>
      <c r="AZ259" s="227"/>
      <c r="BA259" s="229">
        <f t="shared" si="374"/>
        <v>0</v>
      </c>
      <c r="BB259" s="230"/>
      <c r="BC259" s="227">
        <f t="shared" si="559"/>
        <v>0</v>
      </c>
      <c r="BD259" s="227">
        <f t="shared" si="560"/>
        <v>0</v>
      </c>
      <c r="BE259" s="227">
        <f t="shared" si="561"/>
        <v>0</v>
      </c>
      <c r="BF259" s="227"/>
      <c r="BG259" s="227"/>
      <c r="BH259" s="229">
        <f t="shared" si="375"/>
        <v>0</v>
      </c>
      <c r="BI259" s="230"/>
      <c r="BJ259" s="230"/>
      <c r="BK259" s="227">
        <f t="shared" si="562"/>
        <v>0</v>
      </c>
      <c r="BL259" s="227">
        <f t="shared" si="563"/>
        <v>0</v>
      </c>
      <c r="BM259" s="227">
        <f t="shared" si="564"/>
        <v>0</v>
      </c>
      <c r="BN259" s="227"/>
      <c r="BO259" s="227"/>
      <c r="BP259" s="229">
        <f t="shared" si="376"/>
        <v>0</v>
      </c>
      <c r="BQ259" s="230"/>
      <c r="BR259" s="227">
        <f t="shared" si="565"/>
        <v>0</v>
      </c>
      <c r="BS259" s="227">
        <f t="shared" si="566"/>
        <v>0</v>
      </c>
      <c r="BT259" s="227">
        <f t="shared" si="567"/>
        <v>0</v>
      </c>
      <c r="BU259" s="18"/>
      <c r="BV259" s="186"/>
      <c r="BW259" s="16">
        <f t="shared" si="530"/>
        <v>0</v>
      </c>
      <c r="BX259" s="48"/>
      <c r="BY259" s="37" t="s">
        <v>760</v>
      </c>
      <c r="BZ259" s="37"/>
    </row>
    <row r="260" spans="1:162" ht="42.75" customHeight="1" outlineLevel="1" x14ac:dyDescent="0.45">
      <c r="A260" s="5">
        <v>223</v>
      </c>
      <c r="B260" s="5">
        <v>223</v>
      </c>
      <c r="C260" s="5" t="s">
        <v>198</v>
      </c>
      <c r="D260" s="6" t="s">
        <v>551</v>
      </c>
      <c r="E260" s="10">
        <v>375.3</v>
      </c>
      <c r="F260" s="283">
        <f t="shared" si="568"/>
        <v>197032.5</v>
      </c>
      <c r="G260" s="283">
        <f t="shared" si="569"/>
        <v>148247.253</v>
      </c>
      <c r="H260" s="283">
        <f t="shared" si="570"/>
        <v>345279.75300000003</v>
      </c>
      <c r="I260" s="283">
        <f t="shared" si="571"/>
        <v>525</v>
      </c>
      <c r="J260" s="283">
        <f t="shared" si="572"/>
        <v>395.01</v>
      </c>
      <c r="K260" s="10">
        <f t="shared" si="573"/>
        <v>920.01</v>
      </c>
      <c r="L260" s="228"/>
      <c r="M260" s="227">
        <f t="shared" si="385"/>
        <v>197032.5</v>
      </c>
      <c r="N260" s="227">
        <f t="shared" si="412"/>
        <v>148247.253</v>
      </c>
      <c r="O260" s="227">
        <f t="shared" si="386"/>
        <v>345279.75300000003</v>
      </c>
      <c r="P260" s="227">
        <v>525</v>
      </c>
      <c r="Q260" s="227">
        <v>395.01</v>
      </c>
      <c r="R260" s="227">
        <f t="shared" si="387"/>
        <v>920.01</v>
      </c>
      <c r="S260" s="228"/>
      <c r="T260" s="227">
        <f t="shared" si="497"/>
        <v>84817.8</v>
      </c>
      <c r="U260" s="227">
        <f t="shared" si="498"/>
        <v>0</v>
      </c>
      <c r="V260" s="227">
        <f t="shared" si="499"/>
        <v>84817.8</v>
      </c>
      <c r="W260" s="274">
        <v>226</v>
      </c>
      <c r="X260" s="227"/>
      <c r="Y260" s="227"/>
      <c r="Z260" s="228"/>
      <c r="AA260" s="227">
        <f t="shared" si="553"/>
        <v>0</v>
      </c>
      <c r="AB260" s="227">
        <f t="shared" si="554"/>
        <v>0</v>
      </c>
      <c r="AC260" s="227">
        <f t="shared" si="555"/>
        <v>0</v>
      </c>
      <c r="AD260" s="227"/>
      <c r="AE260" s="227"/>
      <c r="AF260" s="229">
        <f t="shared" si="372"/>
        <v>0</v>
      </c>
      <c r="AG260" s="228"/>
      <c r="AH260" s="227">
        <f t="shared" si="388"/>
        <v>0</v>
      </c>
      <c r="AI260" s="227">
        <f t="shared" si="389"/>
        <v>450360</v>
      </c>
      <c r="AJ260" s="227">
        <f t="shared" si="500"/>
        <v>450360</v>
      </c>
      <c r="AK260" s="227"/>
      <c r="AL260" s="227">
        <v>1200</v>
      </c>
      <c r="AM260" s="227"/>
      <c r="AN260" s="228"/>
      <c r="AO260" s="227">
        <f t="shared" si="390"/>
        <v>0</v>
      </c>
      <c r="AP260" s="227">
        <f t="shared" si="379"/>
        <v>0</v>
      </c>
      <c r="AQ260" s="227">
        <f t="shared" si="380"/>
        <v>0</v>
      </c>
      <c r="AR260" s="227"/>
      <c r="AS260" s="227"/>
      <c r="AT260" s="229">
        <f t="shared" si="373"/>
        <v>0</v>
      </c>
      <c r="AU260" s="230"/>
      <c r="AV260" s="227">
        <f t="shared" si="556"/>
        <v>0</v>
      </c>
      <c r="AW260" s="227">
        <f t="shared" si="557"/>
        <v>0</v>
      </c>
      <c r="AX260" s="227">
        <f t="shared" si="558"/>
        <v>0</v>
      </c>
      <c r="AY260" s="227"/>
      <c r="AZ260" s="227"/>
      <c r="BA260" s="229">
        <f t="shared" si="374"/>
        <v>0</v>
      </c>
      <c r="BB260" s="230"/>
      <c r="BC260" s="227">
        <f t="shared" si="559"/>
        <v>0</v>
      </c>
      <c r="BD260" s="227">
        <f t="shared" si="560"/>
        <v>0</v>
      </c>
      <c r="BE260" s="227">
        <f t="shared" si="561"/>
        <v>0</v>
      </c>
      <c r="BF260" s="227"/>
      <c r="BG260" s="227"/>
      <c r="BH260" s="229">
        <f t="shared" si="375"/>
        <v>0</v>
      </c>
      <c r="BI260" s="230"/>
      <c r="BJ260" s="230"/>
      <c r="BK260" s="227">
        <f t="shared" si="562"/>
        <v>0</v>
      </c>
      <c r="BL260" s="227">
        <f t="shared" si="563"/>
        <v>0</v>
      </c>
      <c r="BM260" s="227">
        <f t="shared" si="564"/>
        <v>0</v>
      </c>
      <c r="BN260" s="227"/>
      <c r="BO260" s="227"/>
      <c r="BP260" s="229">
        <f t="shared" si="376"/>
        <v>0</v>
      </c>
      <c r="BQ260" s="230"/>
      <c r="BR260" s="227">
        <f t="shared" si="565"/>
        <v>0</v>
      </c>
      <c r="BS260" s="227">
        <f t="shared" si="566"/>
        <v>0</v>
      </c>
      <c r="BT260" s="227">
        <f t="shared" si="567"/>
        <v>0</v>
      </c>
      <c r="BU260" s="18"/>
      <c r="BV260" s="186"/>
      <c r="BW260" s="16">
        <f t="shared" si="530"/>
        <v>0</v>
      </c>
      <c r="BX260" s="48"/>
      <c r="BY260" s="37" t="s">
        <v>761</v>
      </c>
      <c r="BZ260" s="37"/>
    </row>
    <row r="261" spans="1:162" ht="57" customHeight="1" outlineLevel="1" x14ac:dyDescent="0.45">
      <c r="A261" s="5">
        <v>224</v>
      </c>
      <c r="B261" s="5">
        <v>224</v>
      </c>
      <c r="C261" s="5" t="s">
        <v>199</v>
      </c>
      <c r="D261" s="6" t="s">
        <v>549</v>
      </c>
      <c r="E261" s="10">
        <v>210</v>
      </c>
      <c r="F261" s="283">
        <f t="shared" si="568"/>
        <v>126000</v>
      </c>
      <c r="G261" s="283">
        <f t="shared" si="569"/>
        <v>84262.5</v>
      </c>
      <c r="H261" s="283">
        <f t="shared" si="570"/>
        <v>210262.5</v>
      </c>
      <c r="I261" s="283">
        <f t="shared" si="571"/>
        <v>600</v>
      </c>
      <c r="J261" s="283">
        <f t="shared" si="572"/>
        <v>401.25</v>
      </c>
      <c r="K261" s="10">
        <f t="shared" si="573"/>
        <v>1001.25</v>
      </c>
      <c r="L261" s="228"/>
      <c r="M261" s="227">
        <f t="shared" si="385"/>
        <v>126000</v>
      </c>
      <c r="N261" s="227">
        <f t="shared" si="412"/>
        <v>84262.5</v>
      </c>
      <c r="O261" s="227">
        <f t="shared" si="386"/>
        <v>210262.5</v>
      </c>
      <c r="P261" s="227">
        <v>600</v>
      </c>
      <c r="Q261" s="227">
        <v>401.25</v>
      </c>
      <c r="R261" s="227">
        <f t="shared" si="387"/>
        <v>1001.25</v>
      </c>
      <c r="S261" s="228"/>
      <c r="T261" s="227">
        <f t="shared" si="497"/>
        <v>32865</v>
      </c>
      <c r="U261" s="227">
        <f t="shared" si="498"/>
        <v>0</v>
      </c>
      <c r="V261" s="227">
        <f t="shared" si="499"/>
        <v>32865</v>
      </c>
      <c r="W261" s="274">
        <v>156.5</v>
      </c>
      <c r="X261" s="227"/>
      <c r="Y261" s="227"/>
      <c r="Z261" s="228"/>
      <c r="AA261" s="227">
        <f t="shared" si="553"/>
        <v>0</v>
      </c>
      <c r="AB261" s="227">
        <f t="shared" si="554"/>
        <v>0</v>
      </c>
      <c r="AC261" s="227">
        <f t="shared" si="555"/>
        <v>0</v>
      </c>
      <c r="AD261" s="227"/>
      <c r="AE261" s="227"/>
      <c r="AF261" s="229">
        <f t="shared" si="372"/>
        <v>0</v>
      </c>
      <c r="AG261" s="228"/>
      <c r="AH261" s="227">
        <f t="shared" si="388"/>
        <v>0</v>
      </c>
      <c r="AI261" s="227">
        <f t="shared" si="389"/>
        <v>92232</v>
      </c>
      <c r="AJ261" s="227">
        <f t="shared" si="500"/>
        <v>92232</v>
      </c>
      <c r="AK261" s="227"/>
      <c r="AL261" s="227">
        <v>439.2</v>
      </c>
      <c r="AM261" s="227"/>
      <c r="AN261" s="228"/>
      <c r="AO261" s="227">
        <f t="shared" si="390"/>
        <v>0</v>
      </c>
      <c r="AP261" s="227">
        <f t="shared" si="379"/>
        <v>0</v>
      </c>
      <c r="AQ261" s="227">
        <f t="shared" si="380"/>
        <v>0</v>
      </c>
      <c r="AR261" s="227"/>
      <c r="AS261" s="227"/>
      <c r="AT261" s="229">
        <f t="shared" si="373"/>
        <v>0</v>
      </c>
      <c r="AU261" s="230"/>
      <c r="AV261" s="227">
        <f t="shared" si="556"/>
        <v>0</v>
      </c>
      <c r="AW261" s="227">
        <f t="shared" si="557"/>
        <v>0</v>
      </c>
      <c r="AX261" s="227">
        <f t="shared" si="558"/>
        <v>0</v>
      </c>
      <c r="AY261" s="227"/>
      <c r="AZ261" s="227"/>
      <c r="BA261" s="229">
        <f t="shared" si="374"/>
        <v>0</v>
      </c>
      <c r="BB261" s="230"/>
      <c r="BC261" s="227">
        <f t="shared" si="559"/>
        <v>0</v>
      </c>
      <c r="BD261" s="227">
        <f t="shared" si="560"/>
        <v>0</v>
      </c>
      <c r="BE261" s="227">
        <f t="shared" si="561"/>
        <v>0</v>
      </c>
      <c r="BF261" s="227"/>
      <c r="BG261" s="227"/>
      <c r="BH261" s="229">
        <f t="shared" si="375"/>
        <v>0</v>
      </c>
      <c r="BI261" s="230"/>
      <c r="BJ261" s="230"/>
      <c r="BK261" s="227">
        <f t="shared" si="562"/>
        <v>0</v>
      </c>
      <c r="BL261" s="227">
        <f t="shared" si="563"/>
        <v>0</v>
      </c>
      <c r="BM261" s="227">
        <f t="shared" si="564"/>
        <v>0</v>
      </c>
      <c r="BN261" s="227"/>
      <c r="BO261" s="227"/>
      <c r="BP261" s="229">
        <f t="shared" si="376"/>
        <v>0</v>
      </c>
      <c r="BQ261" s="230"/>
      <c r="BR261" s="227">
        <f t="shared" si="565"/>
        <v>0</v>
      </c>
      <c r="BS261" s="227">
        <f t="shared" si="566"/>
        <v>0</v>
      </c>
      <c r="BT261" s="227">
        <f t="shared" si="567"/>
        <v>0</v>
      </c>
      <c r="BU261" s="18"/>
      <c r="BV261" s="186"/>
      <c r="BW261" s="16">
        <f t="shared" si="530"/>
        <v>0</v>
      </c>
      <c r="BX261" s="48"/>
      <c r="BY261" s="37" t="s">
        <v>762</v>
      </c>
      <c r="BZ261" s="37"/>
    </row>
    <row r="262" spans="1:162" ht="28.5" customHeight="1" outlineLevel="1" x14ac:dyDescent="0.45">
      <c r="A262" s="5">
        <v>225</v>
      </c>
      <c r="B262" s="5">
        <v>225</v>
      </c>
      <c r="C262" s="5" t="s">
        <v>200</v>
      </c>
      <c r="D262" s="6" t="s">
        <v>549</v>
      </c>
      <c r="E262" s="10">
        <v>37.5</v>
      </c>
      <c r="F262" s="283">
        <f t="shared" ref="F262:F264" si="574">E262*I262</f>
        <v>0</v>
      </c>
      <c r="G262" s="283">
        <f t="shared" ref="G262:G264" si="575">E262*J262</f>
        <v>0</v>
      </c>
      <c r="H262" s="283">
        <f t="shared" ref="H262:H264" si="576">F262+G262</f>
        <v>0</v>
      </c>
      <c r="I262" s="283">
        <f t="shared" ref="I262:I264" si="577">P262</f>
        <v>0</v>
      </c>
      <c r="J262" s="283">
        <f t="shared" ref="J262:J264" si="578">Q262</f>
        <v>0</v>
      </c>
      <c r="K262" s="10">
        <f t="shared" ref="K262:K264" si="579">J262+I262</f>
        <v>0</v>
      </c>
      <c r="L262" s="228"/>
      <c r="M262" s="228">
        <f t="shared" si="385"/>
        <v>0</v>
      </c>
      <c r="N262" s="228">
        <f t="shared" si="412"/>
        <v>0</v>
      </c>
      <c r="O262" s="228">
        <f t="shared" si="386"/>
        <v>0</v>
      </c>
      <c r="P262" s="228">
        <v>0</v>
      </c>
      <c r="Q262" s="228">
        <v>0</v>
      </c>
      <c r="R262" s="227">
        <f t="shared" si="387"/>
        <v>0</v>
      </c>
      <c r="S262" s="228"/>
      <c r="T262" s="227">
        <f t="shared" si="497"/>
        <v>2550</v>
      </c>
      <c r="U262" s="227">
        <f t="shared" si="498"/>
        <v>0</v>
      </c>
      <c r="V262" s="227">
        <f t="shared" si="499"/>
        <v>2550</v>
      </c>
      <c r="W262" s="275">
        <v>68</v>
      </c>
      <c r="X262" s="231"/>
      <c r="Y262" s="227"/>
      <c r="Z262" s="228"/>
      <c r="AA262" s="227">
        <f t="shared" si="553"/>
        <v>0</v>
      </c>
      <c r="AB262" s="227">
        <f t="shared" si="554"/>
        <v>0</v>
      </c>
      <c r="AC262" s="227">
        <f t="shared" si="555"/>
        <v>0</v>
      </c>
      <c r="AD262" s="227"/>
      <c r="AE262" s="227"/>
      <c r="AF262" s="229">
        <f t="shared" ref="AF262:AF325" si="580">AD262+AE262</f>
        <v>0</v>
      </c>
      <c r="AG262" s="228"/>
      <c r="AH262" s="227">
        <f t="shared" si="388"/>
        <v>0</v>
      </c>
      <c r="AI262" s="227">
        <f t="shared" si="389"/>
        <v>3187.5</v>
      </c>
      <c r="AJ262" s="227">
        <f t="shared" si="500"/>
        <v>3187.5</v>
      </c>
      <c r="AK262" s="231"/>
      <c r="AL262" s="231">
        <v>85</v>
      </c>
      <c r="AM262" s="227"/>
      <c r="AN262" s="228"/>
      <c r="AO262" s="227">
        <f t="shared" si="390"/>
        <v>0</v>
      </c>
      <c r="AP262" s="227">
        <f t="shared" si="379"/>
        <v>0</v>
      </c>
      <c r="AQ262" s="227">
        <f t="shared" si="380"/>
        <v>0</v>
      </c>
      <c r="AR262" s="227"/>
      <c r="AS262" s="227"/>
      <c r="AT262" s="229">
        <f t="shared" ref="AT262:AT325" si="581">AR262+AS262</f>
        <v>0</v>
      </c>
      <c r="AU262" s="230"/>
      <c r="AV262" s="227">
        <f t="shared" si="556"/>
        <v>0</v>
      </c>
      <c r="AW262" s="227">
        <f t="shared" si="557"/>
        <v>0</v>
      </c>
      <c r="AX262" s="227">
        <f t="shared" si="558"/>
        <v>0</v>
      </c>
      <c r="AY262" s="227"/>
      <c r="AZ262" s="227"/>
      <c r="BA262" s="229">
        <f t="shared" ref="BA262:BA325" si="582">AY262+AZ262</f>
        <v>0</v>
      </c>
      <c r="BB262" s="230"/>
      <c r="BC262" s="227">
        <f t="shared" si="559"/>
        <v>0</v>
      </c>
      <c r="BD262" s="227">
        <f t="shared" si="560"/>
        <v>0</v>
      </c>
      <c r="BE262" s="227">
        <f t="shared" si="561"/>
        <v>0</v>
      </c>
      <c r="BF262" s="227"/>
      <c r="BG262" s="227"/>
      <c r="BH262" s="229">
        <f t="shared" ref="BH262:BH325" si="583">BF262+BG262</f>
        <v>0</v>
      </c>
      <c r="BI262" s="230"/>
      <c r="BJ262" s="230"/>
      <c r="BK262" s="227">
        <f t="shared" si="562"/>
        <v>0</v>
      </c>
      <c r="BL262" s="227">
        <f t="shared" si="563"/>
        <v>0</v>
      </c>
      <c r="BM262" s="227">
        <f t="shared" si="564"/>
        <v>0</v>
      </c>
      <c r="BN262" s="227"/>
      <c r="BO262" s="227"/>
      <c r="BP262" s="229">
        <f t="shared" ref="BP262:BP325" si="584">BN262+BO262</f>
        <v>0</v>
      </c>
      <c r="BQ262" s="230"/>
      <c r="BR262" s="227">
        <f t="shared" si="565"/>
        <v>0</v>
      </c>
      <c r="BS262" s="227">
        <f t="shared" si="566"/>
        <v>0</v>
      </c>
      <c r="BT262" s="227">
        <f t="shared" si="567"/>
        <v>0</v>
      </c>
      <c r="BU262" s="18"/>
      <c r="BV262" s="186"/>
      <c r="BW262" s="16">
        <f t="shared" si="530"/>
        <v>0</v>
      </c>
      <c r="BX262" s="48"/>
      <c r="BY262" s="37" t="s">
        <v>763</v>
      </c>
      <c r="BZ262" s="37"/>
    </row>
    <row r="263" spans="1:162" ht="128.25" customHeight="1" outlineLevel="1" x14ac:dyDescent="0.45">
      <c r="A263" s="5">
        <v>226</v>
      </c>
      <c r="B263" s="5">
        <v>226</v>
      </c>
      <c r="C263" s="5" t="s">
        <v>201</v>
      </c>
      <c r="D263" s="6" t="s">
        <v>555</v>
      </c>
      <c r="E263" s="10">
        <v>375.3</v>
      </c>
      <c r="F263" s="283">
        <f t="shared" si="574"/>
        <v>647392.5</v>
      </c>
      <c r="G263" s="283">
        <f t="shared" si="575"/>
        <v>736882.78500000003</v>
      </c>
      <c r="H263" s="283">
        <f t="shared" si="576"/>
        <v>1384275.2850000001</v>
      </c>
      <c r="I263" s="283">
        <f t="shared" si="577"/>
        <v>1725</v>
      </c>
      <c r="J263" s="283">
        <f t="shared" si="578"/>
        <v>1963.45</v>
      </c>
      <c r="K263" s="10">
        <f t="shared" si="579"/>
        <v>3688.45</v>
      </c>
      <c r="L263" s="228"/>
      <c r="M263" s="237">
        <f t="shared" si="385"/>
        <v>647392.5</v>
      </c>
      <c r="N263" s="237">
        <f t="shared" si="412"/>
        <v>736882.78500000003</v>
      </c>
      <c r="O263" s="237">
        <f t="shared" si="386"/>
        <v>1384275.2850000001</v>
      </c>
      <c r="P263" s="237">
        <v>1725</v>
      </c>
      <c r="Q263" s="227">
        <v>1963.45</v>
      </c>
      <c r="R263" s="227">
        <f t="shared" si="387"/>
        <v>3688.45</v>
      </c>
      <c r="S263" s="228"/>
      <c r="T263" s="227">
        <f t="shared" si="497"/>
        <v>344022.49800000002</v>
      </c>
      <c r="U263" s="227">
        <f t="shared" si="498"/>
        <v>0</v>
      </c>
      <c r="V263" s="227">
        <f t="shared" si="499"/>
        <v>344022.49800000002</v>
      </c>
      <c r="W263" s="274">
        <v>916.66</v>
      </c>
      <c r="X263" s="227"/>
      <c r="Y263" s="227"/>
      <c r="Z263" s="228"/>
      <c r="AA263" s="227">
        <f t="shared" si="553"/>
        <v>0</v>
      </c>
      <c r="AB263" s="227">
        <f t="shared" si="554"/>
        <v>0</v>
      </c>
      <c r="AC263" s="227">
        <f t="shared" si="555"/>
        <v>0</v>
      </c>
      <c r="AD263" s="227"/>
      <c r="AE263" s="227"/>
      <c r="AF263" s="229">
        <f t="shared" si="580"/>
        <v>0</v>
      </c>
      <c r="AG263" s="228"/>
      <c r="AH263" s="227">
        <f t="shared" si="388"/>
        <v>0</v>
      </c>
      <c r="AI263" s="227">
        <f t="shared" si="389"/>
        <v>1250581.4154000001</v>
      </c>
      <c r="AJ263" s="227">
        <f t="shared" si="500"/>
        <v>1250581.4154000001</v>
      </c>
      <c r="AK263" s="227"/>
      <c r="AL263" s="227">
        <v>3332.2179999999998</v>
      </c>
      <c r="AM263" s="227"/>
      <c r="AN263" s="228"/>
      <c r="AO263" s="227">
        <f t="shared" si="390"/>
        <v>0</v>
      </c>
      <c r="AP263" s="227">
        <f t="shared" ref="AP263:AP326" si="585">E264*AS263</f>
        <v>0</v>
      </c>
      <c r="AQ263" s="227">
        <f t="shared" ref="AQ263:AQ326" si="586">AO263+AP263</f>
        <v>0</v>
      </c>
      <c r="AR263" s="227"/>
      <c r="AS263" s="227"/>
      <c r="AT263" s="229">
        <f t="shared" si="581"/>
        <v>0</v>
      </c>
      <c r="AU263" s="230"/>
      <c r="AV263" s="227">
        <f t="shared" si="556"/>
        <v>0</v>
      </c>
      <c r="AW263" s="227">
        <f t="shared" si="557"/>
        <v>0</v>
      </c>
      <c r="AX263" s="227">
        <f t="shared" si="558"/>
        <v>0</v>
      </c>
      <c r="AY263" s="227"/>
      <c r="AZ263" s="227"/>
      <c r="BA263" s="229">
        <f t="shared" si="582"/>
        <v>0</v>
      </c>
      <c r="BB263" s="230"/>
      <c r="BC263" s="227">
        <f t="shared" si="559"/>
        <v>0</v>
      </c>
      <c r="BD263" s="227">
        <f t="shared" si="560"/>
        <v>0</v>
      </c>
      <c r="BE263" s="227">
        <f t="shared" si="561"/>
        <v>0</v>
      </c>
      <c r="BF263" s="227"/>
      <c r="BG263" s="227"/>
      <c r="BH263" s="229">
        <f t="shared" si="583"/>
        <v>0</v>
      </c>
      <c r="BI263" s="230"/>
      <c r="BJ263" s="230"/>
      <c r="BK263" s="227">
        <f t="shared" si="562"/>
        <v>0</v>
      </c>
      <c r="BL263" s="227">
        <f t="shared" si="563"/>
        <v>0</v>
      </c>
      <c r="BM263" s="227">
        <f t="shared" si="564"/>
        <v>0</v>
      </c>
      <c r="BN263" s="227"/>
      <c r="BO263" s="227"/>
      <c r="BP263" s="229">
        <f t="shared" si="584"/>
        <v>0</v>
      </c>
      <c r="BQ263" s="230"/>
      <c r="BR263" s="227">
        <f t="shared" si="565"/>
        <v>0</v>
      </c>
      <c r="BS263" s="227">
        <f t="shared" si="566"/>
        <v>0</v>
      </c>
      <c r="BT263" s="227">
        <f t="shared" si="567"/>
        <v>0</v>
      </c>
      <c r="BU263" s="18"/>
      <c r="BV263" s="186"/>
      <c r="BW263" s="16">
        <f t="shared" si="530"/>
        <v>0</v>
      </c>
      <c r="BX263" s="48"/>
      <c r="BY263" s="37" t="s">
        <v>764</v>
      </c>
      <c r="BZ263" s="37"/>
    </row>
    <row r="264" spans="1:162" ht="57" customHeight="1" outlineLevel="1" x14ac:dyDescent="0.45">
      <c r="A264" s="5">
        <v>227</v>
      </c>
      <c r="B264" s="5">
        <v>227</v>
      </c>
      <c r="C264" s="5" t="s">
        <v>202</v>
      </c>
      <c r="D264" s="6" t="s">
        <v>551</v>
      </c>
      <c r="E264" s="10">
        <v>375.3</v>
      </c>
      <c r="F264" s="283">
        <f t="shared" si="574"/>
        <v>309622.5</v>
      </c>
      <c r="G264" s="283">
        <f t="shared" si="575"/>
        <v>1034045.3250000001</v>
      </c>
      <c r="H264" s="283">
        <f t="shared" si="576"/>
        <v>1343667.8250000002</v>
      </c>
      <c r="I264" s="283">
        <f t="shared" si="577"/>
        <v>825</v>
      </c>
      <c r="J264" s="283">
        <f t="shared" si="578"/>
        <v>2755.25</v>
      </c>
      <c r="K264" s="10">
        <f t="shared" si="579"/>
        <v>3580.25</v>
      </c>
      <c r="L264" s="228"/>
      <c r="M264" s="227">
        <f t="shared" si="385"/>
        <v>309622.5</v>
      </c>
      <c r="N264" s="227">
        <f t="shared" si="412"/>
        <v>1034045.3250000001</v>
      </c>
      <c r="O264" s="227">
        <f t="shared" si="386"/>
        <v>1343667.8250000002</v>
      </c>
      <c r="P264" s="227">
        <v>825</v>
      </c>
      <c r="Q264" s="227">
        <v>2755.25</v>
      </c>
      <c r="R264" s="227">
        <f t="shared" si="387"/>
        <v>3580.25</v>
      </c>
      <c r="S264" s="228"/>
      <c r="T264" s="227">
        <f t="shared" si="497"/>
        <v>183521.7</v>
      </c>
      <c r="U264" s="227">
        <f t="shared" si="498"/>
        <v>0</v>
      </c>
      <c r="V264" s="227">
        <f t="shared" si="499"/>
        <v>183521.7</v>
      </c>
      <c r="W264" s="274">
        <v>489</v>
      </c>
      <c r="X264" s="227"/>
      <c r="Y264" s="227"/>
      <c r="Z264" s="228"/>
      <c r="AA264" s="227">
        <f t="shared" si="553"/>
        <v>0</v>
      </c>
      <c r="AB264" s="227">
        <f t="shared" si="554"/>
        <v>0</v>
      </c>
      <c r="AC264" s="227">
        <f t="shared" si="555"/>
        <v>0</v>
      </c>
      <c r="AD264" s="227"/>
      <c r="AE264" s="227"/>
      <c r="AF264" s="229">
        <f t="shared" si="580"/>
        <v>0</v>
      </c>
      <c r="AG264" s="228"/>
      <c r="AH264" s="227">
        <f t="shared" ref="AH264:AH327" si="587">AK264*E264</f>
        <v>0</v>
      </c>
      <c r="AI264" s="227">
        <f t="shared" ref="AI264:AI327" si="588">E264*AL264</f>
        <v>450360</v>
      </c>
      <c r="AJ264" s="227">
        <f t="shared" si="500"/>
        <v>450360</v>
      </c>
      <c r="AK264" s="227"/>
      <c r="AL264" s="227">
        <v>1200</v>
      </c>
      <c r="AM264" s="227"/>
      <c r="AN264" s="228"/>
      <c r="AO264" s="227">
        <f t="shared" ref="AO264:AO327" si="589">E264*AR264</f>
        <v>0</v>
      </c>
      <c r="AP264" s="227">
        <f t="shared" si="585"/>
        <v>0</v>
      </c>
      <c r="AQ264" s="227">
        <f t="shared" si="586"/>
        <v>0</v>
      </c>
      <c r="AR264" s="227"/>
      <c r="AS264" s="227"/>
      <c r="AT264" s="229">
        <f t="shared" si="581"/>
        <v>0</v>
      </c>
      <c r="AU264" s="230"/>
      <c r="AV264" s="227">
        <f t="shared" si="556"/>
        <v>0</v>
      </c>
      <c r="AW264" s="227">
        <f t="shared" si="557"/>
        <v>0</v>
      </c>
      <c r="AX264" s="227">
        <f t="shared" si="558"/>
        <v>0</v>
      </c>
      <c r="AY264" s="227"/>
      <c r="AZ264" s="227"/>
      <c r="BA264" s="229">
        <f t="shared" si="582"/>
        <v>0</v>
      </c>
      <c r="BB264" s="230"/>
      <c r="BC264" s="227">
        <f t="shared" si="559"/>
        <v>0</v>
      </c>
      <c r="BD264" s="227">
        <f t="shared" si="560"/>
        <v>0</v>
      </c>
      <c r="BE264" s="227">
        <f t="shared" si="561"/>
        <v>0</v>
      </c>
      <c r="BF264" s="227"/>
      <c r="BG264" s="227"/>
      <c r="BH264" s="229">
        <f t="shared" si="583"/>
        <v>0</v>
      </c>
      <c r="BI264" s="230"/>
      <c r="BJ264" s="230"/>
      <c r="BK264" s="227">
        <f t="shared" si="562"/>
        <v>0</v>
      </c>
      <c r="BL264" s="227">
        <f t="shared" si="563"/>
        <v>0</v>
      </c>
      <c r="BM264" s="227">
        <f t="shared" si="564"/>
        <v>0</v>
      </c>
      <c r="BN264" s="227"/>
      <c r="BO264" s="227"/>
      <c r="BP264" s="229">
        <f t="shared" si="584"/>
        <v>0</v>
      </c>
      <c r="BQ264" s="230"/>
      <c r="BR264" s="227">
        <f t="shared" si="565"/>
        <v>0</v>
      </c>
      <c r="BS264" s="227">
        <f t="shared" si="566"/>
        <v>0</v>
      </c>
      <c r="BT264" s="227">
        <f t="shared" si="567"/>
        <v>0</v>
      </c>
      <c r="BU264" s="18"/>
      <c r="BV264" s="186"/>
      <c r="BW264" s="16">
        <f t="shared" si="530"/>
        <v>0</v>
      </c>
      <c r="BX264" s="48"/>
      <c r="BY264" s="37" t="s">
        <v>765</v>
      </c>
      <c r="BZ264" s="37"/>
    </row>
    <row r="265" spans="1:162" s="26" customFormat="1" ht="28.5" x14ac:dyDescent="0.45">
      <c r="A265" s="21"/>
      <c r="B265" s="21"/>
      <c r="C265" s="21" t="s">
        <v>203</v>
      </c>
      <c r="D265" s="27"/>
      <c r="E265" s="28"/>
      <c r="F265" s="225">
        <f t="shared" ref="F265:L265" si="590">F266</f>
        <v>330840</v>
      </c>
      <c r="G265" s="225">
        <f t="shared" si="590"/>
        <v>376944.39200000005</v>
      </c>
      <c r="H265" s="225">
        <f t="shared" si="590"/>
        <v>707784.39199999999</v>
      </c>
      <c r="I265" s="225"/>
      <c r="J265" s="225"/>
      <c r="K265" s="225"/>
      <c r="L265" s="225">
        <f t="shared" si="590"/>
        <v>0</v>
      </c>
      <c r="M265" s="225">
        <f>M266</f>
        <v>330840</v>
      </c>
      <c r="N265" s="225">
        <f t="shared" ref="N265:O265" si="591">N266</f>
        <v>376944.39200000005</v>
      </c>
      <c r="O265" s="225">
        <f t="shared" si="591"/>
        <v>707784.39199999999</v>
      </c>
      <c r="P265" s="225"/>
      <c r="Q265" s="225"/>
      <c r="R265" s="225">
        <f t="shared" ref="R265:R328" si="592">P265+Q265</f>
        <v>0</v>
      </c>
      <c r="S265" s="226"/>
      <c r="T265" s="225">
        <f>T266</f>
        <v>578970</v>
      </c>
      <c r="U265" s="225">
        <f t="shared" ref="U265" si="593">U266</f>
        <v>0</v>
      </c>
      <c r="V265" s="225">
        <f t="shared" ref="V265" si="594">V266</f>
        <v>578970</v>
      </c>
      <c r="W265" s="273"/>
      <c r="X265" s="225"/>
      <c r="Y265" s="225"/>
      <c r="Z265" s="226"/>
      <c r="AA265" s="224">
        <f t="shared" si="553"/>
        <v>0</v>
      </c>
      <c r="AB265" s="225">
        <f t="shared" si="554"/>
        <v>0</v>
      </c>
      <c r="AC265" s="225">
        <f t="shared" si="555"/>
        <v>0</v>
      </c>
      <c r="AD265" s="225"/>
      <c r="AE265" s="225"/>
      <c r="AF265" s="222">
        <f t="shared" si="580"/>
        <v>0</v>
      </c>
      <c r="AG265" s="226"/>
      <c r="AH265" s="225">
        <f>AH266</f>
        <v>0</v>
      </c>
      <c r="AI265" s="225">
        <f t="shared" ref="AI265" si="595">AI266</f>
        <v>763802.64448051958</v>
      </c>
      <c r="AJ265" s="225">
        <f t="shared" ref="AJ265" si="596">AJ266</f>
        <v>763802.64448051958</v>
      </c>
      <c r="AK265" s="225"/>
      <c r="AL265" s="225"/>
      <c r="AM265" s="225"/>
      <c r="AN265" s="226"/>
      <c r="AO265" s="224">
        <f t="shared" si="589"/>
        <v>0</v>
      </c>
      <c r="AP265" s="225">
        <f t="shared" si="585"/>
        <v>0</v>
      </c>
      <c r="AQ265" s="225">
        <f t="shared" si="586"/>
        <v>0</v>
      </c>
      <c r="AR265" s="225"/>
      <c r="AS265" s="225"/>
      <c r="AT265" s="222">
        <f t="shared" si="581"/>
        <v>0</v>
      </c>
      <c r="AU265" s="223"/>
      <c r="AV265" s="224">
        <f t="shared" si="556"/>
        <v>0</v>
      </c>
      <c r="AW265" s="225">
        <f t="shared" si="557"/>
        <v>0</v>
      </c>
      <c r="AX265" s="225">
        <f t="shared" si="558"/>
        <v>0</v>
      </c>
      <c r="AY265" s="225"/>
      <c r="AZ265" s="225"/>
      <c r="BA265" s="222">
        <f t="shared" si="582"/>
        <v>0</v>
      </c>
      <c r="BB265" s="223"/>
      <c r="BC265" s="224">
        <f t="shared" si="559"/>
        <v>0</v>
      </c>
      <c r="BD265" s="225">
        <f t="shared" si="560"/>
        <v>0</v>
      </c>
      <c r="BE265" s="225">
        <f t="shared" si="561"/>
        <v>0</v>
      </c>
      <c r="BF265" s="225"/>
      <c r="BG265" s="225"/>
      <c r="BH265" s="222">
        <f t="shared" si="583"/>
        <v>0</v>
      </c>
      <c r="BI265" s="223"/>
      <c r="BJ265" s="223"/>
      <c r="BK265" s="224">
        <f t="shared" si="562"/>
        <v>0</v>
      </c>
      <c r="BL265" s="225">
        <f t="shared" si="563"/>
        <v>0</v>
      </c>
      <c r="BM265" s="225">
        <f t="shared" si="564"/>
        <v>0</v>
      </c>
      <c r="BN265" s="225"/>
      <c r="BO265" s="225"/>
      <c r="BP265" s="222">
        <f t="shared" si="584"/>
        <v>0</v>
      </c>
      <c r="BQ265" s="223"/>
      <c r="BR265" s="224">
        <f t="shared" si="565"/>
        <v>0</v>
      </c>
      <c r="BS265" s="225">
        <f t="shared" si="566"/>
        <v>0</v>
      </c>
      <c r="BT265" s="225">
        <f t="shared" si="567"/>
        <v>0</v>
      </c>
      <c r="BU265" s="29"/>
      <c r="BV265" s="190"/>
      <c r="BW265" s="25">
        <f t="shared" si="530"/>
        <v>0</v>
      </c>
      <c r="BX265" s="47"/>
      <c r="BY265" s="35" t="s">
        <v>766</v>
      </c>
      <c r="BZ265" s="35"/>
      <c r="CA265" s="53"/>
      <c r="CB265" s="53"/>
      <c r="CC265" s="53"/>
      <c r="CD265" s="53"/>
      <c r="CE265" s="53"/>
      <c r="CF265" s="53"/>
      <c r="CG265" s="53"/>
      <c r="CH265" s="53"/>
      <c r="CI265" s="53"/>
      <c r="CJ265" s="53"/>
      <c r="CK265" s="53"/>
      <c r="CL265" s="53"/>
      <c r="CM265" s="53"/>
      <c r="CN265" s="53"/>
      <c r="CO265" s="53"/>
      <c r="CP265" s="53"/>
      <c r="CQ265" s="53"/>
      <c r="CR265" s="53"/>
      <c r="CS265" s="53"/>
      <c r="CT265" s="53"/>
      <c r="CU265" s="53"/>
      <c r="CV265" s="53"/>
      <c r="CW265" s="53"/>
      <c r="CX265" s="53"/>
      <c r="CY265" s="53"/>
      <c r="CZ265" s="53"/>
      <c r="DA265" s="53"/>
      <c r="DB265" s="53"/>
      <c r="DC265" s="53"/>
      <c r="DD265" s="53"/>
      <c r="DE265" s="53"/>
      <c r="DF265" s="53"/>
      <c r="DG265" s="53"/>
      <c r="DH265" s="53"/>
      <c r="DI265" s="53"/>
      <c r="DJ265" s="53"/>
      <c r="DK265" s="53"/>
      <c r="DL265" s="53"/>
      <c r="DM265" s="53"/>
      <c r="DN265" s="53"/>
      <c r="DO265" s="53"/>
      <c r="DP265" s="53"/>
      <c r="DQ265" s="53"/>
      <c r="DR265" s="53"/>
      <c r="DS265" s="53"/>
      <c r="DT265" s="53"/>
      <c r="DU265" s="53"/>
      <c r="DV265" s="53"/>
      <c r="DW265" s="53"/>
      <c r="DX265" s="53"/>
      <c r="DY265" s="53"/>
      <c r="DZ265" s="53"/>
      <c r="EA265" s="53"/>
      <c r="EB265" s="53"/>
      <c r="EC265" s="53"/>
      <c r="ED265" s="53"/>
      <c r="EE265" s="53"/>
      <c r="EF265" s="53"/>
      <c r="EG265" s="53"/>
      <c r="EH265" s="53"/>
      <c r="EI265" s="53"/>
      <c r="EJ265" s="53"/>
      <c r="EK265" s="53"/>
      <c r="EL265" s="53"/>
      <c r="EM265" s="53"/>
      <c r="EN265" s="53"/>
      <c r="EO265" s="53"/>
      <c r="EP265" s="53"/>
      <c r="EQ265" s="53"/>
      <c r="ER265" s="53"/>
      <c r="ES265" s="53"/>
      <c r="ET265" s="53"/>
      <c r="EU265" s="53"/>
      <c r="EV265" s="53"/>
      <c r="EW265" s="53"/>
      <c r="EX265" s="53"/>
      <c r="EY265" s="53"/>
      <c r="EZ265" s="53"/>
      <c r="FA265" s="53"/>
      <c r="FB265" s="53"/>
      <c r="FC265" s="53"/>
      <c r="FD265" s="53"/>
      <c r="FE265" s="53"/>
      <c r="FF265" s="53"/>
    </row>
    <row r="266" spans="1:162" ht="114" customHeight="1" outlineLevel="1" x14ac:dyDescent="0.45">
      <c r="A266" s="5">
        <v>228</v>
      </c>
      <c r="B266" s="5">
        <v>228</v>
      </c>
      <c r="C266" s="5" t="s">
        <v>204</v>
      </c>
      <c r="D266" s="6" t="s">
        <v>551</v>
      </c>
      <c r="E266" s="10">
        <v>367.6</v>
      </c>
      <c r="F266" s="283">
        <f t="shared" ref="F266" si="597">E266*I266</f>
        <v>330840</v>
      </c>
      <c r="G266" s="283">
        <f t="shared" ref="G266" si="598">E266*J266</f>
        <v>376944.39200000005</v>
      </c>
      <c r="H266" s="283">
        <f t="shared" ref="H266" si="599">F266+G266</f>
        <v>707784.39199999999</v>
      </c>
      <c r="I266" s="283">
        <f t="shared" ref="I266" si="600">P266</f>
        <v>900</v>
      </c>
      <c r="J266" s="283">
        <f t="shared" ref="J266" si="601">Q266</f>
        <v>1025.42</v>
      </c>
      <c r="K266" s="10">
        <f t="shared" ref="K266" si="602">J266+I266</f>
        <v>1925.42</v>
      </c>
      <c r="L266" s="228"/>
      <c r="M266" s="227">
        <f t="shared" ref="M266:M328" si="603">P266*E266</f>
        <v>330840</v>
      </c>
      <c r="N266" s="227">
        <f t="shared" si="412"/>
        <v>376944.39200000005</v>
      </c>
      <c r="O266" s="227">
        <f t="shared" ref="O266:O328" si="604">M266+N266</f>
        <v>707784.39199999999</v>
      </c>
      <c r="P266" s="227">
        <v>900</v>
      </c>
      <c r="Q266" s="227">
        <v>1025.42</v>
      </c>
      <c r="R266" s="227">
        <f t="shared" si="592"/>
        <v>1925.42</v>
      </c>
      <c r="S266" s="228"/>
      <c r="T266" s="227">
        <f t="shared" si="497"/>
        <v>578970</v>
      </c>
      <c r="U266" s="227">
        <f t="shared" si="498"/>
        <v>0</v>
      </c>
      <c r="V266" s="227">
        <f t="shared" si="499"/>
        <v>578970</v>
      </c>
      <c r="W266" s="274">
        <v>1575</v>
      </c>
      <c r="X266" s="227"/>
      <c r="Y266" s="227"/>
      <c r="Z266" s="228"/>
      <c r="AA266" s="227">
        <f t="shared" si="553"/>
        <v>0</v>
      </c>
      <c r="AB266" s="227">
        <f t="shared" si="554"/>
        <v>0</v>
      </c>
      <c r="AC266" s="227">
        <f t="shared" si="555"/>
        <v>0</v>
      </c>
      <c r="AD266" s="227"/>
      <c r="AE266" s="227"/>
      <c r="AF266" s="229">
        <f t="shared" si="580"/>
        <v>0</v>
      </c>
      <c r="AG266" s="228"/>
      <c r="AH266" s="227">
        <f t="shared" si="587"/>
        <v>0</v>
      </c>
      <c r="AI266" s="227">
        <f t="shared" si="588"/>
        <v>763802.64448051958</v>
      </c>
      <c r="AJ266" s="227">
        <f t="shared" si="500"/>
        <v>763802.64448051958</v>
      </c>
      <c r="AK266" s="227"/>
      <c r="AL266" s="227">
        <v>2077.8091525585405</v>
      </c>
      <c r="AM266" s="227"/>
      <c r="AN266" s="228"/>
      <c r="AO266" s="227">
        <f t="shared" si="589"/>
        <v>0</v>
      </c>
      <c r="AP266" s="227">
        <f t="shared" si="585"/>
        <v>0</v>
      </c>
      <c r="AQ266" s="227">
        <f t="shared" si="586"/>
        <v>0</v>
      </c>
      <c r="AR266" s="227"/>
      <c r="AS266" s="227"/>
      <c r="AT266" s="229">
        <f t="shared" si="581"/>
        <v>0</v>
      </c>
      <c r="AU266" s="230"/>
      <c r="AV266" s="227">
        <f t="shared" si="556"/>
        <v>0</v>
      </c>
      <c r="AW266" s="227">
        <f t="shared" si="557"/>
        <v>0</v>
      </c>
      <c r="AX266" s="227">
        <f t="shared" si="558"/>
        <v>0</v>
      </c>
      <c r="AY266" s="227"/>
      <c r="AZ266" s="227"/>
      <c r="BA266" s="229">
        <f t="shared" si="582"/>
        <v>0</v>
      </c>
      <c r="BB266" s="230"/>
      <c r="BC266" s="227">
        <f t="shared" si="559"/>
        <v>0</v>
      </c>
      <c r="BD266" s="227">
        <f t="shared" si="560"/>
        <v>0</v>
      </c>
      <c r="BE266" s="227">
        <f t="shared" si="561"/>
        <v>0</v>
      </c>
      <c r="BF266" s="227"/>
      <c r="BG266" s="227"/>
      <c r="BH266" s="229">
        <f t="shared" si="583"/>
        <v>0</v>
      </c>
      <c r="BI266" s="230"/>
      <c r="BJ266" s="230"/>
      <c r="BK266" s="227">
        <f t="shared" si="562"/>
        <v>0</v>
      </c>
      <c r="BL266" s="227">
        <f t="shared" si="563"/>
        <v>0</v>
      </c>
      <c r="BM266" s="227">
        <f t="shared" si="564"/>
        <v>0</v>
      </c>
      <c r="BN266" s="227"/>
      <c r="BO266" s="227"/>
      <c r="BP266" s="229">
        <f t="shared" si="584"/>
        <v>0</v>
      </c>
      <c r="BQ266" s="230"/>
      <c r="BR266" s="227">
        <f t="shared" si="565"/>
        <v>0</v>
      </c>
      <c r="BS266" s="227">
        <f t="shared" si="566"/>
        <v>0</v>
      </c>
      <c r="BT266" s="227">
        <f t="shared" si="567"/>
        <v>0</v>
      </c>
      <c r="BU266" s="18"/>
      <c r="BV266" s="186"/>
      <c r="BW266" s="16">
        <f t="shared" si="530"/>
        <v>0</v>
      </c>
      <c r="BX266" s="48"/>
      <c r="BY266" s="37" t="s">
        <v>767</v>
      </c>
      <c r="BZ266" s="37"/>
    </row>
    <row r="267" spans="1:162" s="26" customFormat="1" x14ac:dyDescent="0.45">
      <c r="A267" s="21"/>
      <c r="B267" s="21"/>
      <c r="C267" s="21" t="s">
        <v>205</v>
      </c>
      <c r="D267" s="27"/>
      <c r="E267" s="28"/>
      <c r="F267" s="225">
        <f t="shared" ref="F267:L267" si="605">SUM(F268:F273)</f>
        <v>131929.94999999998</v>
      </c>
      <c r="G267" s="225">
        <f t="shared" si="605"/>
        <v>789227.70802000002</v>
      </c>
      <c r="H267" s="225">
        <f t="shared" si="605"/>
        <v>921157.65801999997</v>
      </c>
      <c r="I267" s="225"/>
      <c r="J267" s="225"/>
      <c r="K267" s="225"/>
      <c r="L267" s="225">
        <f t="shared" si="605"/>
        <v>0</v>
      </c>
      <c r="M267" s="225">
        <f>SUM(M268:M273)</f>
        <v>131929.94999999998</v>
      </c>
      <c r="N267" s="225">
        <f t="shared" ref="N267:O267" si="606">SUM(N268:N273)</f>
        <v>789227.70802000002</v>
      </c>
      <c r="O267" s="225">
        <f t="shared" si="606"/>
        <v>921157.65801999997</v>
      </c>
      <c r="P267" s="225"/>
      <c r="Q267" s="225"/>
      <c r="R267" s="225">
        <f t="shared" si="592"/>
        <v>0</v>
      </c>
      <c r="S267" s="226"/>
      <c r="T267" s="225">
        <f>SUM(T268:T273)</f>
        <v>154384.0385</v>
      </c>
      <c r="U267" s="225">
        <f t="shared" si="498"/>
        <v>0</v>
      </c>
      <c r="V267" s="225">
        <f t="shared" si="499"/>
        <v>154384.0385</v>
      </c>
      <c r="W267" s="273"/>
      <c r="X267" s="225"/>
      <c r="Y267" s="225"/>
      <c r="Z267" s="226"/>
      <c r="AA267" s="224">
        <f t="shared" si="553"/>
        <v>0</v>
      </c>
      <c r="AB267" s="225">
        <f t="shared" si="554"/>
        <v>0</v>
      </c>
      <c r="AC267" s="225">
        <f t="shared" si="555"/>
        <v>0</v>
      </c>
      <c r="AD267" s="225"/>
      <c r="AE267" s="225"/>
      <c r="AF267" s="222">
        <f t="shared" si="580"/>
        <v>0</v>
      </c>
      <c r="AG267" s="226"/>
      <c r="AH267" s="225">
        <f>SUM(AH268:AH273)</f>
        <v>0</v>
      </c>
      <c r="AI267" s="225">
        <f t="shared" ref="AI267" si="607">S267*AL267</f>
        <v>0</v>
      </c>
      <c r="AJ267" s="225">
        <f t="shared" si="500"/>
        <v>0</v>
      </c>
      <c r="AK267" s="225"/>
      <c r="AL267" s="225"/>
      <c r="AM267" s="225"/>
      <c r="AN267" s="226"/>
      <c r="AO267" s="224">
        <f t="shared" si="589"/>
        <v>0</v>
      </c>
      <c r="AP267" s="225">
        <f t="shared" si="585"/>
        <v>0</v>
      </c>
      <c r="AQ267" s="225">
        <f t="shared" si="586"/>
        <v>0</v>
      </c>
      <c r="AR267" s="225"/>
      <c r="AS267" s="225"/>
      <c r="AT267" s="222">
        <f t="shared" si="581"/>
        <v>0</v>
      </c>
      <c r="AU267" s="223"/>
      <c r="AV267" s="224">
        <f t="shared" si="556"/>
        <v>0</v>
      </c>
      <c r="AW267" s="225">
        <f t="shared" si="557"/>
        <v>0</v>
      </c>
      <c r="AX267" s="225">
        <f t="shared" si="558"/>
        <v>0</v>
      </c>
      <c r="AY267" s="225"/>
      <c r="AZ267" s="225"/>
      <c r="BA267" s="222">
        <f t="shared" si="582"/>
        <v>0</v>
      </c>
      <c r="BB267" s="223"/>
      <c r="BC267" s="224">
        <f t="shared" si="559"/>
        <v>0</v>
      </c>
      <c r="BD267" s="225">
        <f t="shared" si="560"/>
        <v>0</v>
      </c>
      <c r="BE267" s="225">
        <f t="shared" si="561"/>
        <v>0</v>
      </c>
      <c r="BF267" s="225"/>
      <c r="BG267" s="225"/>
      <c r="BH267" s="222">
        <f t="shared" si="583"/>
        <v>0</v>
      </c>
      <c r="BI267" s="223"/>
      <c r="BJ267" s="223"/>
      <c r="BK267" s="224">
        <f t="shared" si="562"/>
        <v>0</v>
      </c>
      <c r="BL267" s="225">
        <f t="shared" si="563"/>
        <v>0</v>
      </c>
      <c r="BM267" s="225">
        <f t="shared" si="564"/>
        <v>0</v>
      </c>
      <c r="BN267" s="225"/>
      <c r="BO267" s="225"/>
      <c r="BP267" s="222">
        <f t="shared" si="584"/>
        <v>0</v>
      </c>
      <c r="BQ267" s="223"/>
      <c r="BR267" s="224">
        <f t="shared" si="565"/>
        <v>0</v>
      </c>
      <c r="BS267" s="225">
        <f t="shared" si="566"/>
        <v>0</v>
      </c>
      <c r="BT267" s="225">
        <f t="shared" si="567"/>
        <v>0</v>
      </c>
      <c r="BU267" s="29"/>
      <c r="BV267" s="190"/>
      <c r="BW267" s="25">
        <f t="shared" si="530"/>
        <v>0</v>
      </c>
      <c r="BX267" s="47"/>
      <c r="BY267" s="35" t="s">
        <v>768</v>
      </c>
      <c r="BZ267" s="35"/>
      <c r="CA267" s="53"/>
      <c r="CB267" s="53"/>
      <c r="CC267" s="53"/>
      <c r="CD267" s="53"/>
      <c r="CE267" s="53"/>
      <c r="CF267" s="53"/>
      <c r="CG267" s="53"/>
      <c r="CH267" s="53"/>
      <c r="CI267" s="53"/>
      <c r="CJ267" s="53"/>
      <c r="CK267" s="53"/>
      <c r="CL267" s="53"/>
      <c r="CM267" s="53"/>
      <c r="CN267" s="53"/>
      <c r="CO267" s="53"/>
      <c r="CP267" s="53"/>
      <c r="CQ267" s="53"/>
      <c r="CR267" s="53"/>
      <c r="CS267" s="53"/>
      <c r="CT267" s="53"/>
      <c r="CU267" s="53"/>
      <c r="CV267" s="53"/>
      <c r="CW267" s="53"/>
      <c r="CX267" s="53"/>
      <c r="CY267" s="53"/>
      <c r="CZ267" s="53"/>
      <c r="DA267" s="53"/>
      <c r="DB267" s="53"/>
      <c r="DC267" s="53"/>
      <c r="DD267" s="53"/>
      <c r="DE267" s="53"/>
      <c r="DF267" s="53"/>
      <c r="DG267" s="53"/>
      <c r="DH267" s="53"/>
      <c r="DI267" s="53"/>
      <c r="DJ267" s="53"/>
      <c r="DK267" s="53"/>
      <c r="DL267" s="53"/>
      <c r="DM267" s="53"/>
      <c r="DN267" s="53"/>
      <c r="DO267" s="53"/>
      <c r="DP267" s="53"/>
      <c r="DQ267" s="53"/>
      <c r="DR267" s="53"/>
      <c r="DS267" s="53"/>
      <c r="DT267" s="53"/>
      <c r="DU267" s="53"/>
      <c r="DV267" s="53"/>
      <c r="DW267" s="53"/>
      <c r="DX267" s="53"/>
      <c r="DY267" s="53"/>
      <c r="DZ267" s="53"/>
      <c r="EA267" s="53"/>
      <c r="EB267" s="53"/>
      <c r="EC267" s="53"/>
      <c r="ED267" s="53"/>
      <c r="EE267" s="53"/>
      <c r="EF267" s="53"/>
      <c r="EG267" s="53"/>
      <c r="EH267" s="53"/>
      <c r="EI267" s="53"/>
      <c r="EJ267" s="53"/>
      <c r="EK267" s="53"/>
      <c r="EL267" s="53"/>
      <c r="EM267" s="53"/>
      <c r="EN267" s="53"/>
      <c r="EO267" s="53"/>
      <c r="EP267" s="53"/>
      <c r="EQ267" s="53"/>
      <c r="ER267" s="53"/>
      <c r="ES267" s="53"/>
      <c r="ET267" s="53"/>
      <c r="EU267" s="53"/>
      <c r="EV267" s="53"/>
      <c r="EW267" s="53"/>
      <c r="EX267" s="53"/>
      <c r="EY267" s="53"/>
      <c r="EZ267" s="53"/>
      <c r="FA267" s="53"/>
      <c r="FB267" s="53"/>
      <c r="FC267" s="53"/>
      <c r="FD267" s="53"/>
      <c r="FE267" s="53"/>
      <c r="FF267" s="53"/>
    </row>
    <row r="268" spans="1:162" ht="42.75" customHeight="1" outlineLevel="1" x14ac:dyDescent="0.45">
      <c r="A268" s="5">
        <v>229</v>
      </c>
      <c r="B268" s="5">
        <v>229</v>
      </c>
      <c r="C268" s="5" t="s">
        <v>198</v>
      </c>
      <c r="D268" s="6" t="s">
        <v>551</v>
      </c>
      <c r="E268" s="10">
        <v>91.948999999999998</v>
      </c>
      <c r="F268" s="283">
        <f t="shared" ref="F268" si="608">E268*I268</f>
        <v>48273.224999999999</v>
      </c>
      <c r="G268" s="283">
        <f t="shared" ref="G268" si="609">E268*J268</f>
        <v>37714.72133</v>
      </c>
      <c r="H268" s="283">
        <f t="shared" ref="H268" si="610">F268+G268</f>
        <v>85987.946330000006</v>
      </c>
      <c r="I268" s="283">
        <f t="shared" ref="I268" si="611">P268</f>
        <v>525</v>
      </c>
      <c r="J268" s="283">
        <f t="shared" ref="J268" si="612">Q268</f>
        <v>410.17</v>
      </c>
      <c r="K268" s="10">
        <f t="shared" ref="K268" si="613">J268+I268</f>
        <v>935.17000000000007</v>
      </c>
      <c r="L268" s="228"/>
      <c r="M268" s="227">
        <f t="shared" si="603"/>
        <v>48273.224999999999</v>
      </c>
      <c r="N268" s="227">
        <f t="shared" si="412"/>
        <v>37714.72133</v>
      </c>
      <c r="O268" s="227">
        <f t="shared" si="604"/>
        <v>85987.946330000006</v>
      </c>
      <c r="P268" s="227">
        <v>525</v>
      </c>
      <c r="Q268" s="227">
        <v>410.17</v>
      </c>
      <c r="R268" s="227">
        <f t="shared" si="592"/>
        <v>935.17000000000007</v>
      </c>
      <c r="S268" s="228"/>
      <c r="T268" s="227">
        <f t="shared" si="497"/>
        <v>20780.473999999998</v>
      </c>
      <c r="U268" s="227">
        <f t="shared" si="498"/>
        <v>0</v>
      </c>
      <c r="V268" s="227">
        <f t="shared" si="499"/>
        <v>20780.473999999998</v>
      </c>
      <c r="W268" s="274">
        <v>226</v>
      </c>
      <c r="X268" s="227"/>
      <c r="Y268" s="227"/>
      <c r="Z268" s="228"/>
      <c r="AA268" s="227">
        <f t="shared" si="553"/>
        <v>0</v>
      </c>
      <c r="AB268" s="227">
        <f t="shared" si="554"/>
        <v>0</v>
      </c>
      <c r="AC268" s="227">
        <f t="shared" si="555"/>
        <v>0</v>
      </c>
      <c r="AD268" s="227"/>
      <c r="AE268" s="227"/>
      <c r="AF268" s="229">
        <f t="shared" si="580"/>
        <v>0</v>
      </c>
      <c r="AG268" s="228"/>
      <c r="AH268" s="227">
        <f t="shared" si="587"/>
        <v>0</v>
      </c>
      <c r="AI268" s="227">
        <f t="shared" si="588"/>
        <v>101433.53935000001</v>
      </c>
      <c r="AJ268" s="227">
        <f t="shared" si="500"/>
        <v>101433.53935000001</v>
      </c>
      <c r="AK268" s="227"/>
      <c r="AL268" s="227">
        <v>1103.1500000000001</v>
      </c>
      <c r="AM268" s="227"/>
      <c r="AN268" s="228"/>
      <c r="AO268" s="227">
        <f t="shared" si="589"/>
        <v>0</v>
      </c>
      <c r="AP268" s="227">
        <f t="shared" si="585"/>
        <v>0</v>
      </c>
      <c r="AQ268" s="227">
        <f t="shared" si="586"/>
        <v>0</v>
      </c>
      <c r="AR268" s="227"/>
      <c r="AS268" s="227"/>
      <c r="AT268" s="229">
        <f t="shared" si="581"/>
        <v>0</v>
      </c>
      <c r="AU268" s="230"/>
      <c r="AV268" s="227">
        <f t="shared" si="556"/>
        <v>0</v>
      </c>
      <c r="AW268" s="227">
        <f t="shared" si="557"/>
        <v>0</v>
      </c>
      <c r="AX268" s="227">
        <f t="shared" si="558"/>
        <v>0</v>
      </c>
      <c r="AY268" s="227"/>
      <c r="AZ268" s="227"/>
      <c r="BA268" s="229">
        <f t="shared" si="582"/>
        <v>0</v>
      </c>
      <c r="BB268" s="230"/>
      <c r="BC268" s="227">
        <f t="shared" si="559"/>
        <v>0</v>
      </c>
      <c r="BD268" s="227">
        <f t="shared" si="560"/>
        <v>0</v>
      </c>
      <c r="BE268" s="227">
        <f t="shared" si="561"/>
        <v>0</v>
      </c>
      <c r="BF268" s="227"/>
      <c r="BG268" s="227"/>
      <c r="BH268" s="229">
        <f t="shared" si="583"/>
        <v>0</v>
      </c>
      <c r="BI268" s="230"/>
      <c r="BJ268" s="230"/>
      <c r="BK268" s="227">
        <f t="shared" si="562"/>
        <v>0</v>
      </c>
      <c r="BL268" s="227">
        <f t="shared" si="563"/>
        <v>0</v>
      </c>
      <c r="BM268" s="227">
        <f t="shared" si="564"/>
        <v>0</v>
      </c>
      <c r="BN268" s="227"/>
      <c r="BO268" s="227"/>
      <c r="BP268" s="229">
        <f t="shared" si="584"/>
        <v>0</v>
      </c>
      <c r="BQ268" s="230"/>
      <c r="BR268" s="227">
        <f t="shared" si="565"/>
        <v>0</v>
      </c>
      <c r="BS268" s="227">
        <f t="shared" si="566"/>
        <v>0</v>
      </c>
      <c r="BT268" s="227">
        <f t="shared" si="567"/>
        <v>0</v>
      </c>
      <c r="BU268" s="18"/>
      <c r="BV268" s="186"/>
      <c r="BW268" s="16">
        <f t="shared" si="530"/>
        <v>0</v>
      </c>
      <c r="BX268" s="48"/>
      <c r="BY268" s="37" t="s">
        <v>769</v>
      </c>
      <c r="BZ268" s="37"/>
    </row>
    <row r="269" spans="1:162" ht="28.5" customHeight="1" outlineLevel="1" x14ac:dyDescent="0.45">
      <c r="A269" s="5">
        <v>230</v>
      </c>
      <c r="B269" s="5">
        <v>230</v>
      </c>
      <c r="C269" s="5" t="s">
        <v>206</v>
      </c>
      <c r="D269" s="6" t="s">
        <v>549</v>
      </c>
      <c r="E269" s="10">
        <v>12.9</v>
      </c>
      <c r="F269" s="283">
        <f t="shared" ref="F269:F273" si="614">E269*I269</f>
        <v>2902.5</v>
      </c>
      <c r="G269" s="283">
        <f t="shared" ref="G269:G273" si="615">E269*J269</f>
        <v>3220.7429999999999</v>
      </c>
      <c r="H269" s="283">
        <f t="shared" ref="H269:H273" si="616">F269+G269</f>
        <v>6123.2430000000004</v>
      </c>
      <c r="I269" s="283">
        <f t="shared" ref="I269:I273" si="617">P269</f>
        <v>225</v>
      </c>
      <c r="J269" s="283">
        <f t="shared" ref="J269:J273" si="618">Q269</f>
        <v>249.67</v>
      </c>
      <c r="K269" s="10">
        <f t="shared" ref="K269:K273" si="619">J269+I269</f>
        <v>474.66999999999996</v>
      </c>
      <c r="L269" s="228"/>
      <c r="M269" s="227">
        <f t="shared" si="603"/>
        <v>2902.5</v>
      </c>
      <c r="N269" s="227">
        <f t="shared" si="412"/>
        <v>3220.7429999999999</v>
      </c>
      <c r="O269" s="227">
        <f t="shared" si="604"/>
        <v>6123.2430000000004</v>
      </c>
      <c r="P269" s="227">
        <v>225</v>
      </c>
      <c r="Q269" s="227">
        <v>249.67</v>
      </c>
      <c r="R269" s="227">
        <f t="shared" si="592"/>
        <v>474.66999999999996</v>
      </c>
      <c r="S269" s="228"/>
      <c r="T269" s="227">
        <f t="shared" si="497"/>
        <v>6192</v>
      </c>
      <c r="U269" s="227">
        <f t="shared" si="498"/>
        <v>0</v>
      </c>
      <c r="V269" s="227">
        <f t="shared" si="499"/>
        <v>6192</v>
      </c>
      <c r="W269" s="274">
        <v>480</v>
      </c>
      <c r="X269" s="227"/>
      <c r="Y269" s="227"/>
      <c r="Z269" s="228"/>
      <c r="AA269" s="227">
        <f t="shared" si="553"/>
        <v>0</v>
      </c>
      <c r="AB269" s="227">
        <f t="shared" si="554"/>
        <v>0</v>
      </c>
      <c r="AC269" s="227">
        <f t="shared" si="555"/>
        <v>0</v>
      </c>
      <c r="AD269" s="227"/>
      <c r="AE269" s="227"/>
      <c r="AF269" s="229">
        <f t="shared" si="580"/>
        <v>0</v>
      </c>
      <c r="AG269" s="228"/>
      <c r="AH269" s="227">
        <f t="shared" si="587"/>
        <v>0</v>
      </c>
      <c r="AI269" s="227">
        <f t="shared" si="588"/>
        <v>18060</v>
      </c>
      <c r="AJ269" s="227">
        <f t="shared" si="500"/>
        <v>18060</v>
      </c>
      <c r="AK269" s="227"/>
      <c r="AL269" s="227">
        <v>1400</v>
      </c>
      <c r="AM269" s="227"/>
      <c r="AN269" s="228"/>
      <c r="AO269" s="227">
        <f t="shared" si="589"/>
        <v>0</v>
      </c>
      <c r="AP269" s="227">
        <f t="shared" si="585"/>
        <v>0</v>
      </c>
      <c r="AQ269" s="227">
        <f t="shared" si="586"/>
        <v>0</v>
      </c>
      <c r="AR269" s="227"/>
      <c r="AS269" s="227"/>
      <c r="AT269" s="229">
        <f t="shared" si="581"/>
        <v>0</v>
      </c>
      <c r="AU269" s="230"/>
      <c r="AV269" s="227">
        <f t="shared" si="556"/>
        <v>0</v>
      </c>
      <c r="AW269" s="227">
        <f t="shared" si="557"/>
        <v>0</v>
      </c>
      <c r="AX269" s="227">
        <f t="shared" si="558"/>
        <v>0</v>
      </c>
      <c r="AY269" s="227"/>
      <c r="AZ269" s="227"/>
      <c r="BA269" s="229">
        <f t="shared" si="582"/>
        <v>0</v>
      </c>
      <c r="BB269" s="230"/>
      <c r="BC269" s="227">
        <f t="shared" si="559"/>
        <v>0</v>
      </c>
      <c r="BD269" s="227">
        <f t="shared" si="560"/>
        <v>0</v>
      </c>
      <c r="BE269" s="227">
        <f t="shared" si="561"/>
        <v>0</v>
      </c>
      <c r="BF269" s="227"/>
      <c r="BG269" s="227"/>
      <c r="BH269" s="229">
        <f t="shared" si="583"/>
        <v>0</v>
      </c>
      <c r="BI269" s="230"/>
      <c r="BJ269" s="230"/>
      <c r="BK269" s="227">
        <f t="shared" si="562"/>
        <v>0</v>
      </c>
      <c r="BL269" s="227">
        <f t="shared" si="563"/>
        <v>0</v>
      </c>
      <c r="BM269" s="227">
        <f t="shared" si="564"/>
        <v>0</v>
      </c>
      <c r="BN269" s="227"/>
      <c r="BO269" s="227"/>
      <c r="BP269" s="229">
        <f t="shared" si="584"/>
        <v>0</v>
      </c>
      <c r="BQ269" s="230"/>
      <c r="BR269" s="227">
        <f t="shared" si="565"/>
        <v>0</v>
      </c>
      <c r="BS269" s="227">
        <f t="shared" si="566"/>
        <v>0</v>
      </c>
      <c r="BT269" s="227">
        <f t="shared" si="567"/>
        <v>0</v>
      </c>
      <c r="BU269" s="18"/>
      <c r="BV269" s="186"/>
      <c r="BW269" s="16">
        <f t="shared" si="530"/>
        <v>0</v>
      </c>
      <c r="BX269" s="48"/>
      <c r="BY269" s="37" t="s">
        <v>770</v>
      </c>
      <c r="BZ269" s="37"/>
    </row>
    <row r="270" spans="1:162" ht="42.75" customHeight="1" outlineLevel="1" x14ac:dyDescent="0.45">
      <c r="A270" s="5">
        <v>231</v>
      </c>
      <c r="B270" s="5">
        <v>231</v>
      </c>
      <c r="C270" s="5" t="s">
        <v>207</v>
      </c>
      <c r="D270" s="6" t="s">
        <v>549</v>
      </c>
      <c r="E270" s="10">
        <v>128.72999999999999</v>
      </c>
      <c r="F270" s="283">
        <f t="shared" si="614"/>
        <v>28964.249999999996</v>
      </c>
      <c r="G270" s="283">
        <f t="shared" si="615"/>
        <v>143481.17069999999</v>
      </c>
      <c r="H270" s="283">
        <f t="shared" si="616"/>
        <v>172445.42069999999</v>
      </c>
      <c r="I270" s="283">
        <f t="shared" si="617"/>
        <v>225</v>
      </c>
      <c r="J270" s="283">
        <f t="shared" si="618"/>
        <v>1114.5899999999999</v>
      </c>
      <c r="K270" s="10">
        <f t="shared" si="619"/>
        <v>1339.59</v>
      </c>
      <c r="L270" s="228"/>
      <c r="M270" s="227">
        <f t="shared" si="603"/>
        <v>28964.249999999996</v>
      </c>
      <c r="N270" s="227">
        <f t="shared" si="412"/>
        <v>143481.17069999999</v>
      </c>
      <c r="O270" s="227">
        <f t="shared" si="604"/>
        <v>172445.42069999999</v>
      </c>
      <c r="P270" s="227">
        <v>225</v>
      </c>
      <c r="Q270" s="227">
        <v>1114.5899999999999</v>
      </c>
      <c r="R270" s="227">
        <f t="shared" si="592"/>
        <v>1339.59</v>
      </c>
      <c r="S270" s="228"/>
      <c r="T270" s="227">
        <f t="shared" si="497"/>
        <v>52564.320899999992</v>
      </c>
      <c r="U270" s="227">
        <f t="shared" si="498"/>
        <v>0</v>
      </c>
      <c r="V270" s="227">
        <f t="shared" si="499"/>
        <v>52564.320899999992</v>
      </c>
      <c r="W270" s="274">
        <v>408.33</v>
      </c>
      <c r="X270" s="227"/>
      <c r="Y270" s="227"/>
      <c r="Z270" s="228"/>
      <c r="AA270" s="227">
        <f t="shared" si="553"/>
        <v>0</v>
      </c>
      <c r="AB270" s="227">
        <f t="shared" si="554"/>
        <v>0</v>
      </c>
      <c r="AC270" s="227">
        <f t="shared" si="555"/>
        <v>0</v>
      </c>
      <c r="AD270" s="227"/>
      <c r="AE270" s="227"/>
      <c r="AF270" s="229">
        <f t="shared" si="580"/>
        <v>0</v>
      </c>
      <c r="AG270" s="228"/>
      <c r="AH270" s="227">
        <f t="shared" si="587"/>
        <v>0</v>
      </c>
      <c r="AI270" s="227">
        <f t="shared" si="588"/>
        <v>203393.4</v>
      </c>
      <c r="AJ270" s="227">
        <f t="shared" si="500"/>
        <v>203393.4</v>
      </c>
      <c r="AK270" s="227"/>
      <c r="AL270" s="227">
        <v>1580</v>
      </c>
      <c r="AM270" s="227"/>
      <c r="AN270" s="228"/>
      <c r="AO270" s="227">
        <f t="shared" si="589"/>
        <v>0</v>
      </c>
      <c r="AP270" s="227">
        <f t="shared" si="585"/>
        <v>0</v>
      </c>
      <c r="AQ270" s="227">
        <f t="shared" si="586"/>
        <v>0</v>
      </c>
      <c r="AR270" s="227"/>
      <c r="AS270" s="227"/>
      <c r="AT270" s="229">
        <f t="shared" si="581"/>
        <v>0</v>
      </c>
      <c r="AU270" s="230"/>
      <c r="AV270" s="227">
        <f t="shared" si="556"/>
        <v>0</v>
      </c>
      <c r="AW270" s="227">
        <f t="shared" si="557"/>
        <v>0</v>
      </c>
      <c r="AX270" s="227">
        <f t="shared" si="558"/>
        <v>0</v>
      </c>
      <c r="AY270" s="227"/>
      <c r="AZ270" s="227"/>
      <c r="BA270" s="229">
        <f t="shared" si="582"/>
        <v>0</v>
      </c>
      <c r="BB270" s="230"/>
      <c r="BC270" s="227">
        <f t="shared" si="559"/>
        <v>0</v>
      </c>
      <c r="BD270" s="227">
        <f t="shared" si="560"/>
        <v>0</v>
      </c>
      <c r="BE270" s="227">
        <f t="shared" si="561"/>
        <v>0</v>
      </c>
      <c r="BF270" s="227"/>
      <c r="BG270" s="227"/>
      <c r="BH270" s="229">
        <f t="shared" si="583"/>
        <v>0</v>
      </c>
      <c r="BI270" s="230"/>
      <c r="BJ270" s="230"/>
      <c r="BK270" s="227">
        <f t="shared" si="562"/>
        <v>0</v>
      </c>
      <c r="BL270" s="227">
        <f t="shared" si="563"/>
        <v>0</v>
      </c>
      <c r="BM270" s="227">
        <f t="shared" si="564"/>
        <v>0</v>
      </c>
      <c r="BN270" s="227"/>
      <c r="BO270" s="227"/>
      <c r="BP270" s="229">
        <f t="shared" si="584"/>
        <v>0</v>
      </c>
      <c r="BQ270" s="230"/>
      <c r="BR270" s="227">
        <f t="shared" si="565"/>
        <v>0</v>
      </c>
      <c r="BS270" s="227">
        <f t="shared" si="566"/>
        <v>0</v>
      </c>
      <c r="BT270" s="227">
        <f t="shared" si="567"/>
        <v>0</v>
      </c>
      <c r="BU270" s="18"/>
      <c r="BV270" s="186"/>
      <c r="BW270" s="16">
        <f t="shared" si="530"/>
        <v>0</v>
      </c>
      <c r="BX270" s="48"/>
      <c r="BY270" s="37" t="s">
        <v>771</v>
      </c>
      <c r="BZ270" s="37"/>
    </row>
    <row r="271" spans="1:162" ht="57" customHeight="1" outlineLevel="1" x14ac:dyDescent="0.45">
      <c r="A271" s="5">
        <v>232</v>
      </c>
      <c r="B271" s="5">
        <v>232</v>
      </c>
      <c r="C271" s="5" t="s">
        <v>208</v>
      </c>
      <c r="D271" s="6" t="s">
        <v>549</v>
      </c>
      <c r="E271" s="10">
        <v>46.89</v>
      </c>
      <c r="F271" s="283">
        <f t="shared" si="614"/>
        <v>3516.75</v>
      </c>
      <c r="G271" s="283">
        <f t="shared" si="615"/>
        <v>3428.5968000000003</v>
      </c>
      <c r="H271" s="283">
        <f t="shared" si="616"/>
        <v>6945.3468000000003</v>
      </c>
      <c r="I271" s="283">
        <f t="shared" si="617"/>
        <v>75</v>
      </c>
      <c r="J271" s="283">
        <f t="shared" si="618"/>
        <v>73.12</v>
      </c>
      <c r="K271" s="10">
        <f t="shared" si="619"/>
        <v>148.12</v>
      </c>
      <c r="L271" s="228"/>
      <c r="M271" s="227">
        <f t="shared" si="603"/>
        <v>3516.75</v>
      </c>
      <c r="N271" s="227">
        <f t="shared" si="412"/>
        <v>3428.5968000000003</v>
      </c>
      <c r="O271" s="227">
        <f t="shared" si="604"/>
        <v>6945.3468000000003</v>
      </c>
      <c r="P271" s="227">
        <v>75</v>
      </c>
      <c r="Q271" s="227">
        <v>73.12</v>
      </c>
      <c r="R271" s="227">
        <f t="shared" si="592"/>
        <v>148.12</v>
      </c>
      <c r="S271" s="228"/>
      <c r="T271" s="227">
        <f t="shared" si="497"/>
        <v>3188.52</v>
      </c>
      <c r="U271" s="227">
        <f t="shared" si="498"/>
        <v>0</v>
      </c>
      <c r="V271" s="227">
        <f t="shared" si="499"/>
        <v>3188.52</v>
      </c>
      <c r="W271" s="274">
        <v>68</v>
      </c>
      <c r="X271" s="227"/>
      <c r="Y271" s="227"/>
      <c r="Z271" s="228"/>
      <c r="AA271" s="227">
        <f t="shared" si="553"/>
        <v>0</v>
      </c>
      <c r="AB271" s="227">
        <f t="shared" si="554"/>
        <v>0</v>
      </c>
      <c r="AC271" s="227">
        <f t="shared" si="555"/>
        <v>0</v>
      </c>
      <c r="AD271" s="227"/>
      <c r="AE271" s="227"/>
      <c r="AF271" s="229">
        <f t="shared" si="580"/>
        <v>0</v>
      </c>
      <c r="AG271" s="228"/>
      <c r="AH271" s="227">
        <f t="shared" si="587"/>
        <v>0</v>
      </c>
      <c r="AI271" s="227">
        <f t="shared" si="588"/>
        <v>3985.65</v>
      </c>
      <c r="AJ271" s="227">
        <f t="shared" si="500"/>
        <v>3985.65</v>
      </c>
      <c r="AK271" s="227"/>
      <c r="AL271" s="227">
        <v>85</v>
      </c>
      <c r="AM271" s="227"/>
      <c r="AN271" s="228"/>
      <c r="AO271" s="227">
        <f t="shared" si="589"/>
        <v>0</v>
      </c>
      <c r="AP271" s="227">
        <f t="shared" si="585"/>
        <v>0</v>
      </c>
      <c r="AQ271" s="227">
        <f t="shared" si="586"/>
        <v>0</v>
      </c>
      <c r="AR271" s="227"/>
      <c r="AS271" s="227"/>
      <c r="AT271" s="229">
        <f t="shared" si="581"/>
        <v>0</v>
      </c>
      <c r="AU271" s="230"/>
      <c r="AV271" s="227">
        <f t="shared" si="556"/>
        <v>0</v>
      </c>
      <c r="AW271" s="227">
        <f t="shared" si="557"/>
        <v>0</v>
      </c>
      <c r="AX271" s="227">
        <f t="shared" si="558"/>
        <v>0</v>
      </c>
      <c r="AY271" s="227"/>
      <c r="AZ271" s="227"/>
      <c r="BA271" s="229">
        <f t="shared" si="582"/>
        <v>0</v>
      </c>
      <c r="BB271" s="230"/>
      <c r="BC271" s="227">
        <f t="shared" si="559"/>
        <v>0</v>
      </c>
      <c r="BD271" s="227">
        <f t="shared" si="560"/>
        <v>0</v>
      </c>
      <c r="BE271" s="227">
        <f t="shared" si="561"/>
        <v>0</v>
      </c>
      <c r="BF271" s="227"/>
      <c r="BG271" s="227"/>
      <c r="BH271" s="229">
        <f t="shared" si="583"/>
        <v>0</v>
      </c>
      <c r="BI271" s="230"/>
      <c r="BJ271" s="230"/>
      <c r="BK271" s="227">
        <f t="shared" si="562"/>
        <v>0</v>
      </c>
      <c r="BL271" s="227">
        <f t="shared" si="563"/>
        <v>0</v>
      </c>
      <c r="BM271" s="227">
        <f t="shared" si="564"/>
        <v>0</v>
      </c>
      <c r="BN271" s="227"/>
      <c r="BO271" s="227"/>
      <c r="BP271" s="229">
        <f t="shared" si="584"/>
        <v>0</v>
      </c>
      <c r="BQ271" s="230"/>
      <c r="BR271" s="227">
        <f t="shared" si="565"/>
        <v>0</v>
      </c>
      <c r="BS271" s="227">
        <f t="shared" si="566"/>
        <v>0</v>
      </c>
      <c r="BT271" s="227">
        <f t="shared" si="567"/>
        <v>0</v>
      </c>
      <c r="BU271" s="18"/>
      <c r="BV271" s="186"/>
      <c r="BW271" s="16">
        <f t="shared" si="530"/>
        <v>0</v>
      </c>
      <c r="BX271" s="48"/>
      <c r="BY271" s="37" t="s">
        <v>772</v>
      </c>
      <c r="BZ271" s="37"/>
    </row>
    <row r="272" spans="1:162" ht="57" customHeight="1" outlineLevel="1" x14ac:dyDescent="0.45">
      <c r="A272" s="5">
        <v>233</v>
      </c>
      <c r="B272" s="5">
        <v>233</v>
      </c>
      <c r="C272" s="5" t="s">
        <v>209</v>
      </c>
      <c r="D272" s="6" t="s">
        <v>549</v>
      </c>
      <c r="E272" s="10">
        <v>73.56</v>
      </c>
      <c r="F272" s="283">
        <f t="shared" si="614"/>
        <v>0</v>
      </c>
      <c r="G272" s="283">
        <f t="shared" si="615"/>
        <v>81989.240399999995</v>
      </c>
      <c r="H272" s="283">
        <f t="shared" si="616"/>
        <v>81989.240399999995</v>
      </c>
      <c r="I272" s="283">
        <f t="shared" si="617"/>
        <v>0</v>
      </c>
      <c r="J272" s="283">
        <f t="shared" si="618"/>
        <v>1114.5899999999999</v>
      </c>
      <c r="K272" s="10">
        <f t="shared" si="619"/>
        <v>1114.5899999999999</v>
      </c>
      <c r="L272" s="228"/>
      <c r="M272" s="228">
        <f t="shared" si="603"/>
        <v>0</v>
      </c>
      <c r="N272" s="227">
        <f t="shared" si="412"/>
        <v>81989.240399999995</v>
      </c>
      <c r="O272" s="231">
        <f t="shared" si="604"/>
        <v>81989.240399999995</v>
      </c>
      <c r="P272" s="228">
        <v>0</v>
      </c>
      <c r="Q272" s="227">
        <v>1114.5899999999999</v>
      </c>
      <c r="R272" s="227">
        <f t="shared" si="592"/>
        <v>1114.5899999999999</v>
      </c>
      <c r="S272" s="228"/>
      <c r="T272" s="227">
        <f t="shared" si="497"/>
        <v>26971.509600000001</v>
      </c>
      <c r="U272" s="227">
        <f t="shared" si="498"/>
        <v>0</v>
      </c>
      <c r="V272" s="227">
        <f t="shared" si="499"/>
        <v>26971.509600000001</v>
      </c>
      <c r="W272" s="275">
        <v>366.66</v>
      </c>
      <c r="X272" s="227"/>
      <c r="Y272" s="227"/>
      <c r="Z272" s="228"/>
      <c r="AA272" s="227">
        <f t="shared" si="553"/>
        <v>0</v>
      </c>
      <c r="AB272" s="227">
        <f t="shared" si="554"/>
        <v>0</v>
      </c>
      <c r="AC272" s="227">
        <f t="shared" si="555"/>
        <v>0</v>
      </c>
      <c r="AD272" s="227"/>
      <c r="AE272" s="227"/>
      <c r="AF272" s="229">
        <f t="shared" si="580"/>
        <v>0</v>
      </c>
      <c r="AG272" s="228"/>
      <c r="AH272" s="227">
        <f t="shared" si="587"/>
        <v>0</v>
      </c>
      <c r="AI272" s="227">
        <f t="shared" si="588"/>
        <v>65260.225200000001</v>
      </c>
      <c r="AJ272" s="227">
        <f t="shared" si="500"/>
        <v>65260.225200000001</v>
      </c>
      <c r="AK272" s="231"/>
      <c r="AL272" s="227">
        <v>887.17</v>
      </c>
      <c r="AM272" s="227"/>
      <c r="AN272" s="228"/>
      <c r="AO272" s="227">
        <f t="shared" si="589"/>
        <v>0</v>
      </c>
      <c r="AP272" s="227">
        <f t="shared" si="585"/>
        <v>0</v>
      </c>
      <c r="AQ272" s="227">
        <f t="shared" si="586"/>
        <v>0</v>
      </c>
      <c r="AR272" s="227"/>
      <c r="AS272" s="227"/>
      <c r="AT272" s="229">
        <f t="shared" si="581"/>
        <v>0</v>
      </c>
      <c r="AU272" s="230"/>
      <c r="AV272" s="227">
        <f t="shared" si="556"/>
        <v>0</v>
      </c>
      <c r="AW272" s="227">
        <f t="shared" si="557"/>
        <v>0</v>
      </c>
      <c r="AX272" s="227">
        <f t="shared" si="558"/>
        <v>0</v>
      </c>
      <c r="AY272" s="227"/>
      <c r="AZ272" s="227"/>
      <c r="BA272" s="229">
        <f t="shared" si="582"/>
        <v>0</v>
      </c>
      <c r="BB272" s="230"/>
      <c r="BC272" s="227">
        <f t="shared" si="559"/>
        <v>0</v>
      </c>
      <c r="BD272" s="227">
        <f t="shared" si="560"/>
        <v>0</v>
      </c>
      <c r="BE272" s="227">
        <f t="shared" si="561"/>
        <v>0</v>
      </c>
      <c r="BF272" s="227"/>
      <c r="BG272" s="227"/>
      <c r="BH272" s="229">
        <f t="shared" si="583"/>
        <v>0</v>
      </c>
      <c r="BI272" s="230"/>
      <c r="BJ272" s="230"/>
      <c r="BK272" s="227">
        <f t="shared" si="562"/>
        <v>0</v>
      </c>
      <c r="BL272" s="227">
        <f t="shared" si="563"/>
        <v>0</v>
      </c>
      <c r="BM272" s="227">
        <f t="shared" si="564"/>
        <v>0</v>
      </c>
      <c r="BN272" s="227"/>
      <c r="BO272" s="227"/>
      <c r="BP272" s="229">
        <f t="shared" si="584"/>
        <v>0</v>
      </c>
      <c r="BQ272" s="230"/>
      <c r="BR272" s="227">
        <f t="shared" si="565"/>
        <v>0</v>
      </c>
      <c r="BS272" s="227">
        <f t="shared" si="566"/>
        <v>0</v>
      </c>
      <c r="BT272" s="227">
        <f t="shared" si="567"/>
        <v>0</v>
      </c>
      <c r="BU272" s="18"/>
      <c r="BV272" s="186"/>
      <c r="BW272" s="16">
        <f t="shared" si="530"/>
        <v>0</v>
      </c>
      <c r="BX272" s="48"/>
      <c r="BY272" s="37" t="s">
        <v>773</v>
      </c>
      <c r="BZ272" s="37"/>
    </row>
    <row r="273" spans="1:162" ht="57" customHeight="1" outlineLevel="1" x14ac:dyDescent="0.45">
      <c r="A273" s="5">
        <v>234</v>
      </c>
      <c r="B273" s="5">
        <v>234</v>
      </c>
      <c r="C273" s="5" t="s">
        <v>210</v>
      </c>
      <c r="D273" s="6" t="s">
        <v>551</v>
      </c>
      <c r="E273" s="10">
        <v>91.948999999999998</v>
      </c>
      <c r="F273" s="283">
        <f t="shared" si="614"/>
        <v>48273.224999999999</v>
      </c>
      <c r="G273" s="283">
        <f t="shared" si="615"/>
        <v>519393.23579000001</v>
      </c>
      <c r="H273" s="283">
        <f t="shared" si="616"/>
        <v>567666.46079000004</v>
      </c>
      <c r="I273" s="283">
        <f t="shared" si="617"/>
        <v>525</v>
      </c>
      <c r="J273" s="283">
        <f t="shared" si="618"/>
        <v>5648.71</v>
      </c>
      <c r="K273" s="10">
        <f t="shared" si="619"/>
        <v>6173.71</v>
      </c>
      <c r="L273" s="228"/>
      <c r="M273" s="227">
        <f t="shared" si="603"/>
        <v>48273.224999999999</v>
      </c>
      <c r="N273" s="227">
        <f t="shared" si="412"/>
        <v>519393.23579000001</v>
      </c>
      <c r="O273" s="227">
        <f t="shared" si="604"/>
        <v>567666.46079000004</v>
      </c>
      <c r="P273" s="227">
        <v>525</v>
      </c>
      <c r="Q273" s="227">
        <v>5648.71</v>
      </c>
      <c r="R273" s="227">
        <f t="shared" si="592"/>
        <v>6173.71</v>
      </c>
      <c r="S273" s="228"/>
      <c r="T273" s="227">
        <f t="shared" si="497"/>
        <v>44687.214</v>
      </c>
      <c r="U273" s="227">
        <f t="shared" si="498"/>
        <v>0</v>
      </c>
      <c r="V273" s="227">
        <f t="shared" si="499"/>
        <v>44687.214</v>
      </c>
      <c r="W273" s="274">
        <v>486</v>
      </c>
      <c r="X273" s="227"/>
      <c r="Y273" s="227"/>
      <c r="Z273" s="228"/>
      <c r="AA273" s="227">
        <f t="shared" si="553"/>
        <v>0</v>
      </c>
      <c r="AB273" s="227">
        <f t="shared" si="554"/>
        <v>0</v>
      </c>
      <c r="AC273" s="227">
        <f t="shared" si="555"/>
        <v>0</v>
      </c>
      <c r="AD273" s="227"/>
      <c r="AE273" s="227"/>
      <c r="AF273" s="229">
        <f t="shared" si="580"/>
        <v>0</v>
      </c>
      <c r="AG273" s="228"/>
      <c r="AH273" s="227">
        <f t="shared" si="587"/>
        <v>0</v>
      </c>
      <c r="AI273" s="227">
        <f t="shared" si="588"/>
        <v>1130982.5398929853</v>
      </c>
      <c r="AJ273" s="227">
        <f t="shared" si="500"/>
        <v>1130982.5398929853</v>
      </c>
      <c r="AK273" s="227"/>
      <c r="AL273" s="227">
        <v>12300.107014681893</v>
      </c>
      <c r="AM273" s="227"/>
      <c r="AN273" s="228"/>
      <c r="AO273" s="227">
        <f t="shared" si="589"/>
        <v>0</v>
      </c>
      <c r="AP273" s="227">
        <f t="shared" si="585"/>
        <v>0</v>
      </c>
      <c r="AQ273" s="227">
        <f t="shared" si="586"/>
        <v>0</v>
      </c>
      <c r="AR273" s="227"/>
      <c r="AS273" s="227"/>
      <c r="AT273" s="229">
        <f t="shared" si="581"/>
        <v>0</v>
      </c>
      <c r="AU273" s="230"/>
      <c r="AV273" s="227">
        <f t="shared" si="556"/>
        <v>0</v>
      </c>
      <c r="AW273" s="227">
        <f t="shared" si="557"/>
        <v>0</v>
      </c>
      <c r="AX273" s="227">
        <f t="shared" si="558"/>
        <v>0</v>
      </c>
      <c r="AY273" s="227"/>
      <c r="AZ273" s="227"/>
      <c r="BA273" s="229">
        <f t="shared" si="582"/>
        <v>0</v>
      </c>
      <c r="BB273" s="230"/>
      <c r="BC273" s="227">
        <f t="shared" si="559"/>
        <v>0</v>
      </c>
      <c r="BD273" s="227">
        <f t="shared" si="560"/>
        <v>0</v>
      </c>
      <c r="BE273" s="227">
        <f t="shared" si="561"/>
        <v>0</v>
      </c>
      <c r="BF273" s="227"/>
      <c r="BG273" s="227"/>
      <c r="BH273" s="229">
        <f t="shared" si="583"/>
        <v>0</v>
      </c>
      <c r="BI273" s="230"/>
      <c r="BJ273" s="230"/>
      <c r="BK273" s="227">
        <f t="shared" si="562"/>
        <v>0</v>
      </c>
      <c r="BL273" s="227">
        <f t="shared" si="563"/>
        <v>0</v>
      </c>
      <c r="BM273" s="227">
        <f t="shared" si="564"/>
        <v>0</v>
      </c>
      <c r="BN273" s="227"/>
      <c r="BO273" s="227"/>
      <c r="BP273" s="229">
        <f t="shared" si="584"/>
        <v>0</v>
      </c>
      <c r="BQ273" s="230"/>
      <c r="BR273" s="227">
        <f t="shared" si="565"/>
        <v>0</v>
      </c>
      <c r="BS273" s="227">
        <f t="shared" si="566"/>
        <v>0</v>
      </c>
      <c r="BT273" s="227">
        <f t="shared" si="567"/>
        <v>0</v>
      </c>
      <c r="BU273" s="18"/>
      <c r="BV273" s="186"/>
      <c r="BW273" s="16">
        <f t="shared" si="530"/>
        <v>0</v>
      </c>
      <c r="BX273" s="48"/>
      <c r="BY273" s="37" t="s">
        <v>774</v>
      </c>
      <c r="BZ273" s="37"/>
    </row>
    <row r="274" spans="1:162" s="26" customFormat="1" ht="28.5" x14ac:dyDescent="0.45">
      <c r="A274" s="21"/>
      <c r="B274" s="21"/>
      <c r="C274" s="21" t="s">
        <v>211</v>
      </c>
      <c r="D274" s="27"/>
      <c r="E274" s="28"/>
      <c r="F274" s="225">
        <f t="shared" ref="F274:L274" si="620">SUM(F275:F278)</f>
        <v>910106.25</v>
      </c>
      <c r="G274" s="225">
        <f t="shared" si="620"/>
        <v>2192684.8816999998</v>
      </c>
      <c r="H274" s="225">
        <f t="shared" si="620"/>
        <v>3102791.1316999998</v>
      </c>
      <c r="I274" s="225"/>
      <c r="J274" s="225"/>
      <c r="K274" s="225"/>
      <c r="L274" s="225">
        <f t="shared" si="620"/>
        <v>0</v>
      </c>
      <c r="M274" s="225">
        <f>SUM(M275:M278)</f>
        <v>910106.25</v>
      </c>
      <c r="N274" s="225">
        <f t="shared" ref="N274:O274" si="621">SUM(N275:N278)</f>
        <v>2192684.8816999998</v>
      </c>
      <c r="O274" s="225">
        <f t="shared" si="621"/>
        <v>3102791.1316999998</v>
      </c>
      <c r="P274" s="225"/>
      <c r="Q274" s="225"/>
      <c r="R274" s="225">
        <f t="shared" si="592"/>
        <v>0</v>
      </c>
      <c r="S274" s="226"/>
      <c r="T274" s="225">
        <f>SUM(T275:T278)</f>
        <v>770138.88000000012</v>
      </c>
      <c r="U274" s="225">
        <f t="shared" ref="U274" si="622">SUM(U275:U278)</f>
        <v>0</v>
      </c>
      <c r="V274" s="225">
        <f t="shared" ref="V274" si="623">SUM(V275:V278)</f>
        <v>770138.88000000012</v>
      </c>
      <c r="W274" s="273"/>
      <c r="X274" s="225"/>
      <c r="Y274" s="225"/>
      <c r="Z274" s="226"/>
      <c r="AA274" s="224">
        <f t="shared" si="553"/>
        <v>0</v>
      </c>
      <c r="AB274" s="225">
        <f t="shared" si="554"/>
        <v>0</v>
      </c>
      <c r="AC274" s="225">
        <f t="shared" si="555"/>
        <v>0</v>
      </c>
      <c r="AD274" s="225"/>
      <c r="AE274" s="225"/>
      <c r="AF274" s="222">
        <f t="shared" si="580"/>
        <v>0</v>
      </c>
      <c r="AG274" s="226"/>
      <c r="AH274" s="225">
        <f>SUM(AH275:AH278)</f>
        <v>0</v>
      </c>
      <c r="AI274" s="225">
        <f t="shared" ref="AI274" si="624">SUM(AI275:AI278)</f>
        <v>2240282.247210871</v>
      </c>
      <c r="AJ274" s="225">
        <f t="shared" ref="AJ274" si="625">SUM(AJ275:AJ278)</f>
        <v>2240282.247210871</v>
      </c>
      <c r="AK274" s="225"/>
      <c r="AL274" s="225"/>
      <c r="AM274" s="225"/>
      <c r="AN274" s="226"/>
      <c r="AO274" s="224">
        <f t="shared" si="589"/>
        <v>0</v>
      </c>
      <c r="AP274" s="225">
        <f t="shared" si="585"/>
        <v>0</v>
      </c>
      <c r="AQ274" s="225">
        <f t="shared" si="586"/>
        <v>0</v>
      </c>
      <c r="AR274" s="225"/>
      <c r="AS274" s="225"/>
      <c r="AT274" s="222">
        <f t="shared" si="581"/>
        <v>0</v>
      </c>
      <c r="AU274" s="223"/>
      <c r="AV274" s="224">
        <f t="shared" si="556"/>
        <v>0</v>
      </c>
      <c r="AW274" s="225">
        <f t="shared" si="557"/>
        <v>0</v>
      </c>
      <c r="AX274" s="225">
        <f t="shared" si="558"/>
        <v>0</v>
      </c>
      <c r="AY274" s="225"/>
      <c r="AZ274" s="225"/>
      <c r="BA274" s="222">
        <f t="shared" si="582"/>
        <v>0</v>
      </c>
      <c r="BB274" s="223"/>
      <c r="BC274" s="224">
        <f t="shared" si="559"/>
        <v>0</v>
      </c>
      <c r="BD274" s="225">
        <f t="shared" si="560"/>
        <v>0</v>
      </c>
      <c r="BE274" s="225">
        <f t="shared" si="561"/>
        <v>0</v>
      </c>
      <c r="BF274" s="225"/>
      <c r="BG274" s="225"/>
      <c r="BH274" s="222">
        <f t="shared" si="583"/>
        <v>0</v>
      </c>
      <c r="BI274" s="223"/>
      <c r="BJ274" s="223"/>
      <c r="BK274" s="224">
        <f t="shared" si="562"/>
        <v>0</v>
      </c>
      <c r="BL274" s="225">
        <f t="shared" si="563"/>
        <v>0</v>
      </c>
      <c r="BM274" s="225">
        <f t="shared" si="564"/>
        <v>0</v>
      </c>
      <c r="BN274" s="225"/>
      <c r="BO274" s="225"/>
      <c r="BP274" s="222">
        <f t="shared" si="584"/>
        <v>0</v>
      </c>
      <c r="BQ274" s="223"/>
      <c r="BR274" s="224">
        <f t="shared" si="565"/>
        <v>0</v>
      </c>
      <c r="BS274" s="225">
        <f t="shared" si="566"/>
        <v>0</v>
      </c>
      <c r="BT274" s="225">
        <f t="shared" si="567"/>
        <v>0</v>
      </c>
      <c r="BU274" s="29"/>
      <c r="BV274" s="190"/>
      <c r="BW274" s="25">
        <f t="shared" si="530"/>
        <v>0</v>
      </c>
      <c r="BX274" s="47"/>
      <c r="BY274" s="35" t="s">
        <v>775</v>
      </c>
      <c r="BZ274" s="35"/>
      <c r="CA274" s="53"/>
      <c r="CB274" s="53"/>
      <c r="CC274" s="53"/>
      <c r="CD274" s="53"/>
      <c r="CE274" s="53"/>
      <c r="CF274" s="53"/>
      <c r="CG274" s="53"/>
      <c r="CH274" s="53"/>
      <c r="CI274" s="53"/>
      <c r="CJ274" s="53"/>
      <c r="CK274" s="53"/>
      <c r="CL274" s="53"/>
      <c r="CM274" s="53"/>
      <c r="CN274" s="53"/>
      <c r="CO274" s="53"/>
      <c r="CP274" s="53"/>
      <c r="CQ274" s="53"/>
      <c r="CR274" s="53"/>
      <c r="CS274" s="53"/>
      <c r="CT274" s="53"/>
      <c r="CU274" s="53"/>
      <c r="CV274" s="53"/>
      <c r="CW274" s="53"/>
      <c r="CX274" s="53"/>
      <c r="CY274" s="53"/>
      <c r="CZ274" s="53"/>
      <c r="DA274" s="53"/>
      <c r="DB274" s="53"/>
      <c r="DC274" s="53"/>
      <c r="DD274" s="53"/>
      <c r="DE274" s="53"/>
      <c r="DF274" s="53"/>
      <c r="DG274" s="53"/>
      <c r="DH274" s="53"/>
      <c r="DI274" s="53"/>
      <c r="DJ274" s="53"/>
      <c r="DK274" s="53"/>
      <c r="DL274" s="53"/>
      <c r="DM274" s="53"/>
      <c r="DN274" s="53"/>
      <c r="DO274" s="53"/>
      <c r="DP274" s="53"/>
      <c r="DQ274" s="53"/>
      <c r="DR274" s="53"/>
      <c r="DS274" s="53"/>
      <c r="DT274" s="53"/>
      <c r="DU274" s="53"/>
      <c r="DV274" s="53"/>
      <c r="DW274" s="53"/>
      <c r="DX274" s="53"/>
      <c r="DY274" s="53"/>
      <c r="DZ274" s="53"/>
      <c r="EA274" s="53"/>
      <c r="EB274" s="53"/>
      <c r="EC274" s="53"/>
      <c r="ED274" s="53"/>
      <c r="EE274" s="53"/>
      <c r="EF274" s="53"/>
      <c r="EG274" s="53"/>
      <c r="EH274" s="53"/>
      <c r="EI274" s="53"/>
      <c r="EJ274" s="53"/>
      <c r="EK274" s="53"/>
      <c r="EL274" s="53"/>
      <c r="EM274" s="53"/>
      <c r="EN274" s="53"/>
      <c r="EO274" s="53"/>
      <c r="EP274" s="53"/>
      <c r="EQ274" s="53"/>
      <c r="ER274" s="53"/>
      <c r="ES274" s="53"/>
      <c r="ET274" s="53"/>
      <c r="EU274" s="53"/>
      <c r="EV274" s="53"/>
      <c r="EW274" s="53"/>
      <c r="EX274" s="53"/>
      <c r="EY274" s="53"/>
      <c r="EZ274" s="53"/>
      <c r="FA274" s="53"/>
      <c r="FB274" s="53"/>
      <c r="FC274" s="53"/>
      <c r="FD274" s="53"/>
      <c r="FE274" s="53"/>
      <c r="FF274" s="53"/>
    </row>
    <row r="275" spans="1:162" ht="85.5" customHeight="1" outlineLevel="1" x14ac:dyDescent="0.45">
      <c r="A275" s="5">
        <v>235</v>
      </c>
      <c r="B275" s="5">
        <v>235</v>
      </c>
      <c r="C275" s="5" t="s">
        <v>212</v>
      </c>
      <c r="D275" s="6" t="s">
        <v>551</v>
      </c>
      <c r="E275" s="10">
        <v>90.8</v>
      </c>
      <c r="F275" s="283">
        <f t="shared" ref="F275" si="626">E275*I275</f>
        <v>88530</v>
      </c>
      <c r="G275" s="283">
        <f t="shared" ref="G275" si="627">E275*J275</f>
        <v>174557.552</v>
      </c>
      <c r="H275" s="283">
        <f t="shared" ref="H275" si="628">F275+G275</f>
        <v>263087.55200000003</v>
      </c>
      <c r="I275" s="283">
        <f t="shared" ref="I275" si="629">P275</f>
        <v>975</v>
      </c>
      <c r="J275" s="283">
        <f t="shared" ref="J275" si="630">Q275</f>
        <v>1922.44</v>
      </c>
      <c r="K275" s="10">
        <f t="shared" ref="K275" si="631">J275+I275</f>
        <v>2897.44</v>
      </c>
      <c r="L275" s="228"/>
      <c r="M275" s="227">
        <f t="shared" si="603"/>
        <v>88530</v>
      </c>
      <c r="N275" s="227">
        <f t="shared" ref="N275:N316" si="632">E275*Q275</f>
        <v>174557.552</v>
      </c>
      <c r="O275" s="227">
        <f t="shared" si="604"/>
        <v>263087.55200000003</v>
      </c>
      <c r="P275" s="227">
        <v>975</v>
      </c>
      <c r="Q275" s="227">
        <v>1922.44</v>
      </c>
      <c r="R275" s="227">
        <f t="shared" si="592"/>
        <v>2897.44</v>
      </c>
      <c r="S275" s="228"/>
      <c r="T275" s="227">
        <f t="shared" si="497"/>
        <v>143010</v>
      </c>
      <c r="U275" s="227">
        <f t="shared" si="498"/>
        <v>0</v>
      </c>
      <c r="V275" s="227">
        <f t="shared" si="499"/>
        <v>143010</v>
      </c>
      <c r="W275" s="274">
        <v>1575</v>
      </c>
      <c r="X275" s="227"/>
      <c r="Y275" s="227"/>
      <c r="Z275" s="228"/>
      <c r="AA275" s="227">
        <f t="shared" si="553"/>
        <v>0</v>
      </c>
      <c r="AB275" s="227">
        <f t="shared" si="554"/>
        <v>0</v>
      </c>
      <c r="AC275" s="227">
        <f t="shared" si="555"/>
        <v>0</v>
      </c>
      <c r="AD275" s="227"/>
      <c r="AE275" s="227"/>
      <c r="AF275" s="229">
        <f t="shared" si="580"/>
        <v>0</v>
      </c>
      <c r="AG275" s="228"/>
      <c r="AH275" s="227">
        <f t="shared" si="587"/>
        <v>0</v>
      </c>
      <c r="AI275" s="227">
        <f t="shared" si="588"/>
        <v>239607.95721087104</v>
      </c>
      <c r="AJ275" s="227">
        <f t="shared" si="500"/>
        <v>239607.95721087104</v>
      </c>
      <c r="AK275" s="227"/>
      <c r="AL275" s="227">
        <v>2638.8541543047472</v>
      </c>
      <c r="AM275" s="227"/>
      <c r="AN275" s="228"/>
      <c r="AO275" s="227">
        <f t="shared" si="589"/>
        <v>0</v>
      </c>
      <c r="AP275" s="227">
        <f t="shared" si="585"/>
        <v>0</v>
      </c>
      <c r="AQ275" s="227">
        <f t="shared" si="586"/>
        <v>0</v>
      </c>
      <c r="AR275" s="227"/>
      <c r="AS275" s="227"/>
      <c r="AT275" s="229">
        <f t="shared" si="581"/>
        <v>0</v>
      </c>
      <c r="AU275" s="230"/>
      <c r="AV275" s="227">
        <f t="shared" si="556"/>
        <v>0</v>
      </c>
      <c r="AW275" s="227">
        <f t="shared" si="557"/>
        <v>0</v>
      </c>
      <c r="AX275" s="227">
        <f t="shared" si="558"/>
        <v>0</v>
      </c>
      <c r="AY275" s="227"/>
      <c r="AZ275" s="227"/>
      <c r="BA275" s="229">
        <f t="shared" si="582"/>
        <v>0</v>
      </c>
      <c r="BB275" s="230"/>
      <c r="BC275" s="227">
        <f t="shared" si="559"/>
        <v>0</v>
      </c>
      <c r="BD275" s="227">
        <f t="shared" si="560"/>
        <v>0</v>
      </c>
      <c r="BE275" s="227">
        <f t="shared" si="561"/>
        <v>0</v>
      </c>
      <c r="BF275" s="227"/>
      <c r="BG275" s="227"/>
      <c r="BH275" s="229">
        <f t="shared" si="583"/>
        <v>0</v>
      </c>
      <c r="BI275" s="230"/>
      <c r="BJ275" s="230"/>
      <c r="BK275" s="227">
        <f t="shared" si="562"/>
        <v>0</v>
      </c>
      <c r="BL275" s="227">
        <f t="shared" si="563"/>
        <v>0</v>
      </c>
      <c r="BM275" s="227">
        <f t="shared" si="564"/>
        <v>0</v>
      </c>
      <c r="BN275" s="227"/>
      <c r="BO275" s="227"/>
      <c r="BP275" s="229">
        <f t="shared" si="584"/>
        <v>0</v>
      </c>
      <c r="BQ275" s="230"/>
      <c r="BR275" s="227">
        <f t="shared" si="565"/>
        <v>0</v>
      </c>
      <c r="BS275" s="227">
        <f t="shared" si="566"/>
        <v>0</v>
      </c>
      <c r="BT275" s="227">
        <f t="shared" si="567"/>
        <v>0</v>
      </c>
      <c r="BU275" s="18"/>
      <c r="BV275" s="186"/>
      <c r="BW275" s="16">
        <f t="shared" si="530"/>
        <v>0</v>
      </c>
      <c r="BX275" s="48"/>
      <c r="BY275" s="37" t="s">
        <v>776</v>
      </c>
      <c r="BZ275" s="37"/>
    </row>
    <row r="276" spans="1:162" s="9" customFormat="1" ht="72" customHeight="1" outlineLevel="1" x14ac:dyDescent="0.45">
      <c r="A276" s="7"/>
      <c r="B276" s="7"/>
      <c r="C276" s="7" t="s">
        <v>213</v>
      </c>
      <c r="D276" s="8" t="s">
        <v>549</v>
      </c>
      <c r="E276" s="11">
        <v>614.07000000000005</v>
      </c>
      <c r="F276" s="283">
        <f t="shared" ref="F276:F278" si="633">E276*I276</f>
        <v>230276.25000000003</v>
      </c>
      <c r="G276" s="283">
        <f t="shared" ref="G276:G278" si="634">E276*J276</f>
        <v>1366127.6697000002</v>
      </c>
      <c r="H276" s="283">
        <f t="shared" ref="H276:H278" si="635">F276+G276</f>
        <v>1596403.9197000002</v>
      </c>
      <c r="I276" s="283">
        <f t="shared" ref="I276:I278" si="636">P276</f>
        <v>375</v>
      </c>
      <c r="J276" s="283">
        <f t="shared" ref="J276:J278" si="637">Q276</f>
        <v>2224.71</v>
      </c>
      <c r="K276" s="10">
        <f t="shared" ref="K276:K278" si="638">J276+I276</f>
        <v>2599.71</v>
      </c>
      <c r="L276" s="228"/>
      <c r="M276" s="227">
        <f t="shared" si="603"/>
        <v>230276.25000000003</v>
      </c>
      <c r="N276" s="227">
        <f t="shared" si="632"/>
        <v>1366127.6697000002</v>
      </c>
      <c r="O276" s="227">
        <f t="shared" si="604"/>
        <v>1596403.9197000002</v>
      </c>
      <c r="P276" s="227">
        <v>375</v>
      </c>
      <c r="Q276" s="227">
        <v>2224.71</v>
      </c>
      <c r="R276" s="227">
        <f t="shared" si="592"/>
        <v>2599.71</v>
      </c>
      <c r="S276" s="228"/>
      <c r="T276" s="227">
        <f t="shared" si="497"/>
        <v>343879.2</v>
      </c>
      <c r="U276" s="227">
        <f t="shared" si="498"/>
        <v>0</v>
      </c>
      <c r="V276" s="227">
        <f t="shared" si="499"/>
        <v>343879.2</v>
      </c>
      <c r="W276" s="274">
        <v>560</v>
      </c>
      <c r="X276" s="227"/>
      <c r="Y276" s="227"/>
      <c r="Z276" s="228"/>
      <c r="AA276" s="227">
        <f t="shared" si="553"/>
        <v>0</v>
      </c>
      <c r="AB276" s="227">
        <f t="shared" si="554"/>
        <v>0</v>
      </c>
      <c r="AC276" s="227">
        <f t="shared" si="555"/>
        <v>0</v>
      </c>
      <c r="AD276" s="227"/>
      <c r="AE276" s="227"/>
      <c r="AF276" s="229">
        <f t="shared" si="580"/>
        <v>0</v>
      </c>
      <c r="AG276" s="228"/>
      <c r="AH276" s="227">
        <f t="shared" si="587"/>
        <v>0</v>
      </c>
      <c r="AI276" s="227">
        <f t="shared" si="588"/>
        <v>1521468</v>
      </c>
      <c r="AJ276" s="227">
        <f t="shared" si="500"/>
        <v>1521468</v>
      </c>
      <c r="AK276" s="227"/>
      <c r="AL276" s="227">
        <v>2477.6784405686644</v>
      </c>
      <c r="AM276" s="227"/>
      <c r="AN276" s="228"/>
      <c r="AO276" s="227">
        <f t="shared" si="589"/>
        <v>0</v>
      </c>
      <c r="AP276" s="227">
        <f t="shared" si="585"/>
        <v>0</v>
      </c>
      <c r="AQ276" s="227">
        <f t="shared" si="586"/>
        <v>0</v>
      </c>
      <c r="AR276" s="227"/>
      <c r="AS276" s="227"/>
      <c r="AT276" s="229">
        <f t="shared" si="581"/>
        <v>0</v>
      </c>
      <c r="AU276" s="230"/>
      <c r="AV276" s="227">
        <f t="shared" si="556"/>
        <v>0</v>
      </c>
      <c r="AW276" s="227">
        <f t="shared" si="557"/>
        <v>0</v>
      </c>
      <c r="AX276" s="227">
        <f t="shared" si="558"/>
        <v>0</v>
      </c>
      <c r="AY276" s="227"/>
      <c r="AZ276" s="227"/>
      <c r="BA276" s="229">
        <f t="shared" si="582"/>
        <v>0</v>
      </c>
      <c r="BB276" s="230"/>
      <c r="BC276" s="227">
        <f t="shared" si="559"/>
        <v>0</v>
      </c>
      <c r="BD276" s="227">
        <f t="shared" si="560"/>
        <v>0</v>
      </c>
      <c r="BE276" s="227">
        <f t="shared" si="561"/>
        <v>0</v>
      </c>
      <c r="BF276" s="227"/>
      <c r="BG276" s="227"/>
      <c r="BH276" s="229">
        <f t="shared" si="583"/>
        <v>0</v>
      </c>
      <c r="BI276" s="230"/>
      <c r="BJ276" s="230"/>
      <c r="BK276" s="227">
        <f t="shared" si="562"/>
        <v>0</v>
      </c>
      <c r="BL276" s="227">
        <f t="shared" si="563"/>
        <v>0</v>
      </c>
      <c r="BM276" s="227">
        <f t="shared" si="564"/>
        <v>0</v>
      </c>
      <c r="BN276" s="227"/>
      <c r="BO276" s="227"/>
      <c r="BP276" s="229">
        <f t="shared" si="584"/>
        <v>0</v>
      </c>
      <c r="BQ276" s="230"/>
      <c r="BR276" s="227">
        <f t="shared" si="565"/>
        <v>0</v>
      </c>
      <c r="BS276" s="227">
        <f t="shared" si="566"/>
        <v>0</v>
      </c>
      <c r="BT276" s="227">
        <f t="shared" si="567"/>
        <v>0</v>
      </c>
      <c r="BU276" s="18"/>
      <c r="BV276" s="186"/>
      <c r="BW276" s="16">
        <f t="shared" si="530"/>
        <v>0</v>
      </c>
      <c r="BX276" s="48"/>
      <c r="BY276" s="38" t="s">
        <v>777</v>
      </c>
      <c r="BZ276" s="38"/>
      <c r="CA276" s="54"/>
      <c r="CB276" s="54"/>
      <c r="CC276" s="54"/>
      <c r="CD276" s="54"/>
      <c r="CE276" s="54"/>
      <c r="CF276" s="54"/>
      <c r="CG276" s="54"/>
      <c r="CH276" s="54"/>
      <c r="CI276" s="54"/>
      <c r="CJ276" s="54"/>
      <c r="CK276" s="54"/>
      <c r="CL276" s="54"/>
      <c r="CM276" s="54"/>
      <c r="CN276" s="54"/>
      <c r="CO276" s="54"/>
      <c r="CP276" s="54"/>
      <c r="CQ276" s="54"/>
      <c r="CR276" s="54"/>
      <c r="CS276" s="54"/>
      <c r="CT276" s="54"/>
      <c r="CU276" s="54"/>
      <c r="CV276" s="54"/>
      <c r="CW276" s="54"/>
      <c r="CX276" s="54"/>
      <c r="CY276" s="54"/>
      <c r="CZ276" s="54"/>
      <c r="DA276" s="54"/>
      <c r="DB276" s="54"/>
      <c r="DC276" s="54"/>
      <c r="DD276" s="54"/>
      <c r="DE276" s="54"/>
      <c r="DF276" s="54"/>
      <c r="DG276" s="54"/>
      <c r="DH276" s="54"/>
      <c r="DI276" s="54"/>
      <c r="DJ276" s="54"/>
      <c r="DK276" s="54"/>
      <c r="DL276" s="54"/>
      <c r="DM276" s="54"/>
      <c r="DN276" s="54"/>
      <c r="DO276" s="54"/>
      <c r="DP276" s="54"/>
      <c r="DQ276" s="54"/>
      <c r="DR276" s="54"/>
      <c r="DS276" s="54"/>
      <c r="DT276" s="54"/>
      <c r="DU276" s="54"/>
      <c r="DV276" s="54"/>
      <c r="DW276" s="54"/>
      <c r="DX276" s="54"/>
      <c r="DY276" s="54"/>
      <c r="DZ276" s="54"/>
      <c r="EA276" s="54"/>
      <c r="EB276" s="54"/>
      <c r="EC276" s="54"/>
      <c r="ED276" s="54"/>
      <c r="EE276" s="54"/>
      <c r="EF276" s="54"/>
      <c r="EG276" s="54"/>
      <c r="EH276" s="54"/>
      <c r="EI276" s="54"/>
      <c r="EJ276" s="54"/>
      <c r="EK276" s="54"/>
      <c r="EL276" s="54"/>
      <c r="EM276" s="54"/>
      <c r="EN276" s="54"/>
      <c r="EO276" s="54"/>
      <c r="EP276" s="54"/>
      <c r="EQ276" s="54"/>
      <c r="ER276" s="54"/>
      <c r="ES276" s="54"/>
      <c r="ET276" s="54"/>
      <c r="EU276" s="54"/>
      <c r="EV276" s="54"/>
      <c r="EW276" s="54"/>
      <c r="EX276" s="54"/>
      <c r="EY276" s="54"/>
      <c r="EZ276" s="54"/>
      <c r="FA276" s="54"/>
      <c r="FB276" s="54"/>
      <c r="FC276" s="54"/>
      <c r="FD276" s="54"/>
      <c r="FE276" s="54"/>
      <c r="FF276" s="54"/>
    </row>
    <row r="277" spans="1:162" ht="99.75" customHeight="1" outlineLevel="1" x14ac:dyDescent="0.45">
      <c r="A277" s="5">
        <v>236</v>
      </c>
      <c r="B277" s="5">
        <v>236</v>
      </c>
      <c r="C277" s="5" t="s">
        <v>214</v>
      </c>
      <c r="D277" s="6" t="s">
        <v>550</v>
      </c>
      <c r="E277" s="10">
        <v>39</v>
      </c>
      <c r="F277" s="283">
        <f t="shared" si="633"/>
        <v>497250</v>
      </c>
      <c r="G277" s="283">
        <f t="shared" si="634"/>
        <v>613778.88</v>
      </c>
      <c r="H277" s="283">
        <f t="shared" si="635"/>
        <v>1111028.8799999999</v>
      </c>
      <c r="I277" s="283">
        <f t="shared" si="636"/>
        <v>12750</v>
      </c>
      <c r="J277" s="283">
        <f t="shared" si="637"/>
        <v>15737.92</v>
      </c>
      <c r="K277" s="10">
        <f t="shared" si="638"/>
        <v>28487.919999999998</v>
      </c>
      <c r="L277" s="228"/>
      <c r="M277" s="227">
        <f t="shared" si="603"/>
        <v>497250</v>
      </c>
      <c r="N277" s="227">
        <f t="shared" si="632"/>
        <v>613778.88</v>
      </c>
      <c r="O277" s="227">
        <f t="shared" si="604"/>
        <v>1111028.8799999999</v>
      </c>
      <c r="P277" s="227">
        <v>12750</v>
      </c>
      <c r="Q277" s="227">
        <v>15737.92</v>
      </c>
      <c r="R277" s="227">
        <f t="shared" si="592"/>
        <v>28487.919999999998</v>
      </c>
      <c r="S277" s="228"/>
      <c r="T277" s="227">
        <f t="shared" si="497"/>
        <v>178749.87</v>
      </c>
      <c r="U277" s="227">
        <f t="shared" si="498"/>
        <v>0</v>
      </c>
      <c r="V277" s="227">
        <f t="shared" si="499"/>
        <v>178749.87</v>
      </c>
      <c r="W277" s="274">
        <v>4583.33</v>
      </c>
      <c r="X277" s="227"/>
      <c r="Y277" s="227"/>
      <c r="Z277" s="228"/>
      <c r="AA277" s="227">
        <f t="shared" si="553"/>
        <v>0</v>
      </c>
      <c r="AB277" s="227">
        <f t="shared" si="554"/>
        <v>0</v>
      </c>
      <c r="AC277" s="227">
        <f t="shared" si="555"/>
        <v>0</v>
      </c>
      <c r="AD277" s="227"/>
      <c r="AE277" s="227"/>
      <c r="AF277" s="229">
        <f t="shared" si="580"/>
        <v>0</v>
      </c>
      <c r="AG277" s="228"/>
      <c r="AH277" s="227">
        <f t="shared" si="587"/>
        <v>0</v>
      </c>
      <c r="AI277" s="227">
        <f t="shared" si="588"/>
        <v>436800</v>
      </c>
      <c r="AJ277" s="227">
        <f t="shared" si="500"/>
        <v>436800</v>
      </c>
      <c r="AK277" s="227"/>
      <c r="AL277" s="227">
        <v>11200</v>
      </c>
      <c r="AM277" s="227"/>
      <c r="AN277" s="228"/>
      <c r="AO277" s="227">
        <f t="shared" si="589"/>
        <v>0</v>
      </c>
      <c r="AP277" s="227">
        <f t="shared" si="585"/>
        <v>0</v>
      </c>
      <c r="AQ277" s="227">
        <f t="shared" si="586"/>
        <v>0</v>
      </c>
      <c r="AR277" s="227"/>
      <c r="AS277" s="227"/>
      <c r="AT277" s="229">
        <f t="shared" si="581"/>
        <v>0</v>
      </c>
      <c r="AU277" s="230"/>
      <c r="AV277" s="227">
        <f t="shared" si="556"/>
        <v>0</v>
      </c>
      <c r="AW277" s="227">
        <f t="shared" si="557"/>
        <v>0</v>
      </c>
      <c r="AX277" s="227">
        <f t="shared" si="558"/>
        <v>0</v>
      </c>
      <c r="AY277" s="227"/>
      <c r="AZ277" s="227"/>
      <c r="BA277" s="229">
        <f t="shared" si="582"/>
        <v>0</v>
      </c>
      <c r="BB277" s="230"/>
      <c r="BC277" s="227">
        <f t="shared" si="559"/>
        <v>0</v>
      </c>
      <c r="BD277" s="227">
        <f t="shared" si="560"/>
        <v>0</v>
      </c>
      <c r="BE277" s="227">
        <f t="shared" si="561"/>
        <v>0</v>
      </c>
      <c r="BF277" s="227"/>
      <c r="BG277" s="227"/>
      <c r="BH277" s="229">
        <f t="shared" si="583"/>
        <v>0</v>
      </c>
      <c r="BI277" s="230"/>
      <c r="BJ277" s="230"/>
      <c r="BK277" s="227">
        <f t="shared" si="562"/>
        <v>0</v>
      </c>
      <c r="BL277" s="227">
        <f t="shared" si="563"/>
        <v>0</v>
      </c>
      <c r="BM277" s="227">
        <f t="shared" si="564"/>
        <v>0</v>
      </c>
      <c r="BN277" s="227"/>
      <c r="BO277" s="227"/>
      <c r="BP277" s="229">
        <f t="shared" si="584"/>
        <v>0</v>
      </c>
      <c r="BQ277" s="230"/>
      <c r="BR277" s="227">
        <f t="shared" si="565"/>
        <v>0</v>
      </c>
      <c r="BS277" s="227">
        <f t="shared" si="566"/>
        <v>0</v>
      </c>
      <c r="BT277" s="227">
        <f t="shared" si="567"/>
        <v>0</v>
      </c>
      <c r="BU277" s="18"/>
      <c r="BV277" s="186"/>
      <c r="BW277" s="16">
        <f t="shared" si="530"/>
        <v>0</v>
      </c>
      <c r="BX277" s="48"/>
      <c r="BY277" s="37" t="s">
        <v>778</v>
      </c>
      <c r="BZ277" s="37"/>
    </row>
    <row r="278" spans="1:162" ht="14.25" customHeight="1" outlineLevel="1" x14ac:dyDescent="0.45">
      <c r="A278" s="5">
        <v>237</v>
      </c>
      <c r="B278" s="5">
        <v>237</v>
      </c>
      <c r="C278" s="5" t="s">
        <v>215</v>
      </c>
      <c r="D278" s="6" t="s">
        <v>550</v>
      </c>
      <c r="E278" s="10">
        <v>57</v>
      </c>
      <c r="F278" s="283">
        <f t="shared" si="633"/>
        <v>94050</v>
      </c>
      <c r="G278" s="283">
        <f t="shared" si="634"/>
        <v>38220.78</v>
      </c>
      <c r="H278" s="283">
        <f t="shared" si="635"/>
        <v>132270.78</v>
      </c>
      <c r="I278" s="283">
        <f t="shared" si="636"/>
        <v>1650</v>
      </c>
      <c r="J278" s="283">
        <f t="shared" si="637"/>
        <v>670.54</v>
      </c>
      <c r="K278" s="10">
        <f t="shared" si="638"/>
        <v>2320.54</v>
      </c>
      <c r="L278" s="228"/>
      <c r="M278" s="227">
        <f t="shared" si="603"/>
        <v>94050</v>
      </c>
      <c r="N278" s="227">
        <f t="shared" si="632"/>
        <v>38220.78</v>
      </c>
      <c r="O278" s="227">
        <f t="shared" si="604"/>
        <v>132270.78</v>
      </c>
      <c r="P278" s="227">
        <v>1650</v>
      </c>
      <c r="Q278" s="227">
        <v>670.54</v>
      </c>
      <c r="R278" s="227">
        <f t="shared" si="592"/>
        <v>2320.54</v>
      </c>
      <c r="S278" s="228"/>
      <c r="T278" s="227">
        <f t="shared" si="497"/>
        <v>104499.81</v>
      </c>
      <c r="U278" s="227">
        <f t="shared" si="498"/>
        <v>0</v>
      </c>
      <c r="V278" s="227">
        <f t="shared" si="499"/>
        <v>104499.81</v>
      </c>
      <c r="W278" s="274">
        <v>1833.33</v>
      </c>
      <c r="X278" s="227"/>
      <c r="Y278" s="227"/>
      <c r="Z278" s="228"/>
      <c r="AA278" s="227">
        <f t="shared" si="553"/>
        <v>0</v>
      </c>
      <c r="AB278" s="227">
        <f t="shared" si="554"/>
        <v>0</v>
      </c>
      <c r="AC278" s="227">
        <f t="shared" si="555"/>
        <v>0</v>
      </c>
      <c r="AD278" s="227"/>
      <c r="AE278" s="227"/>
      <c r="AF278" s="229">
        <f t="shared" si="580"/>
        <v>0</v>
      </c>
      <c r="AG278" s="228"/>
      <c r="AH278" s="227">
        <f t="shared" si="587"/>
        <v>0</v>
      </c>
      <c r="AI278" s="227">
        <f t="shared" si="588"/>
        <v>42406.29</v>
      </c>
      <c r="AJ278" s="227">
        <f t="shared" si="500"/>
        <v>42406.29</v>
      </c>
      <c r="AK278" s="227"/>
      <c r="AL278" s="227">
        <v>743.97</v>
      </c>
      <c r="AM278" s="227"/>
      <c r="AN278" s="228"/>
      <c r="AO278" s="227">
        <f t="shared" si="589"/>
        <v>0</v>
      </c>
      <c r="AP278" s="227">
        <f t="shared" si="585"/>
        <v>0</v>
      </c>
      <c r="AQ278" s="227">
        <f t="shared" si="586"/>
        <v>0</v>
      </c>
      <c r="AR278" s="227"/>
      <c r="AS278" s="227"/>
      <c r="AT278" s="229">
        <f t="shared" si="581"/>
        <v>0</v>
      </c>
      <c r="AU278" s="230"/>
      <c r="AV278" s="227">
        <f t="shared" si="556"/>
        <v>0</v>
      </c>
      <c r="AW278" s="227">
        <f t="shared" si="557"/>
        <v>0</v>
      </c>
      <c r="AX278" s="227">
        <f t="shared" si="558"/>
        <v>0</v>
      </c>
      <c r="AY278" s="227"/>
      <c r="AZ278" s="227"/>
      <c r="BA278" s="229">
        <f t="shared" si="582"/>
        <v>0</v>
      </c>
      <c r="BB278" s="230"/>
      <c r="BC278" s="227">
        <f t="shared" si="559"/>
        <v>0</v>
      </c>
      <c r="BD278" s="227">
        <f t="shared" si="560"/>
        <v>0</v>
      </c>
      <c r="BE278" s="227">
        <f t="shared" si="561"/>
        <v>0</v>
      </c>
      <c r="BF278" s="227"/>
      <c r="BG278" s="227"/>
      <c r="BH278" s="229">
        <f t="shared" si="583"/>
        <v>0</v>
      </c>
      <c r="BI278" s="230"/>
      <c r="BJ278" s="230"/>
      <c r="BK278" s="227">
        <f t="shared" si="562"/>
        <v>0</v>
      </c>
      <c r="BL278" s="227">
        <f t="shared" si="563"/>
        <v>0</v>
      </c>
      <c r="BM278" s="227">
        <f t="shared" si="564"/>
        <v>0</v>
      </c>
      <c r="BN278" s="227"/>
      <c r="BO278" s="227"/>
      <c r="BP278" s="229">
        <f t="shared" si="584"/>
        <v>0</v>
      </c>
      <c r="BQ278" s="230"/>
      <c r="BR278" s="227">
        <f t="shared" si="565"/>
        <v>0</v>
      </c>
      <c r="BS278" s="227">
        <f t="shared" si="566"/>
        <v>0</v>
      </c>
      <c r="BT278" s="227">
        <f t="shared" si="567"/>
        <v>0</v>
      </c>
      <c r="BU278" s="18"/>
      <c r="BV278" s="186"/>
      <c r="BW278" s="16">
        <f t="shared" si="530"/>
        <v>0</v>
      </c>
      <c r="BX278" s="48"/>
      <c r="BY278" s="37" t="s">
        <v>779</v>
      </c>
      <c r="BZ278" s="37"/>
    </row>
    <row r="279" spans="1:162" s="26" customFormat="1" ht="28.5" x14ac:dyDescent="0.45">
      <c r="A279" s="21"/>
      <c r="B279" s="21"/>
      <c r="C279" s="21" t="s">
        <v>216</v>
      </c>
      <c r="D279" s="27"/>
      <c r="E279" s="28"/>
      <c r="F279" s="225">
        <f t="shared" ref="F279:H279" si="639">SUM(F280:F284)</f>
        <v>858367.875</v>
      </c>
      <c r="G279" s="225">
        <f t="shared" si="639"/>
        <v>506215.10574999999</v>
      </c>
      <c r="H279" s="225">
        <f t="shared" si="639"/>
        <v>1364582.9807500001</v>
      </c>
      <c r="I279" s="225"/>
      <c r="J279" s="225"/>
      <c r="K279" s="225"/>
      <c r="L279" s="228"/>
      <c r="M279" s="225">
        <f>SUM(M280:M284)</f>
        <v>858367.875</v>
      </c>
      <c r="N279" s="225">
        <f t="shared" ref="N279:O279" si="640">SUM(N280:N284)</f>
        <v>506215.10574999999</v>
      </c>
      <c r="O279" s="225">
        <f t="shared" si="640"/>
        <v>1364582.9807500001</v>
      </c>
      <c r="P279" s="225"/>
      <c r="Q279" s="225"/>
      <c r="R279" s="225">
        <f t="shared" si="592"/>
        <v>0</v>
      </c>
      <c r="S279" s="226"/>
      <c r="T279" s="225">
        <f>SUM(T280:T284)</f>
        <v>405841.53810000001</v>
      </c>
      <c r="U279" s="225">
        <f t="shared" ref="U279" si="641">SUM(U280:U284)</f>
        <v>0</v>
      </c>
      <c r="V279" s="225">
        <f t="shared" ref="V279" si="642">SUM(V280:V284)</f>
        <v>405841.53810000001</v>
      </c>
      <c r="W279" s="273"/>
      <c r="X279" s="225"/>
      <c r="Y279" s="225"/>
      <c r="Z279" s="226"/>
      <c r="AA279" s="224">
        <f t="shared" si="553"/>
        <v>0</v>
      </c>
      <c r="AB279" s="225">
        <f t="shared" si="554"/>
        <v>0</v>
      </c>
      <c r="AC279" s="225">
        <f t="shared" si="555"/>
        <v>0</v>
      </c>
      <c r="AD279" s="225"/>
      <c r="AE279" s="225"/>
      <c r="AF279" s="222">
        <f t="shared" si="580"/>
        <v>0</v>
      </c>
      <c r="AG279" s="226"/>
      <c r="AH279" s="225">
        <f>SUM(AH280:AH284)</f>
        <v>0</v>
      </c>
      <c r="AI279" s="225">
        <f t="shared" ref="AI279" si="643">SUM(AI280:AI284)</f>
        <v>1628685.0261300001</v>
      </c>
      <c r="AJ279" s="225">
        <f t="shared" ref="AJ279" si="644">SUM(AJ280:AJ284)</f>
        <v>1628685.0261300001</v>
      </c>
      <c r="AK279" s="225"/>
      <c r="AL279" s="225"/>
      <c r="AM279" s="225"/>
      <c r="AN279" s="226"/>
      <c r="AO279" s="224">
        <f t="shared" si="589"/>
        <v>0</v>
      </c>
      <c r="AP279" s="225">
        <f t="shared" si="585"/>
        <v>0</v>
      </c>
      <c r="AQ279" s="225">
        <f t="shared" si="586"/>
        <v>0</v>
      </c>
      <c r="AR279" s="225"/>
      <c r="AS279" s="225"/>
      <c r="AT279" s="222">
        <f t="shared" si="581"/>
        <v>0</v>
      </c>
      <c r="AU279" s="223"/>
      <c r="AV279" s="224">
        <f t="shared" si="556"/>
        <v>0</v>
      </c>
      <c r="AW279" s="225">
        <f t="shared" si="557"/>
        <v>0</v>
      </c>
      <c r="AX279" s="225">
        <f t="shared" si="558"/>
        <v>0</v>
      </c>
      <c r="AY279" s="225"/>
      <c r="AZ279" s="225"/>
      <c r="BA279" s="222">
        <f t="shared" si="582"/>
        <v>0</v>
      </c>
      <c r="BB279" s="223"/>
      <c r="BC279" s="224">
        <f t="shared" si="559"/>
        <v>0</v>
      </c>
      <c r="BD279" s="225">
        <f t="shared" si="560"/>
        <v>0</v>
      </c>
      <c r="BE279" s="225">
        <f t="shared" si="561"/>
        <v>0</v>
      </c>
      <c r="BF279" s="225"/>
      <c r="BG279" s="225"/>
      <c r="BH279" s="222">
        <f t="shared" si="583"/>
        <v>0</v>
      </c>
      <c r="BI279" s="223"/>
      <c r="BJ279" s="223"/>
      <c r="BK279" s="224">
        <f t="shared" si="562"/>
        <v>0</v>
      </c>
      <c r="BL279" s="225">
        <f t="shared" si="563"/>
        <v>0</v>
      </c>
      <c r="BM279" s="225">
        <f t="shared" si="564"/>
        <v>0</v>
      </c>
      <c r="BN279" s="225"/>
      <c r="BO279" s="225"/>
      <c r="BP279" s="222">
        <f t="shared" si="584"/>
        <v>0</v>
      </c>
      <c r="BQ279" s="223"/>
      <c r="BR279" s="224">
        <f t="shared" si="565"/>
        <v>0</v>
      </c>
      <c r="BS279" s="225">
        <f t="shared" si="566"/>
        <v>0</v>
      </c>
      <c r="BT279" s="225">
        <f t="shared" si="567"/>
        <v>0</v>
      </c>
      <c r="BU279" s="29"/>
      <c r="BV279" s="190"/>
      <c r="BW279" s="25">
        <f t="shared" si="530"/>
        <v>0</v>
      </c>
      <c r="BX279" s="47"/>
      <c r="BY279" s="35"/>
      <c r="BZ279" s="35"/>
      <c r="CA279" s="53"/>
      <c r="CB279" s="53"/>
      <c r="CC279" s="53"/>
      <c r="CD279" s="53"/>
      <c r="CE279" s="53"/>
      <c r="CF279" s="53"/>
      <c r="CG279" s="53"/>
      <c r="CH279" s="53"/>
      <c r="CI279" s="53"/>
      <c r="CJ279" s="53"/>
      <c r="CK279" s="53"/>
      <c r="CL279" s="53"/>
      <c r="CM279" s="53"/>
      <c r="CN279" s="53"/>
      <c r="CO279" s="53"/>
      <c r="CP279" s="53"/>
      <c r="CQ279" s="53"/>
      <c r="CR279" s="53"/>
      <c r="CS279" s="53"/>
      <c r="CT279" s="53"/>
      <c r="CU279" s="53"/>
      <c r="CV279" s="53"/>
      <c r="CW279" s="53"/>
      <c r="CX279" s="53"/>
      <c r="CY279" s="53"/>
      <c r="CZ279" s="53"/>
      <c r="DA279" s="53"/>
      <c r="DB279" s="53"/>
      <c r="DC279" s="53"/>
      <c r="DD279" s="53"/>
      <c r="DE279" s="53"/>
      <c r="DF279" s="53"/>
      <c r="DG279" s="53"/>
      <c r="DH279" s="53"/>
      <c r="DI279" s="53"/>
      <c r="DJ279" s="53"/>
      <c r="DK279" s="53"/>
      <c r="DL279" s="53"/>
      <c r="DM279" s="53"/>
      <c r="DN279" s="53"/>
      <c r="DO279" s="53"/>
      <c r="DP279" s="53"/>
      <c r="DQ279" s="53"/>
      <c r="DR279" s="53"/>
      <c r="DS279" s="53"/>
      <c r="DT279" s="53"/>
      <c r="DU279" s="53"/>
      <c r="DV279" s="53"/>
      <c r="DW279" s="53"/>
      <c r="DX279" s="53"/>
      <c r="DY279" s="53"/>
      <c r="DZ279" s="53"/>
      <c r="EA279" s="53"/>
      <c r="EB279" s="53"/>
      <c r="EC279" s="53"/>
      <c r="ED279" s="53"/>
      <c r="EE279" s="53"/>
      <c r="EF279" s="53"/>
      <c r="EG279" s="53"/>
      <c r="EH279" s="53"/>
      <c r="EI279" s="53"/>
      <c r="EJ279" s="53"/>
      <c r="EK279" s="53"/>
      <c r="EL279" s="53"/>
      <c r="EM279" s="53"/>
      <c r="EN279" s="53"/>
      <c r="EO279" s="53"/>
      <c r="EP279" s="53"/>
      <c r="EQ279" s="53"/>
      <c r="ER279" s="53"/>
      <c r="ES279" s="53"/>
      <c r="ET279" s="53"/>
      <c r="EU279" s="53"/>
      <c r="EV279" s="53"/>
      <c r="EW279" s="53"/>
      <c r="EX279" s="53"/>
      <c r="EY279" s="53"/>
      <c r="EZ279" s="53"/>
      <c r="FA279" s="53"/>
      <c r="FB279" s="53"/>
      <c r="FC279" s="53"/>
      <c r="FD279" s="53"/>
      <c r="FE279" s="53"/>
      <c r="FF279" s="53"/>
    </row>
    <row r="280" spans="1:162" ht="14.25" customHeight="1" outlineLevel="1" x14ac:dyDescent="0.45">
      <c r="A280" s="5">
        <v>238</v>
      </c>
      <c r="B280" s="5">
        <v>238</v>
      </c>
      <c r="C280" s="5" t="s">
        <v>217</v>
      </c>
      <c r="D280" s="6" t="s">
        <v>555</v>
      </c>
      <c r="E280" s="10">
        <v>283.29000000000002</v>
      </c>
      <c r="F280" s="283">
        <f t="shared" ref="F280" si="645">E280*I280</f>
        <v>148727.25</v>
      </c>
      <c r="G280" s="283">
        <f t="shared" ref="G280" si="646">E280*J280</f>
        <v>71992.487699999998</v>
      </c>
      <c r="H280" s="283">
        <f t="shared" ref="H280" si="647">F280+G280</f>
        <v>220719.7377</v>
      </c>
      <c r="I280" s="283">
        <f t="shared" ref="I280" si="648">P280</f>
        <v>525</v>
      </c>
      <c r="J280" s="283">
        <f t="shared" ref="J280" si="649">Q280</f>
        <v>254.13</v>
      </c>
      <c r="K280" s="10">
        <f t="shared" ref="K280" si="650">J280+I280</f>
        <v>779.13</v>
      </c>
      <c r="L280" s="228"/>
      <c r="M280" s="227">
        <f t="shared" si="603"/>
        <v>148727.25</v>
      </c>
      <c r="N280" s="227">
        <f t="shared" si="632"/>
        <v>71992.487699999998</v>
      </c>
      <c r="O280" s="227">
        <f t="shared" si="604"/>
        <v>220719.7377</v>
      </c>
      <c r="P280" s="227">
        <v>525</v>
      </c>
      <c r="Q280" s="227">
        <v>254.13</v>
      </c>
      <c r="R280" s="227">
        <f t="shared" si="592"/>
        <v>779.13</v>
      </c>
      <c r="S280" s="228"/>
      <c r="T280" s="227">
        <f t="shared" si="497"/>
        <v>64023.540000000008</v>
      </c>
      <c r="U280" s="227">
        <f t="shared" si="498"/>
        <v>0</v>
      </c>
      <c r="V280" s="227">
        <f t="shared" si="499"/>
        <v>64023.540000000008</v>
      </c>
      <c r="W280" s="274">
        <v>226</v>
      </c>
      <c r="X280" s="227"/>
      <c r="Y280" s="227"/>
      <c r="Z280" s="228"/>
      <c r="AA280" s="227">
        <f t="shared" si="553"/>
        <v>0</v>
      </c>
      <c r="AB280" s="227">
        <f t="shared" si="554"/>
        <v>0</v>
      </c>
      <c r="AC280" s="227">
        <f t="shared" si="555"/>
        <v>0</v>
      </c>
      <c r="AD280" s="227"/>
      <c r="AE280" s="227"/>
      <c r="AF280" s="229">
        <f t="shared" si="580"/>
        <v>0</v>
      </c>
      <c r="AG280" s="228"/>
      <c r="AH280" s="227">
        <f t="shared" si="587"/>
        <v>0</v>
      </c>
      <c r="AI280" s="227">
        <f t="shared" si="588"/>
        <v>311619</v>
      </c>
      <c r="AJ280" s="227">
        <f t="shared" si="500"/>
        <v>311619</v>
      </c>
      <c r="AK280" s="227"/>
      <c r="AL280" s="227">
        <v>1100</v>
      </c>
      <c r="AM280" s="227"/>
      <c r="AN280" s="228"/>
      <c r="AO280" s="227">
        <f t="shared" si="589"/>
        <v>0</v>
      </c>
      <c r="AP280" s="227">
        <f t="shared" si="585"/>
        <v>0</v>
      </c>
      <c r="AQ280" s="227">
        <f t="shared" si="586"/>
        <v>0</v>
      </c>
      <c r="AR280" s="227"/>
      <c r="AS280" s="227"/>
      <c r="AT280" s="229">
        <f t="shared" si="581"/>
        <v>0</v>
      </c>
      <c r="AU280" s="230"/>
      <c r="AV280" s="227">
        <f t="shared" si="556"/>
        <v>0</v>
      </c>
      <c r="AW280" s="227">
        <f t="shared" si="557"/>
        <v>0</v>
      </c>
      <c r="AX280" s="227">
        <f t="shared" si="558"/>
        <v>0</v>
      </c>
      <c r="AY280" s="227"/>
      <c r="AZ280" s="227"/>
      <c r="BA280" s="229">
        <f t="shared" si="582"/>
        <v>0</v>
      </c>
      <c r="BB280" s="230"/>
      <c r="BC280" s="227">
        <f t="shared" si="559"/>
        <v>0</v>
      </c>
      <c r="BD280" s="227">
        <f t="shared" si="560"/>
        <v>0</v>
      </c>
      <c r="BE280" s="227">
        <f t="shared" si="561"/>
        <v>0</v>
      </c>
      <c r="BF280" s="227"/>
      <c r="BG280" s="227"/>
      <c r="BH280" s="229">
        <f t="shared" si="583"/>
        <v>0</v>
      </c>
      <c r="BI280" s="230"/>
      <c r="BJ280" s="230"/>
      <c r="BK280" s="227">
        <f t="shared" si="562"/>
        <v>0</v>
      </c>
      <c r="BL280" s="227">
        <f t="shared" si="563"/>
        <v>0</v>
      </c>
      <c r="BM280" s="227">
        <f t="shared" si="564"/>
        <v>0</v>
      </c>
      <c r="BN280" s="227"/>
      <c r="BO280" s="227"/>
      <c r="BP280" s="229">
        <f t="shared" si="584"/>
        <v>0</v>
      </c>
      <c r="BQ280" s="230"/>
      <c r="BR280" s="227">
        <f t="shared" si="565"/>
        <v>0</v>
      </c>
      <c r="BS280" s="227">
        <f t="shared" si="566"/>
        <v>0</v>
      </c>
      <c r="BT280" s="227">
        <f t="shared" si="567"/>
        <v>0</v>
      </c>
      <c r="BU280" s="18"/>
      <c r="BV280" s="186"/>
      <c r="BW280" s="16">
        <f t="shared" si="530"/>
        <v>0</v>
      </c>
      <c r="BX280" s="48"/>
      <c r="BY280" s="37" t="s">
        <v>780</v>
      </c>
      <c r="BZ280" s="37"/>
    </row>
    <row r="281" spans="1:162" ht="28.5" customHeight="1" outlineLevel="1" x14ac:dyDescent="0.45">
      <c r="A281" s="5">
        <v>239</v>
      </c>
      <c r="B281" s="5">
        <v>239</v>
      </c>
      <c r="C281" s="5" t="s">
        <v>218</v>
      </c>
      <c r="D281" s="6" t="s">
        <v>549</v>
      </c>
      <c r="E281" s="10">
        <v>85</v>
      </c>
      <c r="F281" s="283">
        <f t="shared" ref="F281:F284" si="651">E281*I281</f>
        <v>51000</v>
      </c>
      <c r="G281" s="283">
        <f t="shared" ref="G281:G284" si="652">E281*J281</f>
        <v>34106.25</v>
      </c>
      <c r="H281" s="283">
        <f t="shared" ref="H281:H284" si="653">F281+G281</f>
        <v>85106.25</v>
      </c>
      <c r="I281" s="283">
        <f t="shared" ref="I281:I284" si="654">P281</f>
        <v>600</v>
      </c>
      <c r="J281" s="283">
        <f t="shared" ref="J281:J284" si="655">Q281</f>
        <v>401.25</v>
      </c>
      <c r="K281" s="10">
        <f t="shared" ref="K281:K284" si="656">J281+I281</f>
        <v>1001.25</v>
      </c>
      <c r="L281" s="228"/>
      <c r="M281" s="227">
        <f t="shared" si="603"/>
        <v>51000</v>
      </c>
      <c r="N281" s="227">
        <f t="shared" si="632"/>
        <v>34106.25</v>
      </c>
      <c r="O281" s="227">
        <f t="shared" si="604"/>
        <v>85106.25</v>
      </c>
      <c r="P281" s="227">
        <v>600</v>
      </c>
      <c r="Q281" s="227">
        <v>401.25</v>
      </c>
      <c r="R281" s="227">
        <f t="shared" si="592"/>
        <v>1001.25</v>
      </c>
      <c r="S281" s="228"/>
      <c r="T281" s="227">
        <f t="shared" si="497"/>
        <v>13302.5</v>
      </c>
      <c r="U281" s="227">
        <f t="shared" si="498"/>
        <v>0</v>
      </c>
      <c r="V281" s="227">
        <f t="shared" si="499"/>
        <v>13302.5</v>
      </c>
      <c r="W281" s="274">
        <v>156.5</v>
      </c>
      <c r="X281" s="227"/>
      <c r="Y281" s="227"/>
      <c r="Z281" s="228"/>
      <c r="AA281" s="227">
        <f t="shared" si="553"/>
        <v>0</v>
      </c>
      <c r="AB281" s="227">
        <f t="shared" si="554"/>
        <v>0</v>
      </c>
      <c r="AC281" s="227">
        <f t="shared" si="555"/>
        <v>0</v>
      </c>
      <c r="AD281" s="227"/>
      <c r="AE281" s="227"/>
      <c r="AF281" s="229">
        <f t="shared" si="580"/>
        <v>0</v>
      </c>
      <c r="AG281" s="228"/>
      <c r="AH281" s="227">
        <f t="shared" si="587"/>
        <v>0</v>
      </c>
      <c r="AI281" s="227">
        <f t="shared" si="588"/>
        <v>37400</v>
      </c>
      <c r="AJ281" s="227">
        <f t="shared" si="500"/>
        <v>37400</v>
      </c>
      <c r="AK281" s="227"/>
      <c r="AL281" s="227">
        <v>440</v>
      </c>
      <c r="AM281" s="227"/>
      <c r="AN281" s="228"/>
      <c r="AO281" s="227">
        <f t="shared" si="589"/>
        <v>0</v>
      </c>
      <c r="AP281" s="227">
        <f t="shared" si="585"/>
        <v>0</v>
      </c>
      <c r="AQ281" s="227">
        <f t="shared" si="586"/>
        <v>0</v>
      </c>
      <c r="AR281" s="227"/>
      <c r="AS281" s="227"/>
      <c r="AT281" s="229">
        <f t="shared" si="581"/>
        <v>0</v>
      </c>
      <c r="AU281" s="230"/>
      <c r="AV281" s="227">
        <f t="shared" si="556"/>
        <v>0</v>
      </c>
      <c r="AW281" s="227">
        <f t="shared" si="557"/>
        <v>0</v>
      </c>
      <c r="AX281" s="227">
        <f t="shared" si="558"/>
        <v>0</v>
      </c>
      <c r="AY281" s="227"/>
      <c r="AZ281" s="227"/>
      <c r="BA281" s="229">
        <f t="shared" si="582"/>
        <v>0</v>
      </c>
      <c r="BB281" s="230"/>
      <c r="BC281" s="227">
        <f t="shared" si="559"/>
        <v>0</v>
      </c>
      <c r="BD281" s="227">
        <f t="shared" si="560"/>
        <v>0</v>
      </c>
      <c r="BE281" s="227">
        <f t="shared" si="561"/>
        <v>0</v>
      </c>
      <c r="BF281" s="227"/>
      <c r="BG281" s="227"/>
      <c r="BH281" s="229">
        <f t="shared" si="583"/>
        <v>0</v>
      </c>
      <c r="BI281" s="230"/>
      <c r="BJ281" s="230"/>
      <c r="BK281" s="227">
        <f t="shared" si="562"/>
        <v>0</v>
      </c>
      <c r="BL281" s="227">
        <f t="shared" si="563"/>
        <v>0</v>
      </c>
      <c r="BM281" s="227">
        <f t="shared" si="564"/>
        <v>0</v>
      </c>
      <c r="BN281" s="227"/>
      <c r="BO281" s="227"/>
      <c r="BP281" s="229">
        <f t="shared" si="584"/>
        <v>0</v>
      </c>
      <c r="BQ281" s="230"/>
      <c r="BR281" s="227">
        <f t="shared" si="565"/>
        <v>0</v>
      </c>
      <c r="BS281" s="227">
        <f t="shared" si="566"/>
        <v>0</v>
      </c>
      <c r="BT281" s="227">
        <f t="shared" si="567"/>
        <v>0</v>
      </c>
      <c r="BU281" s="18"/>
      <c r="BV281" s="186"/>
      <c r="BW281" s="16">
        <f t="shared" si="530"/>
        <v>0</v>
      </c>
      <c r="BX281" s="48"/>
      <c r="BY281" s="37" t="s">
        <v>781</v>
      </c>
      <c r="BZ281" s="37"/>
    </row>
    <row r="282" spans="1:162" ht="14.25" customHeight="1" outlineLevel="1" x14ac:dyDescent="0.45">
      <c r="A282" s="5">
        <v>240</v>
      </c>
      <c r="B282" s="5">
        <v>240</v>
      </c>
      <c r="C282" s="5" t="s">
        <v>219</v>
      </c>
      <c r="D282" s="6" t="s">
        <v>549</v>
      </c>
      <c r="E282" s="10">
        <v>283.29000000000002</v>
      </c>
      <c r="F282" s="283">
        <f t="shared" si="651"/>
        <v>21246.75</v>
      </c>
      <c r="G282" s="283">
        <f t="shared" si="652"/>
        <v>13640.413500000001</v>
      </c>
      <c r="H282" s="283">
        <f t="shared" si="653"/>
        <v>34887.163500000002</v>
      </c>
      <c r="I282" s="283">
        <f t="shared" si="654"/>
        <v>75</v>
      </c>
      <c r="J282" s="283">
        <f t="shared" si="655"/>
        <v>48.15</v>
      </c>
      <c r="K282" s="10">
        <f t="shared" si="656"/>
        <v>123.15</v>
      </c>
      <c r="L282" s="228"/>
      <c r="M282" s="227">
        <f t="shared" si="603"/>
        <v>21246.75</v>
      </c>
      <c r="N282" s="227">
        <f t="shared" si="632"/>
        <v>13640.413500000001</v>
      </c>
      <c r="O282" s="227">
        <f t="shared" si="604"/>
        <v>34887.163500000002</v>
      </c>
      <c r="P282" s="227">
        <v>75</v>
      </c>
      <c r="Q282" s="227">
        <v>48.15</v>
      </c>
      <c r="R282" s="227">
        <f t="shared" si="592"/>
        <v>123.15</v>
      </c>
      <c r="S282" s="228"/>
      <c r="T282" s="227">
        <f t="shared" si="497"/>
        <v>19263.72</v>
      </c>
      <c r="U282" s="227">
        <f t="shared" si="498"/>
        <v>0</v>
      </c>
      <c r="V282" s="227">
        <f t="shared" si="499"/>
        <v>19263.72</v>
      </c>
      <c r="W282" s="274">
        <v>68</v>
      </c>
      <c r="X282" s="227"/>
      <c r="Y282" s="227"/>
      <c r="Z282" s="228"/>
      <c r="AA282" s="227">
        <f t="shared" si="553"/>
        <v>0</v>
      </c>
      <c r="AB282" s="227">
        <f t="shared" si="554"/>
        <v>0</v>
      </c>
      <c r="AC282" s="227">
        <f t="shared" si="555"/>
        <v>0</v>
      </c>
      <c r="AD282" s="227"/>
      <c r="AE282" s="227"/>
      <c r="AF282" s="229">
        <f t="shared" si="580"/>
        <v>0</v>
      </c>
      <c r="AG282" s="228"/>
      <c r="AH282" s="227">
        <f t="shared" si="587"/>
        <v>0</v>
      </c>
      <c r="AI282" s="227">
        <f t="shared" si="588"/>
        <v>24079.65</v>
      </c>
      <c r="AJ282" s="227">
        <f t="shared" si="500"/>
        <v>24079.65</v>
      </c>
      <c r="AK282" s="227"/>
      <c r="AL282" s="227">
        <v>85</v>
      </c>
      <c r="AM282" s="227"/>
      <c r="AN282" s="228"/>
      <c r="AO282" s="227">
        <f t="shared" si="589"/>
        <v>0</v>
      </c>
      <c r="AP282" s="227">
        <f t="shared" si="585"/>
        <v>0</v>
      </c>
      <c r="AQ282" s="227">
        <f t="shared" si="586"/>
        <v>0</v>
      </c>
      <c r="AR282" s="227"/>
      <c r="AS282" s="227"/>
      <c r="AT282" s="229">
        <f t="shared" si="581"/>
        <v>0</v>
      </c>
      <c r="AU282" s="230"/>
      <c r="AV282" s="227">
        <f t="shared" si="556"/>
        <v>0</v>
      </c>
      <c r="AW282" s="227">
        <f t="shared" si="557"/>
        <v>0</v>
      </c>
      <c r="AX282" s="227">
        <f t="shared" si="558"/>
        <v>0</v>
      </c>
      <c r="AY282" s="227"/>
      <c r="AZ282" s="227"/>
      <c r="BA282" s="229">
        <f t="shared" si="582"/>
        <v>0</v>
      </c>
      <c r="BB282" s="230"/>
      <c r="BC282" s="227">
        <f t="shared" si="559"/>
        <v>0</v>
      </c>
      <c r="BD282" s="227">
        <f t="shared" si="560"/>
        <v>0</v>
      </c>
      <c r="BE282" s="227">
        <f t="shared" si="561"/>
        <v>0</v>
      </c>
      <c r="BF282" s="227"/>
      <c r="BG282" s="227"/>
      <c r="BH282" s="229">
        <f t="shared" si="583"/>
        <v>0</v>
      </c>
      <c r="BI282" s="230"/>
      <c r="BJ282" s="230"/>
      <c r="BK282" s="227">
        <f t="shared" si="562"/>
        <v>0</v>
      </c>
      <c r="BL282" s="227">
        <f t="shared" si="563"/>
        <v>0</v>
      </c>
      <c r="BM282" s="227">
        <f t="shared" si="564"/>
        <v>0</v>
      </c>
      <c r="BN282" s="227"/>
      <c r="BO282" s="227"/>
      <c r="BP282" s="229">
        <f t="shared" si="584"/>
        <v>0</v>
      </c>
      <c r="BQ282" s="230"/>
      <c r="BR282" s="227">
        <f t="shared" si="565"/>
        <v>0</v>
      </c>
      <c r="BS282" s="227">
        <f t="shared" si="566"/>
        <v>0</v>
      </c>
      <c r="BT282" s="227">
        <f t="shared" si="567"/>
        <v>0</v>
      </c>
      <c r="BU282" s="18"/>
      <c r="BV282" s="186"/>
      <c r="BW282" s="16">
        <f t="shared" si="530"/>
        <v>0</v>
      </c>
      <c r="BX282" s="48"/>
      <c r="BY282" s="37" t="s">
        <v>782</v>
      </c>
      <c r="BZ282" s="37"/>
    </row>
    <row r="283" spans="1:162" ht="114" customHeight="1" outlineLevel="1" x14ac:dyDescent="0.45">
      <c r="A283" s="5">
        <v>241</v>
      </c>
      <c r="B283" s="5">
        <v>241</v>
      </c>
      <c r="C283" s="5" t="s">
        <v>220</v>
      </c>
      <c r="D283" s="6" t="s">
        <v>551</v>
      </c>
      <c r="E283" s="10">
        <v>283.28500000000003</v>
      </c>
      <c r="F283" s="283">
        <f t="shared" si="651"/>
        <v>488666.62500000006</v>
      </c>
      <c r="G283" s="283">
        <f t="shared" si="652"/>
        <v>298063.97845000005</v>
      </c>
      <c r="H283" s="283">
        <f t="shared" si="653"/>
        <v>786730.60345000005</v>
      </c>
      <c r="I283" s="283">
        <f t="shared" si="654"/>
        <v>1725</v>
      </c>
      <c r="J283" s="283">
        <f t="shared" si="655"/>
        <v>1052.17</v>
      </c>
      <c r="K283" s="10">
        <f t="shared" si="656"/>
        <v>2777.17</v>
      </c>
      <c r="L283" s="228"/>
      <c r="M283" s="227">
        <f t="shared" si="603"/>
        <v>488666.62500000006</v>
      </c>
      <c r="N283" s="227">
        <f t="shared" si="632"/>
        <v>298063.97845000005</v>
      </c>
      <c r="O283" s="227">
        <f t="shared" si="604"/>
        <v>786730.60345000005</v>
      </c>
      <c r="P283" s="227">
        <v>1725</v>
      </c>
      <c r="Q283" s="227">
        <v>1052.17</v>
      </c>
      <c r="R283" s="227">
        <f t="shared" si="592"/>
        <v>2777.17</v>
      </c>
      <c r="S283" s="228"/>
      <c r="T283" s="227">
        <f t="shared" si="497"/>
        <v>259676.02810000003</v>
      </c>
      <c r="U283" s="227">
        <f t="shared" si="498"/>
        <v>0</v>
      </c>
      <c r="V283" s="227">
        <f t="shared" si="499"/>
        <v>259676.02810000003</v>
      </c>
      <c r="W283" s="274">
        <v>916.66</v>
      </c>
      <c r="X283" s="227"/>
      <c r="Y283" s="227"/>
      <c r="Z283" s="228"/>
      <c r="AA283" s="227">
        <f t="shared" si="553"/>
        <v>0</v>
      </c>
      <c r="AB283" s="227">
        <f t="shared" si="554"/>
        <v>0</v>
      </c>
      <c r="AC283" s="227">
        <f t="shared" si="555"/>
        <v>0</v>
      </c>
      <c r="AD283" s="227"/>
      <c r="AE283" s="227"/>
      <c r="AF283" s="229">
        <f t="shared" si="580"/>
        <v>0</v>
      </c>
      <c r="AG283" s="228"/>
      <c r="AH283" s="227">
        <f t="shared" si="587"/>
        <v>0</v>
      </c>
      <c r="AI283" s="227">
        <f t="shared" si="588"/>
        <v>943967.37612999999</v>
      </c>
      <c r="AJ283" s="227">
        <f t="shared" si="500"/>
        <v>943967.37612999999</v>
      </c>
      <c r="AK283" s="227"/>
      <c r="AL283" s="227">
        <v>3332.2179999999998</v>
      </c>
      <c r="AM283" s="227"/>
      <c r="AN283" s="228"/>
      <c r="AO283" s="227">
        <f t="shared" si="589"/>
        <v>0</v>
      </c>
      <c r="AP283" s="227">
        <f t="shared" si="585"/>
        <v>0</v>
      </c>
      <c r="AQ283" s="227">
        <f t="shared" si="586"/>
        <v>0</v>
      </c>
      <c r="AR283" s="227"/>
      <c r="AS283" s="227"/>
      <c r="AT283" s="229">
        <f t="shared" si="581"/>
        <v>0</v>
      </c>
      <c r="AU283" s="230"/>
      <c r="AV283" s="227">
        <f t="shared" si="556"/>
        <v>0</v>
      </c>
      <c r="AW283" s="227">
        <f t="shared" si="557"/>
        <v>0</v>
      </c>
      <c r="AX283" s="227">
        <f t="shared" si="558"/>
        <v>0</v>
      </c>
      <c r="AY283" s="227"/>
      <c r="AZ283" s="227"/>
      <c r="BA283" s="229">
        <f t="shared" si="582"/>
        <v>0</v>
      </c>
      <c r="BB283" s="230"/>
      <c r="BC283" s="227">
        <f t="shared" si="559"/>
        <v>0</v>
      </c>
      <c r="BD283" s="227">
        <f t="shared" si="560"/>
        <v>0</v>
      </c>
      <c r="BE283" s="227">
        <f t="shared" si="561"/>
        <v>0</v>
      </c>
      <c r="BF283" s="227"/>
      <c r="BG283" s="227"/>
      <c r="BH283" s="229">
        <f t="shared" si="583"/>
        <v>0</v>
      </c>
      <c r="BI283" s="230"/>
      <c r="BJ283" s="230"/>
      <c r="BK283" s="227">
        <f t="shared" si="562"/>
        <v>0</v>
      </c>
      <c r="BL283" s="227">
        <f t="shared" si="563"/>
        <v>0</v>
      </c>
      <c r="BM283" s="227">
        <f t="shared" si="564"/>
        <v>0</v>
      </c>
      <c r="BN283" s="227"/>
      <c r="BO283" s="227"/>
      <c r="BP283" s="229">
        <f t="shared" si="584"/>
        <v>0</v>
      </c>
      <c r="BQ283" s="230"/>
      <c r="BR283" s="227">
        <f t="shared" si="565"/>
        <v>0</v>
      </c>
      <c r="BS283" s="227">
        <f t="shared" si="566"/>
        <v>0</v>
      </c>
      <c r="BT283" s="227">
        <f t="shared" si="567"/>
        <v>0</v>
      </c>
      <c r="BU283" s="18"/>
      <c r="BV283" s="186"/>
      <c r="BW283" s="16">
        <f t="shared" si="530"/>
        <v>0</v>
      </c>
      <c r="BX283" s="48"/>
      <c r="BY283" s="37" t="s">
        <v>783</v>
      </c>
      <c r="BZ283" s="37"/>
    </row>
    <row r="284" spans="1:162" ht="42.75" customHeight="1" outlineLevel="1" x14ac:dyDescent="0.45">
      <c r="A284" s="5">
        <v>242</v>
      </c>
      <c r="B284" s="5">
        <v>242</v>
      </c>
      <c r="C284" s="5" t="s">
        <v>221</v>
      </c>
      <c r="D284" s="6" t="s">
        <v>555</v>
      </c>
      <c r="E284" s="10">
        <v>283.29000000000002</v>
      </c>
      <c r="F284" s="283">
        <f t="shared" si="651"/>
        <v>148727.25</v>
      </c>
      <c r="G284" s="283">
        <f t="shared" si="652"/>
        <v>88411.9761</v>
      </c>
      <c r="H284" s="283">
        <f t="shared" si="653"/>
        <v>237139.2261</v>
      </c>
      <c r="I284" s="283">
        <f t="shared" si="654"/>
        <v>525</v>
      </c>
      <c r="J284" s="283">
        <f t="shared" si="655"/>
        <v>312.08999999999997</v>
      </c>
      <c r="K284" s="10">
        <f t="shared" si="656"/>
        <v>837.08999999999992</v>
      </c>
      <c r="L284" s="228"/>
      <c r="M284" s="227">
        <f t="shared" si="603"/>
        <v>148727.25</v>
      </c>
      <c r="N284" s="227">
        <f t="shared" si="632"/>
        <v>88411.9761</v>
      </c>
      <c r="O284" s="227">
        <f t="shared" si="604"/>
        <v>237139.2261</v>
      </c>
      <c r="P284" s="227">
        <v>525</v>
      </c>
      <c r="Q284" s="227">
        <v>312.08999999999997</v>
      </c>
      <c r="R284" s="227">
        <f t="shared" si="592"/>
        <v>837.08999999999992</v>
      </c>
      <c r="S284" s="228"/>
      <c r="T284" s="227">
        <f t="shared" si="497"/>
        <v>49575.75</v>
      </c>
      <c r="U284" s="227">
        <f t="shared" si="498"/>
        <v>0</v>
      </c>
      <c r="V284" s="227">
        <f t="shared" si="499"/>
        <v>49575.75</v>
      </c>
      <c r="W284" s="274">
        <v>175</v>
      </c>
      <c r="X284" s="227"/>
      <c r="Y284" s="227"/>
      <c r="Z284" s="228"/>
      <c r="AA284" s="227">
        <f t="shared" si="553"/>
        <v>0</v>
      </c>
      <c r="AB284" s="227">
        <f t="shared" si="554"/>
        <v>0</v>
      </c>
      <c r="AC284" s="227">
        <f t="shared" si="555"/>
        <v>0</v>
      </c>
      <c r="AD284" s="227"/>
      <c r="AE284" s="227"/>
      <c r="AF284" s="229">
        <f t="shared" si="580"/>
        <v>0</v>
      </c>
      <c r="AG284" s="228"/>
      <c r="AH284" s="227">
        <f t="shared" si="587"/>
        <v>0</v>
      </c>
      <c r="AI284" s="227">
        <f t="shared" si="588"/>
        <v>311619</v>
      </c>
      <c r="AJ284" s="227">
        <f t="shared" si="500"/>
        <v>311619</v>
      </c>
      <c r="AK284" s="227"/>
      <c r="AL284" s="227">
        <v>1100</v>
      </c>
      <c r="AM284" s="227"/>
      <c r="AN284" s="228"/>
      <c r="AO284" s="227">
        <f t="shared" si="589"/>
        <v>0</v>
      </c>
      <c r="AP284" s="227">
        <f t="shared" si="585"/>
        <v>0</v>
      </c>
      <c r="AQ284" s="227">
        <f t="shared" si="586"/>
        <v>0</v>
      </c>
      <c r="AR284" s="227"/>
      <c r="AS284" s="227"/>
      <c r="AT284" s="229">
        <f t="shared" si="581"/>
        <v>0</v>
      </c>
      <c r="AU284" s="230"/>
      <c r="AV284" s="227">
        <f t="shared" si="556"/>
        <v>0</v>
      </c>
      <c r="AW284" s="227">
        <f t="shared" si="557"/>
        <v>0</v>
      </c>
      <c r="AX284" s="227">
        <f t="shared" si="558"/>
        <v>0</v>
      </c>
      <c r="AY284" s="227"/>
      <c r="AZ284" s="227"/>
      <c r="BA284" s="229">
        <f t="shared" si="582"/>
        <v>0</v>
      </c>
      <c r="BB284" s="230"/>
      <c r="BC284" s="227">
        <f t="shared" si="559"/>
        <v>0</v>
      </c>
      <c r="BD284" s="227">
        <f t="shared" si="560"/>
        <v>0</v>
      </c>
      <c r="BE284" s="227">
        <f t="shared" si="561"/>
        <v>0</v>
      </c>
      <c r="BF284" s="227"/>
      <c r="BG284" s="227"/>
      <c r="BH284" s="229">
        <f t="shared" si="583"/>
        <v>0</v>
      </c>
      <c r="BI284" s="230"/>
      <c r="BJ284" s="230"/>
      <c r="BK284" s="227">
        <f t="shared" si="562"/>
        <v>0</v>
      </c>
      <c r="BL284" s="227">
        <f t="shared" si="563"/>
        <v>0</v>
      </c>
      <c r="BM284" s="227">
        <f t="shared" si="564"/>
        <v>0</v>
      </c>
      <c r="BN284" s="227"/>
      <c r="BO284" s="227"/>
      <c r="BP284" s="229">
        <f t="shared" si="584"/>
        <v>0</v>
      </c>
      <c r="BQ284" s="230"/>
      <c r="BR284" s="227">
        <f t="shared" si="565"/>
        <v>0</v>
      </c>
      <c r="BS284" s="227">
        <f t="shared" si="566"/>
        <v>0</v>
      </c>
      <c r="BT284" s="227">
        <f t="shared" si="567"/>
        <v>0</v>
      </c>
      <c r="BU284" s="18"/>
      <c r="BV284" s="186"/>
      <c r="BW284" s="16">
        <f t="shared" si="530"/>
        <v>0</v>
      </c>
      <c r="BX284" s="48"/>
      <c r="BY284" s="37" t="s">
        <v>784</v>
      </c>
      <c r="BZ284" s="37"/>
    </row>
    <row r="285" spans="1:162" s="26" customFormat="1" x14ac:dyDescent="0.45">
      <c r="A285" s="21"/>
      <c r="B285" s="21"/>
      <c r="C285" s="21" t="s">
        <v>222</v>
      </c>
      <c r="D285" s="27"/>
      <c r="E285" s="28"/>
      <c r="F285" s="225">
        <f t="shared" ref="F285:H285" si="657">SUM(F286:F289)</f>
        <v>1708777.5</v>
      </c>
      <c r="G285" s="225">
        <f t="shared" si="657"/>
        <v>3785012.2790000001</v>
      </c>
      <c r="H285" s="225">
        <f t="shared" si="657"/>
        <v>5493789.7790000001</v>
      </c>
      <c r="I285" s="225"/>
      <c r="J285" s="225"/>
      <c r="K285" s="225"/>
      <c r="L285" s="228"/>
      <c r="M285" s="225">
        <f>SUM(M286:M289)</f>
        <v>1708777.5</v>
      </c>
      <c r="N285" s="225">
        <f t="shared" ref="N285:O285" si="658">SUM(N286:N289)</f>
        <v>3785012.2790000001</v>
      </c>
      <c r="O285" s="225">
        <f t="shared" si="658"/>
        <v>5493789.7790000001</v>
      </c>
      <c r="P285" s="225"/>
      <c r="Q285" s="225"/>
      <c r="R285" s="225">
        <f t="shared" si="592"/>
        <v>0</v>
      </c>
      <c r="S285" s="226"/>
      <c r="T285" s="225">
        <f>SUM(T286:T289)</f>
        <v>1033058.852</v>
      </c>
      <c r="U285" s="225">
        <f t="shared" ref="U285" si="659">SUM(U286:U289)</f>
        <v>0</v>
      </c>
      <c r="V285" s="225">
        <f t="shared" ref="V285" si="660">SUM(V286:V289)</f>
        <v>1033058.852</v>
      </c>
      <c r="W285" s="273"/>
      <c r="X285" s="225"/>
      <c r="Y285" s="225"/>
      <c r="Z285" s="226"/>
      <c r="AA285" s="225">
        <f>SUM(AA286:AA289)</f>
        <v>0</v>
      </c>
      <c r="AB285" s="225">
        <f t="shared" ref="AB285:AC285" si="661">SUM(AB286:AB289)</f>
        <v>0</v>
      </c>
      <c r="AC285" s="225">
        <f t="shared" si="661"/>
        <v>0</v>
      </c>
      <c r="AD285" s="225"/>
      <c r="AE285" s="225"/>
      <c r="AF285" s="222">
        <f t="shared" si="580"/>
        <v>0</v>
      </c>
      <c r="AG285" s="226"/>
      <c r="AH285" s="225">
        <f>SUM(AH286:AH289)</f>
        <v>0</v>
      </c>
      <c r="AI285" s="225">
        <f t="shared" ref="AI285" si="662">SUM(AI286:AI289)</f>
        <v>3378449.8640000001</v>
      </c>
      <c r="AJ285" s="225">
        <f t="shared" ref="AJ285" si="663">SUM(AJ286:AJ289)</f>
        <v>3378449.8640000001</v>
      </c>
      <c r="AK285" s="225">
        <f t="shared" ref="AK285" si="664">SUM(AK286:AK289)</f>
        <v>0</v>
      </c>
      <c r="AL285" s="225">
        <f t="shared" ref="AL285" si="665">SUM(AL286:AL289)</f>
        <v>4955.37</v>
      </c>
      <c r="AM285" s="225"/>
      <c r="AN285" s="226"/>
      <c r="AO285" s="225">
        <f>SUM(AO286:AO289)</f>
        <v>0</v>
      </c>
      <c r="AP285" s="225">
        <f t="shared" ref="AP285" si="666">SUM(AP286:AP289)</f>
        <v>0</v>
      </c>
      <c r="AQ285" s="225">
        <f t="shared" ref="AQ285" si="667">SUM(AQ286:AQ289)</f>
        <v>0</v>
      </c>
      <c r="AR285" s="225"/>
      <c r="AS285" s="225"/>
      <c r="AT285" s="222">
        <f t="shared" si="581"/>
        <v>0</v>
      </c>
      <c r="AU285" s="223"/>
      <c r="AV285" s="225">
        <f>SUM(AV286:AV289)</f>
        <v>0</v>
      </c>
      <c r="AW285" s="225">
        <f t="shared" ref="AW285" si="668">SUM(AW286:AW289)</f>
        <v>0</v>
      </c>
      <c r="AX285" s="225">
        <f t="shared" ref="AX285" si="669">SUM(AX286:AX289)</f>
        <v>0</v>
      </c>
      <c r="AY285" s="225"/>
      <c r="AZ285" s="225"/>
      <c r="BA285" s="222">
        <f t="shared" si="582"/>
        <v>0</v>
      </c>
      <c r="BB285" s="223"/>
      <c r="BC285" s="225">
        <f>SUM(BC286:BC289)</f>
        <v>0</v>
      </c>
      <c r="BD285" s="225">
        <f t="shared" ref="BD285:BE285" si="670">SUM(BD286:BD289)</f>
        <v>0</v>
      </c>
      <c r="BE285" s="225">
        <f t="shared" si="670"/>
        <v>0</v>
      </c>
      <c r="BF285" s="225"/>
      <c r="BG285" s="225"/>
      <c r="BH285" s="222">
        <f t="shared" si="583"/>
        <v>0</v>
      </c>
      <c r="BI285" s="223"/>
      <c r="BJ285" s="223"/>
      <c r="BK285" s="225">
        <f>SUM(BK286:BK289)</f>
        <v>0</v>
      </c>
      <c r="BL285" s="225">
        <f t="shared" ref="BL285:BM285" si="671">SUM(BL286:BL289)</f>
        <v>0</v>
      </c>
      <c r="BM285" s="225">
        <f t="shared" si="671"/>
        <v>0</v>
      </c>
      <c r="BN285" s="225"/>
      <c r="BO285" s="225"/>
      <c r="BP285" s="222">
        <f t="shared" si="584"/>
        <v>0</v>
      </c>
      <c r="BQ285" s="223"/>
      <c r="BR285" s="225">
        <f>SUM(BR286:BR289)</f>
        <v>0</v>
      </c>
      <c r="BS285" s="225">
        <f t="shared" ref="BS285:BT285" si="672">SUM(BS286:BS289)</f>
        <v>0</v>
      </c>
      <c r="BT285" s="225">
        <f t="shared" si="672"/>
        <v>0</v>
      </c>
      <c r="BU285" s="29"/>
      <c r="BV285" s="190"/>
      <c r="BW285" s="25">
        <f t="shared" si="530"/>
        <v>0</v>
      </c>
      <c r="BX285" s="47"/>
      <c r="BY285" s="35"/>
      <c r="BZ285" s="35"/>
      <c r="CA285" s="53"/>
      <c r="CB285" s="53"/>
      <c r="CC285" s="53"/>
      <c r="CD285" s="53"/>
      <c r="CE285" s="53"/>
      <c r="CF285" s="53"/>
      <c r="CG285" s="53"/>
      <c r="CH285" s="53"/>
      <c r="CI285" s="53"/>
      <c r="CJ285" s="53"/>
      <c r="CK285" s="53"/>
      <c r="CL285" s="53"/>
      <c r="CM285" s="53"/>
      <c r="CN285" s="53"/>
      <c r="CO285" s="53"/>
      <c r="CP285" s="53"/>
      <c r="CQ285" s="53"/>
      <c r="CR285" s="53"/>
      <c r="CS285" s="53"/>
      <c r="CT285" s="53"/>
      <c r="CU285" s="53"/>
      <c r="CV285" s="53"/>
      <c r="CW285" s="53"/>
      <c r="CX285" s="53"/>
      <c r="CY285" s="53"/>
      <c r="CZ285" s="53"/>
      <c r="DA285" s="53"/>
      <c r="DB285" s="53"/>
      <c r="DC285" s="53"/>
      <c r="DD285" s="53"/>
      <c r="DE285" s="53"/>
      <c r="DF285" s="53"/>
      <c r="DG285" s="53"/>
      <c r="DH285" s="53"/>
      <c r="DI285" s="53"/>
      <c r="DJ285" s="53"/>
      <c r="DK285" s="53"/>
      <c r="DL285" s="53"/>
      <c r="DM285" s="53"/>
      <c r="DN285" s="53"/>
      <c r="DO285" s="53"/>
      <c r="DP285" s="53"/>
      <c r="DQ285" s="53"/>
      <c r="DR285" s="53"/>
      <c r="DS285" s="53"/>
      <c r="DT285" s="53"/>
      <c r="DU285" s="53"/>
      <c r="DV285" s="53"/>
      <c r="DW285" s="53"/>
      <c r="DX285" s="53"/>
      <c r="DY285" s="53"/>
      <c r="DZ285" s="53"/>
      <c r="EA285" s="53"/>
      <c r="EB285" s="53"/>
      <c r="EC285" s="53"/>
      <c r="ED285" s="53"/>
      <c r="EE285" s="53"/>
      <c r="EF285" s="53"/>
      <c r="EG285" s="53"/>
      <c r="EH285" s="53"/>
      <c r="EI285" s="53"/>
      <c r="EJ285" s="53"/>
      <c r="EK285" s="53"/>
      <c r="EL285" s="53"/>
      <c r="EM285" s="53"/>
      <c r="EN285" s="53"/>
      <c r="EO285" s="53"/>
      <c r="EP285" s="53"/>
      <c r="EQ285" s="53"/>
      <c r="ER285" s="53"/>
      <c r="ES285" s="53"/>
      <c r="ET285" s="53"/>
      <c r="EU285" s="53"/>
      <c r="EV285" s="53"/>
      <c r="EW285" s="53"/>
      <c r="EX285" s="53"/>
      <c r="EY285" s="53"/>
      <c r="EZ285" s="53"/>
      <c r="FA285" s="53"/>
      <c r="FB285" s="53"/>
      <c r="FC285" s="53"/>
      <c r="FD285" s="53"/>
      <c r="FE285" s="53"/>
      <c r="FF285" s="53"/>
    </row>
    <row r="286" spans="1:162" ht="42.75" customHeight="1" outlineLevel="1" x14ac:dyDescent="0.45">
      <c r="A286" s="5">
        <v>243</v>
      </c>
      <c r="B286" s="5">
        <v>243</v>
      </c>
      <c r="C286" s="5" t="s">
        <v>223</v>
      </c>
      <c r="D286" s="6" t="s">
        <v>549</v>
      </c>
      <c r="E286" s="10">
        <v>152.6</v>
      </c>
      <c r="F286" s="283">
        <f t="shared" ref="F286" si="673">E286*I286</f>
        <v>91560</v>
      </c>
      <c r="G286" s="283">
        <f t="shared" ref="G286" si="674">E286*J286</f>
        <v>65312.799999999996</v>
      </c>
      <c r="H286" s="283">
        <f t="shared" ref="H286" si="675">F286+G286</f>
        <v>156872.79999999999</v>
      </c>
      <c r="I286" s="283">
        <f t="shared" ref="I286" si="676">P286</f>
        <v>600</v>
      </c>
      <c r="J286" s="283">
        <f t="shared" ref="J286" si="677">Q286</f>
        <v>428</v>
      </c>
      <c r="K286" s="10">
        <f t="shared" ref="K286" si="678">J286+I286</f>
        <v>1028</v>
      </c>
      <c r="L286" s="228"/>
      <c r="M286" s="227">
        <f t="shared" si="603"/>
        <v>91560</v>
      </c>
      <c r="N286" s="227">
        <f t="shared" si="632"/>
        <v>65312.799999999996</v>
      </c>
      <c r="O286" s="227">
        <f t="shared" si="604"/>
        <v>156872.79999999999</v>
      </c>
      <c r="P286" s="227">
        <v>600</v>
      </c>
      <c r="Q286" s="227">
        <v>428</v>
      </c>
      <c r="R286" s="227">
        <f t="shared" si="592"/>
        <v>1028</v>
      </c>
      <c r="S286" s="228"/>
      <c r="T286" s="227">
        <f t="shared" si="497"/>
        <v>23881.899999999998</v>
      </c>
      <c r="U286" s="227">
        <f t="shared" si="498"/>
        <v>0</v>
      </c>
      <c r="V286" s="227">
        <f t="shared" si="499"/>
        <v>23881.899999999998</v>
      </c>
      <c r="W286" s="274">
        <v>156.5</v>
      </c>
      <c r="X286" s="227"/>
      <c r="Y286" s="227"/>
      <c r="Z286" s="228"/>
      <c r="AA286" s="238">
        <f>AM286*AD286</f>
        <v>0</v>
      </c>
      <c r="AB286" s="227">
        <f>AM287*AE286</f>
        <v>0</v>
      </c>
      <c r="AC286" s="227">
        <f>AA286+AB286</f>
        <v>0</v>
      </c>
      <c r="AD286" s="227"/>
      <c r="AE286" s="227"/>
      <c r="AF286" s="229">
        <f t="shared" si="580"/>
        <v>0</v>
      </c>
      <c r="AG286" s="228"/>
      <c r="AH286" s="227">
        <f t="shared" si="587"/>
        <v>0</v>
      </c>
      <c r="AI286" s="227">
        <f t="shared" si="588"/>
        <v>32046</v>
      </c>
      <c r="AJ286" s="227">
        <f t="shared" si="500"/>
        <v>32046</v>
      </c>
      <c r="AK286" s="227"/>
      <c r="AL286" s="227">
        <v>210</v>
      </c>
      <c r="AM286" s="227"/>
      <c r="AN286" s="228"/>
      <c r="AO286" s="238">
        <f t="shared" si="589"/>
        <v>0</v>
      </c>
      <c r="AP286" s="227">
        <f t="shared" si="585"/>
        <v>0</v>
      </c>
      <c r="AQ286" s="227">
        <f t="shared" si="586"/>
        <v>0</v>
      </c>
      <c r="AR286" s="227"/>
      <c r="AS286" s="227"/>
      <c r="AT286" s="229">
        <f t="shared" si="581"/>
        <v>0</v>
      </c>
      <c r="AU286" s="230"/>
      <c r="AV286" s="238">
        <f>R286*AY286</f>
        <v>0</v>
      </c>
      <c r="AW286" s="227">
        <f>R287*AZ286</f>
        <v>0</v>
      </c>
      <c r="AX286" s="227">
        <f>AV286+AW286</f>
        <v>0</v>
      </c>
      <c r="AY286" s="227"/>
      <c r="AZ286" s="227"/>
      <c r="BA286" s="229">
        <f t="shared" si="582"/>
        <v>0</v>
      </c>
      <c r="BB286" s="230"/>
      <c r="BC286" s="238">
        <f>Y286*BF286</f>
        <v>0</v>
      </c>
      <c r="BD286" s="227">
        <f>Y287*BG286</f>
        <v>0</v>
      </c>
      <c r="BE286" s="227">
        <f>BC286+BD286</f>
        <v>0</v>
      </c>
      <c r="BF286" s="227"/>
      <c r="BG286" s="227"/>
      <c r="BH286" s="229">
        <f t="shared" si="583"/>
        <v>0</v>
      </c>
      <c r="BI286" s="230"/>
      <c r="BJ286" s="230"/>
      <c r="BK286" s="238"/>
      <c r="BL286" s="227">
        <f>AT287*BO286</f>
        <v>0</v>
      </c>
      <c r="BM286" s="227">
        <f>BK286+BL286</f>
        <v>0</v>
      </c>
      <c r="BN286" s="227"/>
      <c r="BO286" s="227"/>
      <c r="BP286" s="229">
        <f t="shared" si="584"/>
        <v>0</v>
      </c>
      <c r="BQ286" s="230"/>
      <c r="BR286" s="238"/>
      <c r="BS286" s="227">
        <f>BA287*BV286</f>
        <v>0</v>
      </c>
      <c r="BT286" s="227">
        <f>BR286+BS286</f>
        <v>0</v>
      </c>
      <c r="BU286" s="18"/>
      <c r="BV286" s="186"/>
      <c r="BW286" s="16">
        <f t="shared" si="530"/>
        <v>0</v>
      </c>
      <c r="BX286" s="48"/>
      <c r="BY286" s="37" t="s">
        <v>785</v>
      </c>
      <c r="BZ286" s="37"/>
    </row>
    <row r="287" spans="1:162" ht="14.25" customHeight="1" outlineLevel="1" x14ac:dyDescent="0.45">
      <c r="A287" s="5">
        <v>244</v>
      </c>
      <c r="B287" s="5">
        <v>244</v>
      </c>
      <c r="C287" s="5" t="s">
        <v>224</v>
      </c>
      <c r="D287" s="6" t="s">
        <v>549</v>
      </c>
      <c r="E287" s="10">
        <v>46.9</v>
      </c>
      <c r="F287" s="283">
        <f t="shared" ref="F287:F289" si="679">E287*I287</f>
        <v>3517.5</v>
      </c>
      <c r="G287" s="283">
        <f t="shared" ref="G287:G289" si="680">E287*J287</f>
        <v>2258.2349999999997</v>
      </c>
      <c r="H287" s="283">
        <f t="shared" ref="H287:H289" si="681">F287+G287</f>
        <v>5775.7349999999997</v>
      </c>
      <c r="I287" s="283">
        <f t="shared" ref="I287:I289" si="682">P287</f>
        <v>75</v>
      </c>
      <c r="J287" s="283">
        <f t="shared" ref="J287:J289" si="683">Q287</f>
        <v>48.15</v>
      </c>
      <c r="K287" s="10">
        <f t="shared" ref="K287:K289" si="684">J287+I287</f>
        <v>123.15</v>
      </c>
      <c r="L287" s="228"/>
      <c r="M287" s="227">
        <f t="shared" si="603"/>
        <v>3517.5</v>
      </c>
      <c r="N287" s="227">
        <f t="shared" si="632"/>
        <v>2258.2349999999997</v>
      </c>
      <c r="O287" s="227">
        <f t="shared" si="604"/>
        <v>5775.7349999999997</v>
      </c>
      <c r="P287" s="227">
        <v>75</v>
      </c>
      <c r="Q287" s="227">
        <v>48.15</v>
      </c>
      <c r="R287" s="227">
        <f t="shared" si="592"/>
        <v>123.15</v>
      </c>
      <c r="S287" s="228"/>
      <c r="T287" s="227">
        <f t="shared" si="497"/>
        <v>3189.2</v>
      </c>
      <c r="U287" s="227">
        <f t="shared" si="498"/>
        <v>0</v>
      </c>
      <c r="V287" s="227">
        <f t="shared" si="499"/>
        <v>3189.2</v>
      </c>
      <c r="W287" s="274">
        <v>68</v>
      </c>
      <c r="X287" s="227"/>
      <c r="Y287" s="227"/>
      <c r="Z287" s="228"/>
      <c r="AA287" s="238">
        <f>AM287*AD287</f>
        <v>0</v>
      </c>
      <c r="AB287" s="227">
        <f>AM288*AE287</f>
        <v>0</v>
      </c>
      <c r="AC287" s="227">
        <f>AA287+AB287</f>
        <v>0</v>
      </c>
      <c r="AD287" s="227"/>
      <c r="AE287" s="227"/>
      <c r="AF287" s="229">
        <f t="shared" si="580"/>
        <v>0</v>
      </c>
      <c r="AG287" s="228"/>
      <c r="AH287" s="227">
        <f t="shared" si="587"/>
        <v>0</v>
      </c>
      <c r="AI287" s="227">
        <f t="shared" si="588"/>
        <v>3986.5</v>
      </c>
      <c r="AJ287" s="227">
        <f t="shared" si="500"/>
        <v>3986.5</v>
      </c>
      <c r="AK287" s="227"/>
      <c r="AL287" s="227">
        <v>85</v>
      </c>
      <c r="AM287" s="227"/>
      <c r="AN287" s="228"/>
      <c r="AO287" s="238">
        <f t="shared" si="589"/>
        <v>0</v>
      </c>
      <c r="AP287" s="227">
        <f t="shared" si="585"/>
        <v>0</v>
      </c>
      <c r="AQ287" s="227">
        <f t="shared" si="586"/>
        <v>0</v>
      </c>
      <c r="AR287" s="227"/>
      <c r="AS287" s="227"/>
      <c r="AT287" s="229">
        <f t="shared" si="581"/>
        <v>0</v>
      </c>
      <c r="AU287" s="230"/>
      <c r="AV287" s="238">
        <f>R287*AY287</f>
        <v>0</v>
      </c>
      <c r="AW287" s="227">
        <f>R288*AZ287</f>
        <v>0</v>
      </c>
      <c r="AX287" s="227">
        <f>AV287+AW287</f>
        <v>0</v>
      </c>
      <c r="AY287" s="227"/>
      <c r="AZ287" s="227"/>
      <c r="BA287" s="229">
        <f t="shared" si="582"/>
        <v>0</v>
      </c>
      <c r="BB287" s="230"/>
      <c r="BC287" s="238">
        <f>Y287*BF287</f>
        <v>0</v>
      </c>
      <c r="BD287" s="227">
        <f>Y288*BG287</f>
        <v>0</v>
      </c>
      <c r="BE287" s="227">
        <f>BC287+BD287</f>
        <v>0</v>
      </c>
      <c r="BF287" s="227"/>
      <c r="BG287" s="227"/>
      <c r="BH287" s="229">
        <f t="shared" si="583"/>
        <v>0</v>
      </c>
      <c r="BI287" s="230"/>
      <c r="BJ287" s="230"/>
      <c r="BK287" s="238"/>
      <c r="BL287" s="227">
        <f>AT288*BO287</f>
        <v>0</v>
      </c>
      <c r="BM287" s="227">
        <f>BK287+BL287</f>
        <v>0</v>
      </c>
      <c r="BN287" s="227"/>
      <c r="BO287" s="227"/>
      <c r="BP287" s="229">
        <f t="shared" si="584"/>
        <v>0</v>
      </c>
      <c r="BQ287" s="230"/>
      <c r="BR287" s="238"/>
      <c r="BS287" s="227">
        <f>BA288*BV287</f>
        <v>0</v>
      </c>
      <c r="BT287" s="227">
        <f>BR287+BS287</f>
        <v>0</v>
      </c>
      <c r="BU287" s="18"/>
      <c r="BV287" s="186"/>
      <c r="BW287" s="16">
        <f t="shared" si="530"/>
        <v>0</v>
      </c>
      <c r="BX287" s="48"/>
      <c r="BY287" s="37" t="s">
        <v>786</v>
      </c>
      <c r="BZ287" s="37"/>
    </row>
    <row r="288" spans="1:162" ht="57" customHeight="1" outlineLevel="1" x14ac:dyDescent="0.45">
      <c r="A288" s="5">
        <v>245</v>
      </c>
      <c r="B288" s="5">
        <v>245</v>
      </c>
      <c r="C288" s="5" t="s">
        <v>225</v>
      </c>
      <c r="D288" s="6" t="s">
        <v>549</v>
      </c>
      <c r="E288" s="10">
        <v>717.2</v>
      </c>
      <c r="F288" s="283">
        <f t="shared" si="679"/>
        <v>1237170</v>
      </c>
      <c r="G288" s="283">
        <f t="shared" si="680"/>
        <v>480272.98000000004</v>
      </c>
      <c r="H288" s="283">
        <f t="shared" si="681"/>
        <v>1717442.98</v>
      </c>
      <c r="I288" s="283">
        <f t="shared" si="682"/>
        <v>1725</v>
      </c>
      <c r="J288" s="283">
        <f t="shared" si="683"/>
        <v>669.65</v>
      </c>
      <c r="K288" s="10">
        <f t="shared" si="684"/>
        <v>2394.65</v>
      </c>
      <c r="L288" s="228"/>
      <c r="M288" s="237">
        <f t="shared" si="603"/>
        <v>1237170</v>
      </c>
      <c r="N288" s="237">
        <f t="shared" si="632"/>
        <v>480272.98000000004</v>
      </c>
      <c r="O288" s="237">
        <f t="shared" si="604"/>
        <v>1717442.98</v>
      </c>
      <c r="P288" s="237">
        <v>1725</v>
      </c>
      <c r="Q288" s="227">
        <v>669.65</v>
      </c>
      <c r="R288" s="227">
        <f t="shared" si="592"/>
        <v>2394.65</v>
      </c>
      <c r="S288" s="228"/>
      <c r="T288" s="227">
        <f t="shared" si="497"/>
        <v>657428.55200000003</v>
      </c>
      <c r="U288" s="227">
        <f t="shared" si="498"/>
        <v>0</v>
      </c>
      <c r="V288" s="227">
        <f t="shared" si="499"/>
        <v>657428.55200000003</v>
      </c>
      <c r="W288" s="274">
        <v>916.66</v>
      </c>
      <c r="X288" s="227"/>
      <c r="Y288" s="227"/>
      <c r="Z288" s="228"/>
      <c r="AA288" s="238">
        <f>AM288*AD288</f>
        <v>0</v>
      </c>
      <c r="AB288" s="227">
        <f>AM289*AE288</f>
        <v>0</v>
      </c>
      <c r="AC288" s="227">
        <f>AA288+AB288</f>
        <v>0</v>
      </c>
      <c r="AD288" s="227"/>
      <c r="AE288" s="227"/>
      <c r="AF288" s="229">
        <f t="shared" si="580"/>
        <v>0</v>
      </c>
      <c r="AG288" s="228"/>
      <c r="AH288" s="227">
        <f t="shared" si="587"/>
        <v>0</v>
      </c>
      <c r="AI288" s="227">
        <f t="shared" si="588"/>
        <v>946252.16399999999</v>
      </c>
      <c r="AJ288" s="227">
        <f t="shared" si="500"/>
        <v>946252.16399999999</v>
      </c>
      <c r="AK288" s="227"/>
      <c r="AL288" s="227">
        <v>1319.37</v>
      </c>
      <c r="AM288" s="227"/>
      <c r="AN288" s="228"/>
      <c r="AO288" s="238">
        <f t="shared" si="589"/>
        <v>0</v>
      </c>
      <c r="AP288" s="227">
        <f t="shared" si="585"/>
        <v>0</v>
      </c>
      <c r="AQ288" s="227">
        <f t="shared" si="586"/>
        <v>0</v>
      </c>
      <c r="AR288" s="227"/>
      <c r="AS288" s="227"/>
      <c r="AT288" s="229">
        <f t="shared" si="581"/>
        <v>0</v>
      </c>
      <c r="AU288" s="230"/>
      <c r="AV288" s="238">
        <f>R288*AY288</f>
        <v>0</v>
      </c>
      <c r="AW288" s="227">
        <f>R289*AZ288</f>
        <v>0</v>
      </c>
      <c r="AX288" s="227">
        <f>AV288+AW288</f>
        <v>0</v>
      </c>
      <c r="AY288" s="227"/>
      <c r="AZ288" s="227"/>
      <c r="BA288" s="229">
        <f t="shared" si="582"/>
        <v>0</v>
      </c>
      <c r="BB288" s="230"/>
      <c r="BC288" s="238">
        <f>Y288*BF288</f>
        <v>0</v>
      </c>
      <c r="BD288" s="227">
        <f>Y289*BG288</f>
        <v>0</v>
      </c>
      <c r="BE288" s="227">
        <f>BC288+BD288</f>
        <v>0</v>
      </c>
      <c r="BF288" s="227"/>
      <c r="BG288" s="227"/>
      <c r="BH288" s="229">
        <f t="shared" si="583"/>
        <v>0</v>
      </c>
      <c r="BI288" s="230"/>
      <c r="BJ288" s="230"/>
      <c r="BK288" s="238"/>
      <c r="BL288" s="227">
        <f>AT289*BO288</f>
        <v>0</v>
      </c>
      <c r="BM288" s="227">
        <f>BK288+BL288</f>
        <v>0</v>
      </c>
      <c r="BN288" s="227"/>
      <c r="BO288" s="227"/>
      <c r="BP288" s="229">
        <f t="shared" si="584"/>
        <v>0</v>
      </c>
      <c r="BQ288" s="230"/>
      <c r="BR288" s="238"/>
      <c r="BS288" s="227">
        <f>BA289*BV288</f>
        <v>0</v>
      </c>
      <c r="BT288" s="227">
        <f>BR288+BS288</f>
        <v>0</v>
      </c>
      <c r="BU288" s="18"/>
      <c r="BV288" s="186"/>
      <c r="BW288" s="16">
        <f t="shared" si="530"/>
        <v>0</v>
      </c>
      <c r="BX288" s="48"/>
      <c r="BY288" s="37" t="s">
        <v>787</v>
      </c>
      <c r="BZ288" s="37"/>
    </row>
    <row r="289" spans="1:162" ht="28.5" customHeight="1" outlineLevel="1" x14ac:dyDescent="0.45">
      <c r="A289" s="5">
        <v>246</v>
      </c>
      <c r="B289" s="5">
        <v>246</v>
      </c>
      <c r="C289" s="5" t="s">
        <v>226</v>
      </c>
      <c r="D289" s="6" t="s">
        <v>549</v>
      </c>
      <c r="E289" s="10">
        <v>717.2</v>
      </c>
      <c r="F289" s="283">
        <f t="shared" si="679"/>
        <v>376530</v>
      </c>
      <c r="G289" s="283">
        <f t="shared" si="680"/>
        <v>3237168.264</v>
      </c>
      <c r="H289" s="283">
        <f t="shared" si="681"/>
        <v>3613698.264</v>
      </c>
      <c r="I289" s="283">
        <f t="shared" si="682"/>
        <v>525</v>
      </c>
      <c r="J289" s="283">
        <f t="shared" si="683"/>
        <v>4513.62</v>
      </c>
      <c r="K289" s="10">
        <f t="shared" si="684"/>
        <v>5038.62</v>
      </c>
      <c r="L289" s="228"/>
      <c r="M289" s="227">
        <f t="shared" si="603"/>
        <v>376530</v>
      </c>
      <c r="N289" s="227">
        <f t="shared" si="632"/>
        <v>3237168.264</v>
      </c>
      <c r="O289" s="227">
        <f t="shared" si="604"/>
        <v>3613698.264</v>
      </c>
      <c r="P289" s="227">
        <v>525</v>
      </c>
      <c r="Q289" s="227">
        <v>4513.62</v>
      </c>
      <c r="R289" s="227">
        <f t="shared" si="592"/>
        <v>5038.62</v>
      </c>
      <c r="S289" s="228"/>
      <c r="T289" s="227">
        <f t="shared" si="497"/>
        <v>348559.2</v>
      </c>
      <c r="U289" s="227">
        <f t="shared" si="498"/>
        <v>0</v>
      </c>
      <c r="V289" s="227">
        <f t="shared" si="499"/>
        <v>348559.2</v>
      </c>
      <c r="W289" s="274">
        <v>486</v>
      </c>
      <c r="X289" s="227"/>
      <c r="Y289" s="227"/>
      <c r="Z289" s="228"/>
      <c r="AA289" s="238">
        <f>AM289*AD289</f>
        <v>0</v>
      </c>
      <c r="AB289" s="227">
        <f>AM290*AE289</f>
        <v>0</v>
      </c>
      <c r="AC289" s="227">
        <f>AA289+AB289</f>
        <v>0</v>
      </c>
      <c r="AD289" s="227"/>
      <c r="AE289" s="227"/>
      <c r="AF289" s="229">
        <f t="shared" si="580"/>
        <v>0</v>
      </c>
      <c r="AG289" s="228"/>
      <c r="AH289" s="227">
        <f t="shared" si="587"/>
        <v>0</v>
      </c>
      <c r="AI289" s="227">
        <f t="shared" si="588"/>
        <v>2396165.2000000002</v>
      </c>
      <c r="AJ289" s="227">
        <f t="shared" si="500"/>
        <v>2396165.2000000002</v>
      </c>
      <c r="AK289" s="227"/>
      <c r="AL289" s="227">
        <v>3341</v>
      </c>
      <c r="AM289" s="227"/>
      <c r="AN289" s="228"/>
      <c r="AO289" s="238">
        <f t="shared" si="589"/>
        <v>0</v>
      </c>
      <c r="AP289" s="227">
        <f t="shared" si="585"/>
        <v>0</v>
      </c>
      <c r="AQ289" s="227">
        <f t="shared" si="586"/>
        <v>0</v>
      </c>
      <c r="AR289" s="227"/>
      <c r="AS289" s="227"/>
      <c r="AT289" s="229">
        <f t="shared" si="581"/>
        <v>0</v>
      </c>
      <c r="AU289" s="230"/>
      <c r="AV289" s="238">
        <f>R289*AY289</f>
        <v>0</v>
      </c>
      <c r="AW289" s="227">
        <f>R290*AZ289</f>
        <v>0</v>
      </c>
      <c r="AX289" s="227">
        <f>AV289+AW289</f>
        <v>0</v>
      </c>
      <c r="AY289" s="227"/>
      <c r="AZ289" s="227"/>
      <c r="BA289" s="229">
        <f t="shared" si="582"/>
        <v>0</v>
      </c>
      <c r="BB289" s="230"/>
      <c r="BC289" s="238">
        <f>Y289*BF289</f>
        <v>0</v>
      </c>
      <c r="BD289" s="227">
        <f>Y290*BG289</f>
        <v>0</v>
      </c>
      <c r="BE289" s="227">
        <f>BC289+BD289</f>
        <v>0</v>
      </c>
      <c r="BF289" s="227"/>
      <c r="BG289" s="227"/>
      <c r="BH289" s="229">
        <f t="shared" si="583"/>
        <v>0</v>
      </c>
      <c r="BI289" s="230"/>
      <c r="BJ289" s="230"/>
      <c r="BK289" s="238"/>
      <c r="BL289" s="227">
        <f>AT290*BO289</f>
        <v>0</v>
      </c>
      <c r="BM289" s="227">
        <f>BK289+BL289</f>
        <v>0</v>
      </c>
      <c r="BN289" s="227"/>
      <c r="BO289" s="227"/>
      <c r="BP289" s="229">
        <f t="shared" si="584"/>
        <v>0</v>
      </c>
      <c r="BQ289" s="230"/>
      <c r="BR289" s="238"/>
      <c r="BS289" s="227">
        <f>BA290*BV289</f>
        <v>0</v>
      </c>
      <c r="BT289" s="227">
        <f>BR289+BS289</f>
        <v>0</v>
      </c>
      <c r="BU289" s="18"/>
      <c r="BV289" s="186"/>
      <c r="BW289" s="16">
        <f t="shared" si="530"/>
        <v>0</v>
      </c>
      <c r="BX289" s="48"/>
      <c r="BY289" s="37" t="s">
        <v>788</v>
      </c>
      <c r="BZ289" s="37"/>
    </row>
    <row r="290" spans="1:162" s="26" customFormat="1" x14ac:dyDescent="0.45">
      <c r="A290" s="21"/>
      <c r="B290" s="21"/>
      <c r="C290" s="21" t="s">
        <v>227</v>
      </c>
      <c r="D290" s="27"/>
      <c r="E290" s="28"/>
      <c r="F290" s="225">
        <f t="shared" ref="F290:L290" si="685">SUM(F291:F292)</f>
        <v>121153.5</v>
      </c>
      <c r="G290" s="225">
        <f t="shared" si="685"/>
        <v>203492.2162</v>
      </c>
      <c r="H290" s="225">
        <f t="shared" si="685"/>
        <v>324645.71620000002</v>
      </c>
      <c r="I290" s="225"/>
      <c r="J290" s="225"/>
      <c r="K290" s="225"/>
      <c r="L290" s="225">
        <f t="shared" si="685"/>
        <v>0</v>
      </c>
      <c r="M290" s="225">
        <f>SUM(M291:M292)</f>
        <v>121153.5</v>
      </c>
      <c r="N290" s="225">
        <f t="shared" ref="N290:O290" si="686">SUM(N291:N292)</f>
        <v>203492.2162</v>
      </c>
      <c r="O290" s="225">
        <f t="shared" si="686"/>
        <v>324645.71620000002</v>
      </c>
      <c r="P290" s="225"/>
      <c r="Q290" s="225"/>
      <c r="R290" s="225">
        <f t="shared" si="592"/>
        <v>0</v>
      </c>
      <c r="S290" s="226"/>
      <c r="T290" s="225">
        <f>SUM(T291:T292)</f>
        <v>49768.399999999994</v>
      </c>
      <c r="U290" s="225">
        <f t="shared" ref="U290" si="687">SUM(U291:U292)</f>
        <v>0</v>
      </c>
      <c r="V290" s="225">
        <f t="shared" ref="V290" si="688">SUM(V291:V292)</f>
        <v>49768.399999999994</v>
      </c>
      <c r="W290" s="273"/>
      <c r="X290" s="225"/>
      <c r="Y290" s="225"/>
      <c r="Z290" s="226"/>
      <c r="AA290" s="225">
        <f t="shared" ref="AA290:AC290" si="689">SUM(AA291:AA292)</f>
        <v>0</v>
      </c>
      <c r="AB290" s="225">
        <f t="shared" si="689"/>
        <v>0</v>
      </c>
      <c r="AC290" s="225">
        <f t="shared" si="689"/>
        <v>0</v>
      </c>
      <c r="AD290" s="225"/>
      <c r="AE290" s="225"/>
      <c r="AF290" s="222">
        <f t="shared" si="580"/>
        <v>0</v>
      </c>
      <c r="AG290" s="226"/>
      <c r="AH290" s="225">
        <f>SUM(AH291:AH292)</f>
        <v>0</v>
      </c>
      <c r="AI290" s="225">
        <f t="shared" ref="AI290" si="690">SUM(AI291:AI292)</f>
        <v>110868</v>
      </c>
      <c r="AJ290" s="225">
        <f t="shared" ref="AJ290" si="691">SUM(AJ291:AJ292)</f>
        <v>110868</v>
      </c>
      <c r="AK290" s="225">
        <f t="shared" ref="AK290" si="692">SUM(AK291:AK292)</f>
        <v>0</v>
      </c>
      <c r="AL290" s="225">
        <f t="shared" ref="AL290" si="693">SUM(AL291:AL292)</f>
        <v>1200</v>
      </c>
      <c r="AM290" s="225"/>
      <c r="AN290" s="226"/>
      <c r="AO290" s="225">
        <f t="shared" ref="AO290:AO291" si="694">SUM(AO291:AO292)</f>
        <v>0</v>
      </c>
      <c r="AP290" s="225">
        <f t="shared" ref="AP290:AP291" si="695">SUM(AP291:AP292)</f>
        <v>0</v>
      </c>
      <c r="AQ290" s="225">
        <f t="shared" ref="AQ290:AQ291" si="696">SUM(AQ291:AQ292)</f>
        <v>0</v>
      </c>
      <c r="AR290" s="225"/>
      <c r="AS290" s="225"/>
      <c r="AT290" s="222">
        <f t="shared" si="581"/>
        <v>0</v>
      </c>
      <c r="AU290" s="223"/>
      <c r="AV290" s="225">
        <f t="shared" ref="AV290:AV291" si="697">SUM(AV291:AV292)</f>
        <v>0</v>
      </c>
      <c r="AW290" s="225">
        <f t="shared" ref="AW290:AW291" si="698">SUM(AW291:AW292)</f>
        <v>0</v>
      </c>
      <c r="AX290" s="225">
        <f t="shared" ref="AX290:AX291" si="699">SUM(AX291:AX292)</f>
        <v>0</v>
      </c>
      <c r="AY290" s="225"/>
      <c r="AZ290" s="225"/>
      <c r="BA290" s="222">
        <f t="shared" si="582"/>
        <v>0</v>
      </c>
      <c r="BB290" s="223"/>
      <c r="BC290" s="225">
        <f t="shared" ref="BC290:BE291" si="700">SUM(BC291:BC292)</f>
        <v>0</v>
      </c>
      <c r="BD290" s="225">
        <f t="shared" si="700"/>
        <v>0</v>
      </c>
      <c r="BE290" s="225">
        <f t="shared" si="700"/>
        <v>0</v>
      </c>
      <c r="BF290" s="225"/>
      <c r="BG290" s="225"/>
      <c r="BH290" s="222">
        <f t="shared" si="583"/>
        <v>0</v>
      </c>
      <c r="BI290" s="223"/>
      <c r="BJ290" s="223"/>
      <c r="BK290" s="225">
        <f t="shared" ref="BK290:BM290" si="701">SUM(BK291:BK292)</f>
        <v>0</v>
      </c>
      <c r="BL290" s="225">
        <f t="shared" si="701"/>
        <v>0</v>
      </c>
      <c r="BM290" s="225">
        <f t="shared" si="701"/>
        <v>0</v>
      </c>
      <c r="BN290" s="225"/>
      <c r="BO290" s="225"/>
      <c r="BP290" s="222">
        <f t="shared" si="584"/>
        <v>0</v>
      </c>
      <c r="BQ290" s="223"/>
      <c r="BR290" s="225">
        <f t="shared" ref="BR290:BT290" si="702">SUM(BR291:BR292)</f>
        <v>59869.599999999999</v>
      </c>
      <c r="BS290" s="225">
        <f t="shared" si="702"/>
        <v>59832.181499999999</v>
      </c>
      <c r="BT290" s="225">
        <f t="shared" si="702"/>
        <v>119701.78149999998</v>
      </c>
      <c r="BU290" s="29"/>
      <c r="BV290" s="190"/>
      <c r="BW290" s="25">
        <f t="shared" si="530"/>
        <v>0</v>
      </c>
      <c r="BX290" s="47"/>
      <c r="BY290" s="35"/>
      <c r="BZ290" s="35"/>
      <c r="CA290" s="53"/>
      <c r="CB290" s="53"/>
      <c r="CC290" s="53"/>
      <c r="CD290" s="53"/>
      <c r="CE290" s="53"/>
      <c r="CF290" s="53"/>
      <c r="CG290" s="53"/>
      <c r="CH290" s="53"/>
      <c r="CI290" s="53"/>
      <c r="CJ290" s="53"/>
      <c r="CK290" s="53"/>
      <c r="CL290" s="53"/>
      <c r="CM290" s="53"/>
      <c r="CN290" s="53"/>
      <c r="CO290" s="53"/>
      <c r="CP290" s="53"/>
      <c r="CQ290" s="53"/>
      <c r="CR290" s="53"/>
      <c r="CS290" s="53"/>
      <c r="CT290" s="53"/>
      <c r="CU290" s="53"/>
      <c r="CV290" s="53"/>
      <c r="CW290" s="53"/>
      <c r="CX290" s="53"/>
      <c r="CY290" s="53"/>
      <c r="CZ290" s="53"/>
      <c r="DA290" s="53"/>
      <c r="DB290" s="53"/>
      <c r="DC290" s="53"/>
      <c r="DD290" s="53"/>
      <c r="DE290" s="53"/>
      <c r="DF290" s="53"/>
      <c r="DG290" s="53"/>
      <c r="DH290" s="53"/>
      <c r="DI290" s="53"/>
      <c r="DJ290" s="53"/>
      <c r="DK290" s="53"/>
      <c r="DL290" s="53"/>
      <c r="DM290" s="53"/>
      <c r="DN290" s="53"/>
      <c r="DO290" s="53"/>
      <c r="DP290" s="53"/>
      <c r="DQ290" s="53"/>
      <c r="DR290" s="53"/>
      <c r="DS290" s="53"/>
      <c r="DT290" s="53"/>
      <c r="DU290" s="53"/>
      <c r="DV290" s="53"/>
      <c r="DW290" s="53"/>
      <c r="DX290" s="53"/>
      <c r="DY290" s="53"/>
      <c r="DZ290" s="53"/>
      <c r="EA290" s="53"/>
      <c r="EB290" s="53"/>
      <c r="EC290" s="53"/>
      <c r="ED290" s="53"/>
      <c r="EE290" s="53"/>
      <c r="EF290" s="53"/>
      <c r="EG290" s="53"/>
      <c r="EH290" s="53"/>
      <c r="EI290" s="53"/>
      <c r="EJ290" s="53"/>
      <c r="EK290" s="53"/>
      <c r="EL290" s="53"/>
      <c r="EM290" s="53"/>
      <c r="EN290" s="53"/>
      <c r="EO290" s="53"/>
      <c r="EP290" s="53"/>
      <c r="EQ290" s="53"/>
      <c r="ER290" s="53"/>
      <c r="ES290" s="53"/>
      <c r="ET290" s="53"/>
      <c r="EU290" s="53"/>
      <c r="EV290" s="53"/>
      <c r="EW290" s="53"/>
      <c r="EX290" s="53"/>
      <c r="EY290" s="53"/>
      <c r="EZ290" s="53"/>
      <c r="FA290" s="53"/>
      <c r="FB290" s="53"/>
      <c r="FC290" s="53"/>
      <c r="FD290" s="53"/>
      <c r="FE290" s="53"/>
      <c r="FF290" s="53"/>
    </row>
    <row r="291" spans="1:162" ht="57" customHeight="1" outlineLevel="1" x14ac:dyDescent="0.45">
      <c r="A291" s="5">
        <v>247</v>
      </c>
      <c r="B291" s="5">
        <v>247</v>
      </c>
      <c r="C291" s="5" t="s">
        <v>228</v>
      </c>
      <c r="D291" s="6" t="s">
        <v>551</v>
      </c>
      <c r="E291" s="10">
        <v>92.39</v>
      </c>
      <c r="F291" s="283">
        <f t="shared" ref="F291" si="703">E291*I291</f>
        <v>90080.25</v>
      </c>
      <c r="G291" s="283">
        <f t="shared" ref="G291" si="704">E291*J291</f>
        <v>173000.27499999999</v>
      </c>
      <c r="H291" s="283">
        <f t="shared" ref="H291" si="705">F291+G291</f>
        <v>263080.52500000002</v>
      </c>
      <c r="I291" s="283">
        <f t="shared" ref="I291" si="706">P291</f>
        <v>975</v>
      </c>
      <c r="J291" s="283">
        <f t="shared" ref="J291" si="707">Q291</f>
        <v>1872.5</v>
      </c>
      <c r="K291" s="10">
        <f t="shared" ref="K291" si="708">J291+I291</f>
        <v>2847.5</v>
      </c>
      <c r="L291" s="228"/>
      <c r="M291" s="227">
        <f t="shared" si="603"/>
        <v>90080.25</v>
      </c>
      <c r="N291" s="227">
        <f t="shared" si="632"/>
        <v>173000.27499999999</v>
      </c>
      <c r="O291" s="227">
        <f t="shared" si="604"/>
        <v>263080.52500000002</v>
      </c>
      <c r="P291" s="227">
        <v>975</v>
      </c>
      <c r="Q291" s="227">
        <v>1872.5</v>
      </c>
      <c r="R291" s="227">
        <f t="shared" si="592"/>
        <v>2847.5</v>
      </c>
      <c r="S291" s="228"/>
      <c r="T291" s="227">
        <f t="shared" si="497"/>
        <v>35108.199999999997</v>
      </c>
      <c r="U291" s="227">
        <f t="shared" si="498"/>
        <v>0</v>
      </c>
      <c r="V291" s="227">
        <f t="shared" si="499"/>
        <v>35108.199999999997</v>
      </c>
      <c r="W291" s="274">
        <v>380</v>
      </c>
      <c r="X291" s="227"/>
      <c r="Y291" s="227"/>
      <c r="Z291" s="228"/>
      <c r="AA291" s="225">
        <f t="shared" ref="AA291:AC291" si="709">SUM(AA292:AA293)</f>
        <v>0</v>
      </c>
      <c r="AB291" s="225">
        <f t="shared" si="709"/>
        <v>0</v>
      </c>
      <c r="AC291" s="225">
        <f t="shared" si="709"/>
        <v>0</v>
      </c>
      <c r="AD291" s="227"/>
      <c r="AE291" s="227"/>
      <c r="AF291" s="229">
        <f t="shared" si="580"/>
        <v>0</v>
      </c>
      <c r="AG291" s="228"/>
      <c r="AH291" s="227">
        <f t="shared" si="587"/>
        <v>0</v>
      </c>
      <c r="AI291" s="227">
        <f t="shared" si="588"/>
        <v>110868</v>
      </c>
      <c r="AJ291" s="227">
        <f t="shared" si="500"/>
        <v>110868</v>
      </c>
      <c r="AK291" s="227"/>
      <c r="AL291" s="227">
        <v>1200</v>
      </c>
      <c r="AM291" s="227"/>
      <c r="AN291" s="228"/>
      <c r="AO291" s="225">
        <f t="shared" si="694"/>
        <v>0</v>
      </c>
      <c r="AP291" s="225">
        <f t="shared" si="695"/>
        <v>0</v>
      </c>
      <c r="AQ291" s="225">
        <f t="shared" si="696"/>
        <v>0</v>
      </c>
      <c r="AR291" s="227"/>
      <c r="AS291" s="227"/>
      <c r="AT291" s="229">
        <f t="shared" si="581"/>
        <v>0</v>
      </c>
      <c r="AU291" s="230"/>
      <c r="AV291" s="225">
        <f t="shared" si="697"/>
        <v>0</v>
      </c>
      <c r="AW291" s="225">
        <f t="shared" si="698"/>
        <v>0</v>
      </c>
      <c r="AX291" s="225">
        <f t="shared" si="699"/>
        <v>0</v>
      </c>
      <c r="AY291" s="227"/>
      <c r="AZ291" s="227"/>
      <c r="BA291" s="229">
        <f t="shared" si="582"/>
        <v>0</v>
      </c>
      <c r="BB291" s="230"/>
      <c r="BC291" s="225">
        <f t="shared" si="700"/>
        <v>0</v>
      </c>
      <c r="BD291" s="225">
        <f t="shared" si="700"/>
        <v>0</v>
      </c>
      <c r="BE291" s="225">
        <f t="shared" si="700"/>
        <v>0</v>
      </c>
      <c r="BF291" s="227"/>
      <c r="BG291" s="227"/>
      <c r="BH291" s="229">
        <f t="shared" si="583"/>
        <v>0</v>
      </c>
      <c r="BI291" s="230"/>
      <c r="BJ291" s="230"/>
      <c r="BK291" s="225">
        <f t="shared" ref="BK291:BM291" si="710">SUM(BK292:BK293)</f>
        <v>0</v>
      </c>
      <c r="BL291" s="225">
        <f t="shared" si="710"/>
        <v>0</v>
      </c>
      <c r="BM291" s="225">
        <f t="shared" si="710"/>
        <v>0</v>
      </c>
      <c r="BN291" s="227"/>
      <c r="BO291" s="227"/>
      <c r="BP291" s="229">
        <f t="shared" si="584"/>
        <v>0</v>
      </c>
      <c r="BQ291" s="230"/>
      <c r="BR291" s="225">
        <f t="shared" ref="BR291:BT291" si="711">SUM(BR292:BR293)</f>
        <v>59869.599999999999</v>
      </c>
      <c r="BS291" s="225">
        <f t="shared" si="711"/>
        <v>59832.181499999999</v>
      </c>
      <c r="BT291" s="225">
        <f t="shared" si="711"/>
        <v>119701.78149999998</v>
      </c>
      <c r="BU291" s="18"/>
      <c r="BV291" s="186"/>
      <c r="BW291" s="16">
        <f t="shared" si="530"/>
        <v>0</v>
      </c>
      <c r="BX291" s="48"/>
      <c r="BY291" s="37" t="s">
        <v>789</v>
      </c>
      <c r="BZ291" s="37"/>
    </row>
    <row r="292" spans="1:162" ht="42.75" customHeight="1" outlineLevel="1" x14ac:dyDescent="0.45">
      <c r="A292" s="5">
        <v>248</v>
      </c>
      <c r="B292" s="5">
        <v>248</v>
      </c>
      <c r="C292" s="5" t="s">
        <v>229</v>
      </c>
      <c r="D292" s="6" t="s">
        <v>549</v>
      </c>
      <c r="E292" s="10">
        <v>31.87</v>
      </c>
      <c r="F292" s="283">
        <f t="shared" ref="F292" si="712">E292*I292</f>
        <v>31073.25</v>
      </c>
      <c r="G292" s="283">
        <f t="shared" ref="G292" si="713">E292*J292</f>
        <v>30491.941200000001</v>
      </c>
      <c r="H292" s="283">
        <f t="shared" ref="H292" si="714">F292+G292</f>
        <v>61565.191200000001</v>
      </c>
      <c r="I292" s="283">
        <f t="shared" ref="I292" si="715">P292</f>
        <v>975</v>
      </c>
      <c r="J292" s="283">
        <f t="shared" ref="J292" si="716">Q292</f>
        <v>956.76</v>
      </c>
      <c r="K292" s="10">
        <f t="shared" ref="K292" si="717">J292+I292</f>
        <v>1931.76</v>
      </c>
      <c r="L292" s="228"/>
      <c r="M292" s="227">
        <f t="shared" si="603"/>
        <v>31073.25</v>
      </c>
      <c r="N292" s="227">
        <f t="shared" si="632"/>
        <v>30491.941200000001</v>
      </c>
      <c r="O292" s="227">
        <f t="shared" si="604"/>
        <v>61565.191200000001</v>
      </c>
      <c r="P292" s="227">
        <v>975</v>
      </c>
      <c r="Q292" s="227">
        <v>956.76</v>
      </c>
      <c r="R292" s="227">
        <f t="shared" si="592"/>
        <v>1931.76</v>
      </c>
      <c r="S292" s="228"/>
      <c r="T292" s="227">
        <f t="shared" si="497"/>
        <v>14660.2</v>
      </c>
      <c r="U292" s="227">
        <f t="shared" si="498"/>
        <v>0</v>
      </c>
      <c r="V292" s="227">
        <f t="shared" si="499"/>
        <v>14660.2</v>
      </c>
      <c r="W292" s="274">
        <v>460</v>
      </c>
      <c r="X292" s="227"/>
      <c r="Y292" s="227"/>
      <c r="Z292" s="228"/>
      <c r="AA292" s="238">
        <f>AM292*AD292</f>
        <v>0</v>
      </c>
      <c r="AB292" s="227">
        <f>AM293*AE292</f>
        <v>0</v>
      </c>
      <c r="AC292" s="227">
        <f>AA292+AB292</f>
        <v>0</v>
      </c>
      <c r="AD292" s="227"/>
      <c r="AE292" s="227"/>
      <c r="AF292" s="229">
        <f t="shared" si="580"/>
        <v>0</v>
      </c>
      <c r="AG292" s="228"/>
      <c r="AH292" s="227">
        <f t="shared" si="587"/>
        <v>0</v>
      </c>
      <c r="AI292" s="227">
        <f t="shared" si="588"/>
        <v>0</v>
      </c>
      <c r="AJ292" s="227">
        <f t="shared" si="500"/>
        <v>0</v>
      </c>
      <c r="AK292" s="227"/>
      <c r="AL292" s="227"/>
      <c r="AM292" s="227"/>
      <c r="AN292" s="228"/>
      <c r="AO292" s="238">
        <f t="shared" si="589"/>
        <v>0</v>
      </c>
      <c r="AP292" s="227">
        <f t="shared" si="585"/>
        <v>0</v>
      </c>
      <c r="AQ292" s="227">
        <f t="shared" si="586"/>
        <v>0</v>
      </c>
      <c r="AR292" s="227"/>
      <c r="AS292" s="227"/>
      <c r="AT292" s="229">
        <f t="shared" si="581"/>
        <v>0</v>
      </c>
      <c r="AU292" s="230"/>
      <c r="AV292" s="238">
        <f>R292*AY292</f>
        <v>0</v>
      </c>
      <c r="AW292" s="227">
        <f>R293*AZ292</f>
        <v>0</v>
      </c>
      <c r="AX292" s="227">
        <f>AV292+AW292</f>
        <v>0</v>
      </c>
      <c r="AY292" s="227"/>
      <c r="AZ292" s="227"/>
      <c r="BA292" s="229">
        <f t="shared" si="582"/>
        <v>0</v>
      </c>
      <c r="BB292" s="230"/>
      <c r="BC292" s="238">
        <f>Y292*BF292</f>
        <v>0</v>
      </c>
      <c r="BD292" s="227">
        <f>Y293*BG292</f>
        <v>0</v>
      </c>
      <c r="BE292" s="227">
        <f>BC292+BD292</f>
        <v>0</v>
      </c>
      <c r="BF292" s="227"/>
      <c r="BG292" s="227"/>
      <c r="BH292" s="229">
        <f t="shared" si="583"/>
        <v>0</v>
      </c>
      <c r="BI292" s="230"/>
      <c r="BJ292" s="230"/>
      <c r="BK292" s="238"/>
      <c r="BL292" s="227">
        <f>AT293*BO292</f>
        <v>0</v>
      </c>
      <c r="BM292" s="227">
        <f>BK292+BL292</f>
        <v>0</v>
      </c>
      <c r="BN292" s="227"/>
      <c r="BO292" s="227"/>
      <c r="BP292" s="229">
        <f t="shared" si="584"/>
        <v>0</v>
      </c>
      <c r="BQ292" s="230"/>
      <c r="BR292" s="238"/>
      <c r="BS292" s="227">
        <f>BA293*BV292</f>
        <v>0</v>
      </c>
      <c r="BT292" s="227">
        <f>BR292+BS292</f>
        <v>0</v>
      </c>
      <c r="BU292" s="18"/>
      <c r="BV292" s="186"/>
      <c r="BW292" s="16">
        <f t="shared" si="530"/>
        <v>0</v>
      </c>
      <c r="BX292" s="48"/>
      <c r="BY292" s="37" t="s">
        <v>790</v>
      </c>
      <c r="BZ292" s="37"/>
    </row>
    <row r="293" spans="1:162" s="26" customFormat="1" x14ac:dyDescent="0.45">
      <c r="A293" s="21"/>
      <c r="B293" s="21"/>
      <c r="C293" s="21" t="s">
        <v>230</v>
      </c>
      <c r="D293" s="27"/>
      <c r="E293" s="28"/>
      <c r="F293" s="225">
        <f t="shared" ref="F293:L293" si="718">SUM(F294:F299)</f>
        <v>296267.55</v>
      </c>
      <c r="G293" s="225">
        <f t="shared" si="718"/>
        <v>140601.19169999997</v>
      </c>
      <c r="H293" s="225">
        <f t="shared" si="718"/>
        <v>436868.74170000007</v>
      </c>
      <c r="I293" s="225"/>
      <c r="J293" s="225"/>
      <c r="K293" s="225"/>
      <c r="L293" s="225">
        <f t="shared" si="718"/>
        <v>0</v>
      </c>
      <c r="M293" s="225">
        <f>SUM(M294:M299)</f>
        <v>296267.55</v>
      </c>
      <c r="N293" s="225">
        <f t="shared" ref="N293:O293" si="719">SUM(N294:N299)</f>
        <v>140601.19169999997</v>
      </c>
      <c r="O293" s="225">
        <f t="shared" si="719"/>
        <v>436868.74170000007</v>
      </c>
      <c r="P293" s="225"/>
      <c r="Q293" s="225"/>
      <c r="R293" s="225">
        <f t="shared" si="592"/>
        <v>0</v>
      </c>
      <c r="S293" s="226"/>
      <c r="T293" s="225">
        <f>SUM(T294:T299)</f>
        <v>17951.145</v>
      </c>
      <c r="U293" s="225">
        <f t="shared" ref="U293" si="720">SUM(U294:U299)</f>
        <v>0</v>
      </c>
      <c r="V293" s="225">
        <f t="shared" ref="V293" si="721">SUM(V294:V299)</f>
        <v>17951.145</v>
      </c>
      <c r="W293" s="273"/>
      <c r="X293" s="225"/>
      <c r="Y293" s="225"/>
      <c r="Z293" s="226"/>
      <c r="AA293" s="225">
        <f>SUM(AA294:AA299)</f>
        <v>0</v>
      </c>
      <c r="AB293" s="225">
        <f t="shared" ref="AB293:AC293" si="722">SUM(AB294:AB299)</f>
        <v>0</v>
      </c>
      <c r="AC293" s="225">
        <f t="shared" si="722"/>
        <v>0</v>
      </c>
      <c r="AD293" s="225"/>
      <c r="AE293" s="225"/>
      <c r="AF293" s="222">
        <f t="shared" si="580"/>
        <v>0</v>
      </c>
      <c r="AG293" s="226"/>
      <c r="AH293" s="225">
        <f>SUM(AH294:AH299)</f>
        <v>0</v>
      </c>
      <c r="AI293" s="225">
        <f t="shared" ref="AI293" si="723">SUM(AI294:AI299)</f>
        <v>96911.753880000004</v>
      </c>
      <c r="AJ293" s="225">
        <f t="shared" ref="AJ293" si="724">SUM(AJ294:AJ299)</f>
        <v>96911.753880000004</v>
      </c>
      <c r="AK293" s="225"/>
      <c r="AL293" s="225"/>
      <c r="AM293" s="225"/>
      <c r="AN293" s="226"/>
      <c r="AO293" s="225">
        <f>SUM(AO294:AO299)</f>
        <v>0</v>
      </c>
      <c r="AP293" s="225">
        <f t="shared" ref="AP293" si="725">SUM(AP294:AP299)</f>
        <v>0</v>
      </c>
      <c r="AQ293" s="225">
        <f t="shared" ref="AQ293" si="726">SUM(AQ294:AQ299)</f>
        <v>0</v>
      </c>
      <c r="AR293" s="225"/>
      <c r="AS293" s="225"/>
      <c r="AT293" s="222">
        <f t="shared" si="581"/>
        <v>0</v>
      </c>
      <c r="AU293" s="223"/>
      <c r="AV293" s="225">
        <f>SUM(AV294:AV299)</f>
        <v>0</v>
      </c>
      <c r="AW293" s="225">
        <f t="shared" ref="AW293" si="727">SUM(AW294:AW299)</f>
        <v>0</v>
      </c>
      <c r="AX293" s="225">
        <f t="shared" ref="AX293" si="728">SUM(AX294:AX299)</f>
        <v>0</v>
      </c>
      <c r="AY293" s="225"/>
      <c r="AZ293" s="225"/>
      <c r="BA293" s="222">
        <f t="shared" si="582"/>
        <v>0</v>
      </c>
      <c r="BB293" s="223"/>
      <c r="BC293" s="225">
        <f>SUM(BC294:BC299)</f>
        <v>0</v>
      </c>
      <c r="BD293" s="225">
        <f t="shared" ref="BD293:BE293" si="729">SUM(BD294:BD299)</f>
        <v>0</v>
      </c>
      <c r="BE293" s="225">
        <f t="shared" si="729"/>
        <v>0</v>
      </c>
      <c r="BF293" s="225"/>
      <c r="BG293" s="225"/>
      <c r="BH293" s="222">
        <f t="shared" si="583"/>
        <v>0</v>
      </c>
      <c r="BI293" s="223"/>
      <c r="BJ293" s="223"/>
      <c r="BK293" s="225">
        <f>SUM(BK294:BK299)</f>
        <v>0</v>
      </c>
      <c r="BL293" s="225">
        <f t="shared" ref="BL293:BM293" si="730">SUM(BL294:BL299)</f>
        <v>0</v>
      </c>
      <c r="BM293" s="225">
        <f t="shared" si="730"/>
        <v>0</v>
      </c>
      <c r="BN293" s="225"/>
      <c r="BO293" s="225"/>
      <c r="BP293" s="222">
        <f t="shared" si="584"/>
        <v>0</v>
      </c>
      <c r="BQ293" s="223"/>
      <c r="BR293" s="225">
        <f>SUM(BR294:BR299)</f>
        <v>59869.599999999999</v>
      </c>
      <c r="BS293" s="225">
        <f t="shared" ref="BS293:BT293" si="731">SUM(BS294:BS299)</f>
        <v>59832.181499999999</v>
      </c>
      <c r="BT293" s="225">
        <f t="shared" si="731"/>
        <v>119701.78149999998</v>
      </c>
      <c r="BU293" s="29"/>
      <c r="BV293" s="190"/>
      <c r="BW293" s="25">
        <f t="shared" si="530"/>
        <v>0</v>
      </c>
      <c r="BX293" s="47"/>
      <c r="BY293" s="35"/>
      <c r="BZ293" s="35"/>
      <c r="CA293" s="53"/>
      <c r="CB293" s="53"/>
      <c r="CC293" s="53"/>
      <c r="CD293" s="53"/>
      <c r="CE293" s="53"/>
      <c r="CF293" s="53"/>
      <c r="CG293" s="53"/>
      <c r="CH293" s="53"/>
      <c r="CI293" s="53"/>
      <c r="CJ293" s="53"/>
      <c r="CK293" s="53"/>
      <c r="CL293" s="53"/>
      <c r="CM293" s="53"/>
      <c r="CN293" s="53"/>
      <c r="CO293" s="53"/>
      <c r="CP293" s="53"/>
      <c r="CQ293" s="53"/>
      <c r="CR293" s="53"/>
      <c r="CS293" s="53"/>
      <c r="CT293" s="53"/>
      <c r="CU293" s="53"/>
      <c r="CV293" s="53"/>
      <c r="CW293" s="53"/>
      <c r="CX293" s="53"/>
      <c r="CY293" s="53"/>
      <c r="CZ293" s="53"/>
      <c r="DA293" s="53"/>
      <c r="DB293" s="53"/>
      <c r="DC293" s="53"/>
      <c r="DD293" s="53"/>
      <c r="DE293" s="53"/>
      <c r="DF293" s="53"/>
      <c r="DG293" s="53"/>
      <c r="DH293" s="53"/>
      <c r="DI293" s="53"/>
      <c r="DJ293" s="53"/>
      <c r="DK293" s="53"/>
      <c r="DL293" s="53"/>
      <c r="DM293" s="53"/>
      <c r="DN293" s="53"/>
      <c r="DO293" s="53"/>
      <c r="DP293" s="53"/>
      <c r="DQ293" s="53"/>
      <c r="DR293" s="53"/>
      <c r="DS293" s="53"/>
      <c r="DT293" s="53"/>
      <c r="DU293" s="53"/>
      <c r="DV293" s="53"/>
      <c r="DW293" s="53"/>
      <c r="DX293" s="53"/>
      <c r="DY293" s="53"/>
      <c r="DZ293" s="53"/>
      <c r="EA293" s="53"/>
      <c r="EB293" s="53"/>
      <c r="EC293" s="53"/>
      <c r="ED293" s="53"/>
      <c r="EE293" s="53"/>
      <c r="EF293" s="53"/>
      <c r="EG293" s="53"/>
      <c r="EH293" s="53"/>
      <c r="EI293" s="53"/>
      <c r="EJ293" s="53"/>
      <c r="EK293" s="53"/>
      <c r="EL293" s="53"/>
      <c r="EM293" s="53"/>
      <c r="EN293" s="53"/>
      <c r="EO293" s="53"/>
      <c r="EP293" s="53"/>
      <c r="EQ293" s="53"/>
      <c r="ER293" s="53"/>
      <c r="ES293" s="53"/>
      <c r="ET293" s="53"/>
      <c r="EU293" s="53"/>
      <c r="EV293" s="53"/>
      <c r="EW293" s="53"/>
      <c r="EX293" s="53"/>
      <c r="EY293" s="53"/>
      <c r="EZ293" s="53"/>
      <c r="FA293" s="53"/>
      <c r="FB293" s="53"/>
      <c r="FC293" s="53"/>
      <c r="FD293" s="53"/>
      <c r="FE293" s="53"/>
      <c r="FF293" s="53"/>
    </row>
    <row r="294" spans="1:162" ht="156.75" customHeight="1" outlineLevel="1" x14ac:dyDescent="0.45">
      <c r="A294" s="5">
        <v>249</v>
      </c>
      <c r="B294" s="5">
        <v>249</v>
      </c>
      <c r="C294" s="5" t="s">
        <v>230</v>
      </c>
      <c r="D294" s="6" t="s">
        <v>552</v>
      </c>
      <c r="E294" s="10">
        <v>645.64</v>
      </c>
      <c r="F294" s="283">
        <f t="shared" ref="F294" si="732">E294*I294</f>
        <v>188849.69999999998</v>
      </c>
      <c r="G294" s="283">
        <f t="shared" ref="G294" si="733">E294*J294</f>
        <v>107079.394</v>
      </c>
      <c r="H294" s="283">
        <f t="shared" ref="H294" si="734">F294+G294</f>
        <v>295929.09399999998</v>
      </c>
      <c r="I294" s="283">
        <f t="shared" ref="I294" si="735">P294</f>
        <v>292.5</v>
      </c>
      <c r="J294" s="283">
        <f t="shared" ref="J294" si="736">Q294</f>
        <v>165.85</v>
      </c>
      <c r="K294" s="10">
        <f t="shared" ref="K294" si="737">J294+I294</f>
        <v>458.35</v>
      </c>
      <c r="L294" s="228"/>
      <c r="M294" s="227">
        <f t="shared" si="603"/>
        <v>188849.69999999998</v>
      </c>
      <c r="N294" s="227">
        <f>E294*Q294</f>
        <v>107079.394</v>
      </c>
      <c r="O294" s="227">
        <f t="shared" si="604"/>
        <v>295929.09399999998</v>
      </c>
      <c r="P294" s="227">
        <v>292.5</v>
      </c>
      <c r="Q294" s="227">
        <v>165.85</v>
      </c>
      <c r="R294" s="227">
        <f t="shared" si="592"/>
        <v>458.35</v>
      </c>
      <c r="S294" s="228"/>
      <c r="T294" s="227">
        <f t="shared" si="497"/>
        <v>0</v>
      </c>
      <c r="U294" s="227">
        <f t="shared" si="498"/>
        <v>0</v>
      </c>
      <c r="V294" s="227">
        <f t="shared" si="499"/>
        <v>0</v>
      </c>
      <c r="W294" s="274"/>
      <c r="X294" s="227"/>
      <c r="Y294" s="227"/>
      <c r="Z294" s="228"/>
      <c r="AA294" s="238">
        <f t="shared" ref="AA294:AA299" si="738">AM294*AD294</f>
        <v>0</v>
      </c>
      <c r="AB294" s="227">
        <f t="shared" ref="AB294:AB299" si="739">AM295*AE294</f>
        <v>0</v>
      </c>
      <c r="AC294" s="227">
        <f t="shared" ref="AC294:AC299" si="740">AA294+AB294</f>
        <v>0</v>
      </c>
      <c r="AD294" s="227"/>
      <c r="AE294" s="227"/>
      <c r="AF294" s="229">
        <f t="shared" si="580"/>
        <v>0</v>
      </c>
      <c r="AG294" s="228"/>
      <c r="AH294" s="227">
        <f t="shared" si="587"/>
        <v>0</v>
      </c>
      <c r="AI294" s="227">
        <f>E294*AL294</f>
        <v>45194.80000000001</v>
      </c>
      <c r="AJ294" s="227">
        <f>AH294+AI294</f>
        <v>45194.80000000001</v>
      </c>
      <c r="AK294" s="227"/>
      <c r="AL294" s="227">
        <v>70.000000000000014</v>
      </c>
      <c r="AM294" s="227"/>
      <c r="AN294" s="228"/>
      <c r="AO294" s="238">
        <f t="shared" si="589"/>
        <v>0</v>
      </c>
      <c r="AP294" s="227">
        <f t="shared" si="585"/>
        <v>0</v>
      </c>
      <c r="AQ294" s="227">
        <f t="shared" si="586"/>
        <v>0</v>
      </c>
      <c r="AR294" s="227"/>
      <c r="AS294" s="227"/>
      <c r="AT294" s="229">
        <f t="shared" si="581"/>
        <v>0</v>
      </c>
      <c r="AU294" s="230"/>
      <c r="AV294" s="238">
        <f t="shared" ref="AV294:AV299" si="741">R294*AY294</f>
        <v>0</v>
      </c>
      <c r="AW294" s="227">
        <f t="shared" ref="AW294:AW299" si="742">R295*AZ294</f>
        <v>0</v>
      </c>
      <c r="AX294" s="227">
        <f t="shared" ref="AX294:AX299" si="743">AV294+AW294</f>
        <v>0</v>
      </c>
      <c r="AY294" s="227"/>
      <c r="AZ294" s="227"/>
      <c r="BA294" s="229">
        <f t="shared" si="582"/>
        <v>0</v>
      </c>
      <c r="BB294" s="230"/>
      <c r="BC294" s="238">
        <f t="shared" ref="BC294:BC299" si="744">Y294*BF294</f>
        <v>0</v>
      </c>
      <c r="BD294" s="227">
        <f t="shared" ref="BD294:BD299" si="745">Y295*BG294</f>
        <v>0</v>
      </c>
      <c r="BE294" s="227">
        <f t="shared" ref="BE294:BE299" si="746">BC294+BD294</f>
        <v>0</v>
      </c>
      <c r="BF294" s="227"/>
      <c r="BG294" s="227"/>
      <c r="BH294" s="229">
        <f t="shared" si="583"/>
        <v>0</v>
      </c>
      <c r="BI294" s="230"/>
      <c r="BJ294" s="230"/>
      <c r="BK294" s="238"/>
      <c r="BL294" s="227">
        <f t="shared" ref="BL294:BL299" si="747">AT295*BO294</f>
        <v>0</v>
      </c>
      <c r="BM294" s="227">
        <f t="shared" ref="BM294:BM299" si="748">BK294+BL294</f>
        <v>0</v>
      </c>
      <c r="BN294" s="227"/>
      <c r="BO294" s="227"/>
      <c r="BP294" s="229">
        <f t="shared" si="584"/>
        <v>0</v>
      </c>
      <c r="BQ294" s="230"/>
      <c r="BR294" s="238">
        <f t="shared" ref="BR294:BR299" si="749">E294*BU294</f>
        <v>51651.199999999997</v>
      </c>
      <c r="BS294" s="227">
        <f t="shared" ref="BS294:BS299" si="750">E294*BV294</f>
        <v>51618.917999999998</v>
      </c>
      <c r="BT294" s="227">
        <f t="shared" ref="BT294:BT299" si="751">BR294+BS294</f>
        <v>103270.11799999999</v>
      </c>
      <c r="BU294" s="18">
        <v>80</v>
      </c>
      <c r="BV294" s="186" t="s">
        <v>1358</v>
      </c>
      <c r="BW294" s="16">
        <f t="shared" si="530"/>
        <v>159.94999999999999</v>
      </c>
      <c r="BX294" s="48"/>
      <c r="BY294" s="37" t="s">
        <v>791</v>
      </c>
      <c r="BZ294" s="37"/>
    </row>
    <row r="295" spans="1:162" ht="28.5" customHeight="1" outlineLevel="1" x14ac:dyDescent="0.45">
      <c r="A295" s="5">
        <v>250</v>
      </c>
      <c r="B295" s="5">
        <v>250</v>
      </c>
      <c r="C295" s="5" t="s">
        <v>231</v>
      </c>
      <c r="D295" s="6" t="s">
        <v>552</v>
      </c>
      <c r="E295" s="10">
        <v>102.73</v>
      </c>
      <c r="F295" s="283">
        <f t="shared" ref="F295:F299" si="752">E295*I295</f>
        <v>12327.6</v>
      </c>
      <c r="G295" s="283">
        <f t="shared" ref="G295:G299" si="753">E295*J295</f>
        <v>8519.3989000000001</v>
      </c>
      <c r="H295" s="283">
        <f t="shared" ref="H295:H299" si="754">F295+G295</f>
        <v>20846.998899999999</v>
      </c>
      <c r="I295" s="283">
        <f t="shared" ref="I295:I299" si="755">P295</f>
        <v>120</v>
      </c>
      <c r="J295" s="283">
        <f t="shared" ref="J295:J299" si="756">Q295</f>
        <v>82.93</v>
      </c>
      <c r="K295" s="10">
        <f t="shared" ref="K295:K299" si="757">J295+I295</f>
        <v>202.93</v>
      </c>
      <c r="L295" s="228"/>
      <c r="M295" s="227">
        <f t="shared" si="603"/>
        <v>12327.6</v>
      </c>
      <c r="N295" s="227">
        <f t="shared" si="632"/>
        <v>8519.3989000000001</v>
      </c>
      <c r="O295" s="227">
        <f t="shared" si="604"/>
        <v>20846.998899999999</v>
      </c>
      <c r="P295" s="227">
        <v>120</v>
      </c>
      <c r="Q295" s="227">
        <v>82.93</v>
      </c>
      <c r="R295" s="227">
        <f t="shared" si="592"/>
        <v>202.93</v>
      </c>
      <c r="S295" s="228"/>
      <c r="T295" s="227">
        <f t="shared" si="497"/>
        <v>0</v>
      </c>
      <c r="U295" s="227">
        <f t="shared" si="498"/>
        <v>0</v>
      </c>
      <c r="V295" s="227">
        <f t="shared" si="499"/>
        <v>0</v>
      </c>
      <c r="W295" s="274"/>
      <c r="X295" s="227"/>
      <c r="Y295" s="227"/>
      <c r="Z295" s="228"/>
      <c r="AA295" s="238">
        <f t="shared" si="738"/>
        <v>0</v>
      </c>
      <c r="AB295" s="227">
        <f t="shared" si="739"/>
        <v>0</v>
      </c>
      <c r="AC295" s="227">
        <f t="shared" si="740"/>
        <v>0</v>
      </c>
      <c r="AD295" s="227"/>
      <c r="AE295" s="227"/>
      <c r="AF295" s="229">
        <f t="shared" si="580"/>
        <v>0</v>
      </c>
      <c r="AG295" s="228"/>
      <c r="AH295" s="227">
        <f t="shared" si="587"/>
        <v>0</v>
      </c>
      <c r="AI295" s="227">
        <f t="shared" si="588"/>
        <v>7191.1</v>
      </c>
      <c r="AJ295" s="227">
        <f t="shared" si="500"/>
        <v>7191.1</v>
      </c>
      <c r="AK295" s="227"/>
      <c r="AL295" s="227">
        <v>70</v>
      </c>
      <c r="AM295" s="227"/>
      <c r="AN295" s="228"/>
      <c r="AO295" s="238">
        <f t="shared" si="589"/>
        <v>0</v>
      </c>
      <c r="AP295" s="227">
        <f t="shared" si="585"/>
        <v>0</v>
      </c>
      <c r="AQ295" s="227">
        <f t="shared" si="586"/>
        <v>0</v>
      </c>
      <c r="AR295" s="227"/>
      <c r="AS295" s="227"/>
      <c r="AT295" s="229">
        <f t="shared" si="581"/>
        <v>0</v>
      </c>
      <c r="AU295" s="230"/>
      <c r="AV295" s="238">
        <f t="shared" si="741"/>
        <v>0</v>
      </c>
      <c r="AW295" s="227">
        <f t="shared" si="742"/>
        <v>0</v>
      </c>
      <c r="AX295" s="227">
        <f t="shared" si="743"/>
        <v>0</v>
      </c>
      <c r="AY295" s="227"/>
      <c r="AZ295" s="227"/>
      <c r="BA295" s="229">
        <f t="shared" si="582"/>
        <v>0</v>
      </c>
      <c r="BB295" s="230"/>
      <c r="BC295" s="238">
        <f t="shared" si="744"/>
        <v>0</v>
      </c>
      <c r="BD295" s="227">
        <f t="shared" si="745"/>
        <v>0</v>
      </c>
      <c r="BE295" s="227">
        <f t="shared" si="746"/>
        <v>0</v>
      </c>
      <c r="BF295" s="227"/>
      <c r="BG295" s="227"/>
      <c r="BH295" s="229">
        <f t="shared" si="583"/>
        <v>0</v>
      </c>
      <c r="BI295" s="230"/>
      <c r="BJ295" s="230"/>
      <c r="BK295" s="238"/>
      <c r="BL295" s="227">
        <f t="shared" si="747"/>
        <v>0</v>
      </c>
      <c r="BM295" s="227">
        <f t="shared" si="748"/>
        <v>0</v>
      </c>
      <c r="BN295" s="227"/>
      <c r="BO295" s="227"/>
      <c r="BP295" s="229">
        <f t="shared" si="584"/>
        <v>0</v>
      </c>
      <c r="BQ295" s="230"/>
      <c r="BR295" s="238">
        <f t="shared" si="749"/>
        <v>8218.4</v>
      </c>
      <c r="BS295" s="227">
        <f t="shared" si="750"/>
        <v>8213.2635000000009</v>
      </c>
      <c r="BT295" s="227">
        <f t="shared" si="751"/>
        <v>16431.663500000002</v>
      </c>
      <c r="BU295" s="18">
        <v>80</v>
      </c>
      <c r="BV295" s="186" t="s">
        <v>1358</v>
      </c>
      <c r="BW295" s="16">
        <f t="shared" si="530"/>
        <v>159.94999999999999</v>
      </c>
      <c r="BX295" s="48"/>
      <c r="BY295" s="37" t="s">
        <v>792</v>
      </c>
      <c r="BZ295" s="37"/>
    </row>
    <row r="296" spans="1:162" ht="28.5" customHeight="1" outlineLevel="1" x14ac:dyDescent="0.45">
      <c r="A296" s="5">
        <v>251</v>
      </c>
      <c r="B296" s="5">
        <v>251</v>
      </c>
      <c r="C296" s="5" t="s">
        <v>232</v>
      </c>
      <c r="D296" s="6" t="s">
        <v>549</v>
      </c>
      <c r="E296" s="10">
        <v>28</v>
      </c>
      <c r="F296" s="283">
        <f t="shared" si="752"/>
        <v>14700</v>
      </c>
      <c r="G296" s="283">
        <f t="shared" si="753"/>
        <v>624.4</v>
      </c>
      <c r="H296" s="283">
        <f t="shared" si="754"/>
        <v>15324.4</v>
      </c>
      <c r="I296" s="283">
        <f t="shared" si="755"/>
        <v>525</v>
      </c>
      <c r="J296" s="283">
        <f t="shared" si="756"/>
        <v>22.3</v>
      </c>
      <c r="K296" s="10">
        <f t="shared" si="757"/>
        <v>547.29999999999995</v>
      </c>
      <c r="L296" s="228"/>
      <c r="M296" s="227">
        <f t="shared" si="603"/>
        <v>14700</v>
      </c>
      <c r="N296" s="227">
        <f t="shared" si="632"/>
        <v>624.4</v>
      </c>
      <c r="O296" s="227">
        <f t="shared" si="604"/>
        <v>15324.4</v>
      </c>
      <c r="P296" s="227">
        <v>525</v>
      </c>
      <c r="Q296" s="227">
        <v>22.3</v>
      </c>
      <c r="R296" s="227">
        <f t="shared" si="592"/>
        <v>547.29999999999995</v>
      </c>
      <c r="S296" s="228"/>
      <c r="T296" s="227">
        <f t="shared" si="497"/>
        <v>0</v>
      </c>
      <c r="U296" s="227">
        <f t="shared" si="498"/>
        <v>0</v>
      </c>
      <c r="V296" s="227">
        <f t="shared" si="499"/>
        <v>0</v>
      </c>
      <c r="W296" s="274"/>
      <c r="X296" s="227"/>
      <c r="Y296" s="227"/>
      <c r="Z296" s="228"/>
      <c r="AA296" s="238">
        <f t="shared" si="738"/>
        <v>0</v>
      </c>
      <c r="AB296" s="227">
        <f t="shared" si="739"/>
        <v>0</v>
      </c>
      <c r="AC296" s="227">
        <f t="shared" si="740"/>
        <v>0</v>
      </c>
      <c r="AD296" s="227"/>
      <c r="AE296" s="227"/>
      <c r="AF296" s="229">
        <f t="shared" si="580"/>
        <v>0</v>
      </c>
      <c r="AG296" s="228"/>
      <c r="AH296" s="227">
        <f t="shared" si="587"/>
        <v>0</v>
      </c>
      <c r="AI296" s="227">
        <f t="shared" si="588"/>
        <v>7000</v>
      </c>
      <c r="AJ296" s="227">
        <f t="shared" si="500"/>
        <v>7000</v>
      </c>
      <c r="AK296" s="227"/>
      <c r="AL296" s="227">
        <v>250</v>
      </c>
      <c r="AM296" s="227"/>
      <c r="AN296" s="228"/>
      <c r="AO296" s="238">
        <f t="shared" si="589"/>
        <v>0</v>
      </c>
      <c r="AP296" s="227">
        <f t="shared" si="585"/>
        <v>0</v>
      </c>
      <c r="AQ296" s="227">
        <f t="shared" si="586"/>
        <v>0</v>
      </c>
      <c r="AR296" s="227"/>
      <c r="AS296" s="227"/>
      <c r="AT296" s="229">
        <f t="shared" si="581"/>
        <v>0</v>
      </c>
      <c r="AU296" s="230"/>
      <c r="AV296" s="238">
        <f t="shared" si="741"/>
        <v>0</v>
      </c>
      <c r="AW296" s="227">
        <f t="shared" si="742"/>
        <v>0</v>
      </c>
      <c r="AX296" s="227">
        <f t="shared" si="743"/>
        <v>0</v>
      </c>
      <c r="AY296" s="227"/>
      <c r="AZ296" s="227"/>
      <c r="BA296" s="229">
        <f t="shared" si="582"/>
        <v>0</v>
      </c>
      <c r="BB296" s="230"/>
      <c r="BC296" s="238">
        <f t="shared" si="744"/>
        <v>0</v>
      </c>
      <c r="BD296" s="227">
        <f t="shared" si="745"/>
        <v>0</v>
      </c>
      <c r="BE296" s="227">
        <f t="shared" si="746"/>
        <v>0</v>
      </c>
      <c r="BF296" s="227"/>
      <c r="BG296" s="227"/>
      <c r="BH296" s="229">
        <f t="shared" si="583"/>
        <v>0</v>
      </c>
      <c r="BI296" s="230"/>
      <c r="BJ296" s="230"/>
      <c r="BK296" s="238"/>
      <c r="BL296" s="227">
        <f t="shared" si="747"/>
        <v>0</v>
      </c>
      <c r="BM296" s="227">
        <f t="shared" si="748"/>
        <v>0</v>
      </c>
      <c r="BN296" s="227"/>
      <c r="BO296" s="227"/>
      <c r="BP296" s="229">
        <f t="shared" si="584"/>
        <v>0</v>
      </c>
      <c r="BQ296" s="230"/>
      <c r="BR296" s="238">
        <f t="shared" si="749"/>
        <v>0</v>
      </c>
      <c r="BS296" s="227">
        <f t="shared" si="750"/>
        <v>0</v>
      </c>
      <c r="BT296" s="227">
        <f t="shared" si="751"/>
        <v>0</v>
      </c>
      <c r="BU296" s="18"/>
      <c r="BV296" s="186"/>
      <c r="BW296" s="16">
        <f t="shared" si="530"/>
        <v>0</v>
      </c>
      <c r="BX296" s="48"/>
      <c r="BY296" s="37"/>
      <c r="BZ296" s="37"/>
    </row>
    <row r="297" spans="1:162" ht="28.5" customHeight="1" outlineLevel="1" x14ac:dyDescent="0.45">
      <c r="A297" s="5">
        <v>252</v>
      </c>
      <c r="B297" s="5">
        <v>252</v>
      </c>
      <c r="C297" s="5" t="s">
        <v>233</v>
      </c>
      <c r="D297" s="6" t="s">
        <v>549</v>
      </c>
      <c r="E297" s="10">
        <v>28</v>
      </c>
      <c r="F297" s="283">
        <f t="shared" si="752"/>
        <v>20160</v>
      </c>
      <c r="G297" s="283">
        <f t="shared" si="753"/>
        <v>1198.3999999999999</v>
      </c>
      <c r="H297" s="283">
        <f t="shared" si="754"/>
        <v>21358.400000000001</v>
      </c>
      <c r="I297" s="283">
        <f t="shared" si="755"/>
        <v>720</v>
      </c>
      <c r="J297" s="283">
        <f t="shared" si="756"/>
        <v>42.8</v>
      </c>
      <c r="K297" s="10">
        <f t="shared" si="757"/>
        <v>762.8</v>
      </c>
      <c r="L297" s="228"/>
      <c r="M297" s="227">
        <f t="shared" si="603"/>
        <v>20160</v>
      </c>
      <c r="N297" s="227">
        <f t="shared" si="632"/>
        <v>1198.3999999999999</v>
      </c>
      <c r="O297" s="227">
        <f t="shared" si="604"/>
        <v>21358.400000000001</v>
      </c>
      <c r="P297" s="227">
        <v>720</v>
      </c>
      <c r="Q297" s="227">
        <v>42.8</v>
      </c>
      <c r="R297" s="227">
        <f t="shared" si="592"/>
        <v>762.8</v>
      </c>
      <c r="S297" s="228"/>
      <c r="T297" s="227">
        <f t="shared" si="497"/>
        <v>0</v>
      </c>
      <c r="U297" s="227">
        <f t="shared" si="498"/>
        <v>0</v>
      </c>
      <c r="V297" s="227">
        <f t="shared" si="499"/>
        <v>0</v>
      </c>
      <c r="W297" s="274"/>
      <c r="X297" s="227"/>
      <c r="Y297" s="227"/>
      <c r="Z297" s="228"/>
      <c r="AA297" s="238">
        <f t="shared" si="738"/>
        <v>0</v>
      </c>
      <c r="AB297" s="227">
        <f t="shared" si="739"/>
        <v>0</v>
      </c>
      <c r="AC297" s="227">
        <f t="shared" si="740"/>
        <v>0</v>
      </c>
      <c r="AD297" s="227"/>
      <c r="AE297" s="227"/>
      <c r="AF297" s="229">
        <f t="shared" si="580"/>
        <v>0</v>
      </c>
      <c r="AG297" s="228"/>
      <c r="AH297" s="227">
        <f t="shared" si="587"/>
        <v>0</v>
      </c>
      <c r="AI297" s="227">
        <f t="shared" si="588"/>
        <v>7000</v>
      </c>
      <c r="AJ297" s="227">
        <f t="shared" si="500"/>
        <v>7000</v>
      </c>
      <c r="AK297" s="227"/>
      <c r="AL297" s="227">
        <v>250</v>
      </c>
      <c r="AM297" s="227"/>
      <c r="AN297" s="228"/>
      <c r="AO297" s="238">
        <f t="shared" si="589"/>
        <v>0</v>
      </c>
      <c r="AP297" s="227">
        <f t="shared" si="585"/>
        <v>0</v>
      </c>
      <c r="AQ297" s="227">
        <f t="shared" si="586"/>
        <v>0</v>
      </c>
      <c r="AR297" s="227"/>
      <c r="AS297" s="227"/>
      <c r="AT297" s="229">
        <f t="shared" si="581"/>
        <v>0</v>
      </c>
      <c r="AU297" s="230"/>
      <c r="AV297" s="238">
        <f t="shared" si="741"/>
        <v>0</v>
      </c>
      <c r="AW297" s="227">
        <f t="shared" si="742"/>
        <v>0</v>
      </c>
      <c r="AX297" s="227">
        <f t="shared" si="743"/>
        <v>0</v>
      </c>
      <c r="AY297" s="227"/>
      <c r="AZ297" s="227"/>
      <c r="BA297" s="229">
        <f t="shared" si="582"/>
        <v>0</v>
      </c>
      <c r="BB297" s="230"/>
      <c r="BC297" s="238">
        <f t="shared" si="744"/>
        <v>0</v>
      </c>
      <c r="BD297" s="227">
        <f t="shared" si="745"/>
        <v>0</v>
      </c>
      <c r="BE297" s="227">
        <f t="shared" si="746"/>
        <v>0</v>
      </c>
      <c r="BF297" s="227"/>
      <c r="BG297" s="227"/>
      <c r="BH297" s="229">
        <f t="shared" si="583"/>
        <v>0</v>
      </c>
      <c r="BI297" s="230"/>
      <c r="BJ297" s="230"/>
      <c r="BK297" s="238"/>
      <c r="BL297" s="227">
        <f t="shared" si="747"/>
        <v>0</v>
      </c>
      <c r="BM297" s="227">
        <f t="shared" si="748"/>
        <v>0</v>
      </c>
      <c r="BN297" s="227"/>
      <c r="BO297" s="227"/>
      <c r="BP297" s="229">
        <f t="shared" si="584"/>
        <v>0</v>
      </c>
      <c r="BQ297" s="230"/>
      <c r="BR297" s="238">
        <f t="shared" si="749"/>
        <v>0</v>
      </c>
      <c r="BS297" s="227">
        <f t="shared" si="750"/>
        <v>0</v>
      </c>
      <c r="BT297" s="227">
        <f t="shared" si="751"/>
        <v>0</v>
      </c>
      <c r="BU297" s="18"/>
      <c r="BV297" s="186"/>
      <c r="BW297" s="16">
        <f t="shared" si="530"/>
        <v>0</v>
      </c>
      <c r="BX297" s="48"/>
      <c r="BY297" s="37"/>
      <c r="BZ297" s="37"/>
    </row>
    <row r="298" spans="1:162" ht="57" customHeight="1" outlineLevel="1" x14ac:dyDescent="0.45">
      <c r="A298" s="5">
        <v>253</v>
      </c>
      <c r="B298" s="5">
        <v>253</v>
      </c>
      <c r="C298" s="5" t="s">
        <v>234</v>
      </c>
      <c r="D298" s="6" t="s">
        <v>549</v>
      </c>
      <c r="E298" s="10">
        <v>33.33</v>
      </c>
      <c r="F298" s="283">
        <f t="shared" si="752"/>
        <v>47495.25</v>
      </c>
      <c r="G298" s="283">
        <f t="shared" si="753"/>
        <v>16048.394999999999</v>
      </c>
      <c r="H298" s="283">
        <f t="shared" si="754"/>
        <v>63543.644999999997</v>
      </c>
      <c r="I298" s="283">
        <f t="shared" si="755"/>
        <v>1425</v>
      </c>
      <c r="J298" s="283">
        <f t="shared" si="756"/>
        <v>481.5</v>
      </c>
      <c r="K298" s="10">
        <f t="shared" si="757"/>
        <v>1906.5</v>
      </c>
      <c r="L298" s="228"/>
      <c r="M298" s="227">
        <f t="shared" si="603"/>
        <v>47495.25</v>
      </c>
      <c r="N298" s="227">
        <f t="shared" si="632"/>
        <v>16048.394999999999</v>
      </c>
      <c r="O298" s="227">
        <f t="shared" si="604"/>
        <v>63543.644999999997</v>
      </c>
      <c r="P298" s="227">
        <v>1425</v>
      </c>
      <c r="Q298" s="227">
        <v>481.5</v>
      </c>
      <c r="R298" s="227">
        <f t="shared" si="592"/>
        <v>1906.5</v>
      </c>
      <c r="S298" s="228"/>
      <c r="T298" s="227">
        <f t="shared" si="497"/>
        <v>5216.1449999999995</v>
      </c>
      <c r="U298" s="227">
        <f t="shared" si="498"/>
        <v>0</v>
      </c>
      <c r="V298" s="227">
        <f t="shared" si="499"/>
        <v>5216.1449999999995</v>
      </c>
      <c r="W298" s="274">
        <v>156.5</v>
      </c>
      <c r="X298" s="227"/>
      <c r="Y298" s="227"/>
      <c r="Z298" s="228"/>
      <c r="AA298" s="238">
        <f t="shared" si="738"/>
        <v>0</v>
      </c>
      <c r="AB298" s="227">
        <f t="shared" si="739"/>
        <v>0</v>
      </c>
      <c r="AC298" s="227">
        <f t="shared" si="740"/>
        <v>0</v>
      </c>
      <c r="AD298" s="227"/>
      <c r="AE298" s="227"/>
      <c r="AF298" s="229">
        <f t="shared" si="580"/>
        <v>0</v>
      </c>
      <c r="AG298" s="228"/>
      <c r="AH298" s="227">
        <f t="shared" si="587"/>
        <v>0</v>
      </c>
      <c r="AI298" s="227">
        <f t="shared" si="588"/>
        <v>11665.5</v>
      </c>
      <c r="AJ298" s="227">
        <f t="shared" si="500"/>
        <v>11665.5</v>
      </c>
      <c r="AK298" s="227"/>
      <c r="AL298" s="227">
        <v>350</v>
      </c>
      <c r="AM298" s="227"/>
      <c r="AN298" s="228"/>
      <c r="AO298" s="238">
        <f t="shared" si="589"/>
        <v>0</v>
      </c>
      <c r="AP298" s="227">
        <f t="shared" si="585"/>
        <v>0</v>
      </c>
      <c r="AQ298" s="227">
        <f t="shared" si="586"/>
        <v>0</v>
      </c>
      <c r="AR298" s="227"/>
      <c r="AS298" s="227"/>
      <c r="AT298" s="229">
        <f t="shared" si="581"/>
        <v>0</v>
      </c>
      <c r="AU298" s="230"/>
      <c r="AV298" s="238">
        <f t="shared" si="741"/>
        <v>0</v>
      </c>
      <c r="AW298" s="227">
        <f t="shared" si="742"/>
        <v>0</v>
      </c>
      <c r="AX298" s="227">
        <f t="shared" si="743"/>
        <v>0</v>
      </c>
      <c r="AY298" s="227"/>
      <c r="AZ298" s="227"/>
      <c r="BA298" s="229">
        <f t="shared" si="582"/>
        <v>0</v>
      </c>
      <c r="BB298" s="230"/>
      <c r="BC298" s="238">
        <f t="shared" si="744"/>
        <v>0</v>
      </c>
      <c r="BD298" s="227">
        <f t="shared" si="745"/>
        <v>0</v>
      </c>
      <c r="BE298" s="227">
        <f t="shared" si="746"/>
        <v>0</v>
      </c>
      <c r="BF298" s="227"/>
      <c r="BG298" s="227"/>
      <c r="BH298" s="229">
        <f t="shared" si="583"/>
        <v>0</v>
      </c>
      <c r="BI298" s="230"/>
      <c r="BJ298" s="230"/>
      <c r="BK298" s="238"/>
      <c r="BL298" s="227">
        <f t="shared" si="747"/>
        <v>0</v>
      </c>
      <c r="BM298" s="227">
        <f t="shared" si="748"/>
        <v>0</v>
      </c>
      <c r="BN298" s="227"/>
      <c r="BO298" s="227"/>
      <c r="BP298" s="229">
        <f t="shared" si="584"/>
        <v>0</v>
      </c>
      <c r="BQ298" s="230"/>
      <c r="BR298" s="238">
        <f t="shared" si="749"/>
        <v>0</v>
      </c>
      <c r="BS298" s="227">
        <f t="shared" si="750"/>
        <v>0</v>
      </c>
      <c r="BT298" s="227">
        <f t="shared" si="751"/>
        <v>0</v>
      </c>
      <c r="BU298" s="18"/>
      <c r="BV298" s="186"/>
      <c r="BW298" s="16">
        <f t="shared" si="530"/>
        <v>0</v>
      </c>
      <c r="BX298" s="48"/>
      <c r="BY298" s="37" t="s">
        <v>793</v>
      </c>
      <c r="BZ298" s="37"/>
    </row>
    <row r="299" spans="1:162" ht="99.75" customHeight="1" outlineLevel="1" x14ac:dyDescent="0.45">
      <c r="A299" s="5">
        <v>254</v>
      </c>
      <c r="B299" s="5">
        <v>254</v>
      </c>
      <c r="C299" s="5" t="s">
        <v>235</v>
      </c>
      <c r="D299" s="6" t="s">
        <v>549</v>
      </c>
      <c r="E299" s="10">
        <v>5.66</v>
      </c>
      <c r="F299" s="283">
        <f t="shared" si="752"/>
        <v>12735</v>
      </c>
      <c r="G299" s="283">
        <f t="shared" si="753"/>
        <v>7131.2038000000002</v>
      </c>
      <c r="H299" s="283">
        <f t="shared" si="754"/>
        <v>19866.203799999999</v>
      </c>
      <c r="I299" s="283">
        <f t="shared" si="755"/>
        <v>2250</v>
      </c>
      <c r="J299" s="283">
        <f t="shared" si="756"/>
        <v>1259.93</v>
      </c>
      <c r="K299" s="10">
        <f t="shared" si="757"/>
        <v>3509.9300000000003</v>
      </c>
      <c r="L299" s="228"/>
      <c r="M299" s="227">
        <f t="shared" si="603"/>
        <v>12735</v>
      </c>
      <c r="N299" s="227">
        <f t="shared" si="632"/>
        <v>7131.2038000000002</v>
      </c>
      <c r="O299" s="227">
        <f t="shared" si="604"/>
        <v>19866.203799999999</v>
      </c>
      <c r="P299" s="227">
        <v>2250</v>
      </c>
      <c r="Q299" s="227">
        <v>1259.93</v>
      </c>
      <c r="R299" s="227">
        <f t="shared" si="592"/>
        <v>3509.9300000000003</v>
      </c>
      <c r="S299" s="228"/>
      <c r="T299" s="227">
        <f t="shared" si="497"/>
        <v>12735</v>
      </c>
      <c r="U299" s="227">
        <f t="shared" si="498"/>
        <v>0</v>
      </c>
      <c r="V299" s="227">
        <f t="shared" si="499"/>
        <v>12735</v>
      </c>
      <c r="W299" s="274">
        <v>2250</v>
      </c>
      <c r="X299" s="227"/>
      <c r="Y299" s="227"/>
      <c r="Z299" s="228"/>
      <c r="AA299" s="238">
        <f t="shared" si="738"/>
        <v>0</v>
      </c>
      <c r="AB299" s="227">
        <f t="shared" si="739"/>
        <v>0</v>
      </c>
      <c r="AC299" s="227">
        <f t="shared" si="740"/>
        <v>0</v>
      </c>
      <c r="AD299" s="227"/>
      <c r="AE299" s="227"/>
      <c r="AF299" s="229">
        <f t="shared" si="580"/>
        <v>0</v>
      </c>
      <c r="AG299" s="228"/>
      <c r="AH299" s="227">
        <f t="shared" si="587"/>
        <v>0</v>
      </c>
      <c r="AI299" s="227">
        <f t="shared" si="588"/>
        <v>18860.353879999999</v>
      </c>
      <c r="AJ299" s="227">
        <f t="shared" si="500"/>
        <v>18860.353879999999</v>
      </c>
      <c r="AK299" s="227"/>
      <c r="AL299" s="227">
        <v>3332.2179999999998</v>
      </c>
      <c r="AM299" s="227"/>
      <c r="AN299" s="228"/>
      <c r="AO299" s="238">
        <f t="shared" si="589"/>
        <v>0</v>
      </c>
      <c r="AP299" s="227">
        <f t="shared" si="585"/>
        <v>0</v>
      </c>
      <c r="AQ299" s="227">
        <f t="shared" si="586"/>
        <v>0</v>
      </c>
      <c r="AR299" s="227"/>
      <c r="AS299" s="227"/>
      <c r="AT299" s="229">
        <f t="shared" si="581"/>
        <v>0</v>
      </c>
      <c r="AU299" s="230"/>
      <c r="AV299" s="238">
        <f t="shared" si="741"/>
        <v>0</v>
      </c>
      <c r="AW299" s="227">
        <f t="shared" si="742"/>
        <v>0</v>
      </c>
      <c r="AX299" s="227">
        <f t="shared" si="743"/>
        <v>0</v>
      </c>
      <c r="AY299" s="227"/>
      <c r="AZ299" s="227"/>
      <c r="BA299" s="229">
        <f t="shared" si="582"/>
        <v>0</v>
      </c>
      <c r="BB299" s="230"/>
      <c r="BC299" s="238">
        <f t="shared" si="744"/>
        <v>0</v>
      </c>
      <c r="BD299" s="227">
        <f t="shared" si="745"/>
        <v>0</v>
      </c>
      <c r="BE299" s="227">
        <f t="shared" si="746"/>
        <v>0</v>
      </c>
      <c r="BF299" s="227"/>
      <c r="BG299" s="227"/>
      <c r="BH299" s="229">
        <f t="shared" si="583"/>
        <v>0</v>
      </c>
      <c r="BI299" s="230"/>
      <c r="BJ299" s="230"/>
      <c r="BK299" s="238"/>
      <c r="BL299" s="227">
        <f t="shared" si="747"/>
        <v>0</v>
      </c>
      <c r="BM299" s="227">
        <f t="shared" si="748"/>
        <v>0</v>
      </c>
      <c r="BN299" s="227"/>
      <c r="BO299" s="227"/>
      <c r="BP299" s="229">
        <f t="shared" si="584"/>
        <v>0</v>
      </c>
      <c r="BQ299" s="230"/>
      <c r="BR299" s="238">
        <f t="shared" si="749"/>
        <v>0</v>
      </c>
      <c r="BS299" s="227">
        <f t="shared" si="750"/>
        <v>0</v>
      </c>
      <c r="BT299" s="227">
        <f t="shared" si="751"/>
        <v>0</v>
      </c>
      <c r="BU299" s="18"/>
      <c r="BV299" s="186"/>
      <c r="BW299" s="16">
        <f t="shared" si="530"/>
        <v>0</v>
      </c>
      <c r="BX299" s="48"/>
      <c r="BY299" s="37" t="s">
        <v>794</v>
      </c>
      <c r="BZ299" s="37"/>
    </row>
    <row r="300" spans="1:162" s="26" customFormat="1" x14ac:dyDescent="0.45">
      <c r="A300" s="21"/>
      <c r="B300" s="21"/>
      <c r="C300" s="21" t="s">
        <v>236</v>
      </c>
      <c r="D300" s="27"/>
      <c r="E300" s="28"/>
      <c r="F300" s="225">
        <f t="shared" ref="F300:L300" si="758">SUM(F301:F303)</f>
        <v>1365585.9</v>
      </c>
      <c r="G300" s="225">
        <f t="shared" si="758"/>
        <v>2701080.1975999996</v>
      </c>
      <c r="H300" s="225">
        <f t="shared" si="758"/>
        <v>4066666.0975999995</v>
      </c>
      <c r="I300" s="225"/>
      <c r="J300" s="225"/>
      <c r="K300" s="225"/>
      <c r="L300" s="225">
        <f t="shared" si="758"/>
        <v>0</v>
      </c>
      <c r="M300" s="225">
        <f>SUM(M301:M303)</f>
        <v>4565184</v>
      </c>
      <c r="N300" s="225">
        <f t="shared" ref="N300:O300" si="759">SUM(N301:N303)</f>
        <v>2701080.1975999996</v>
      </c>
      <c r="O300" s="225">
        <f t="shared" si="759"/>
        <v>7266264.1975999996</v>
      </c>
      <c r="P300" s="225"/>
      <c r="Q300" s="225"/>
      <c r="R300" s="225">
        <f t="shared" si="592"/>
        <v>0</v>
      </c>
      <c r="S300" s="226"/>
      <c r="T300" s="225">
        <f>SUM(T301:T303)</f>
        <v>910390.6</v>
      </c>
      <c r="U300" s="225">
        <f t="shared" ref="U300" si="760">SUM(U301:U303)</f>
        <v>0</v>
      </c>
      <c r="V300" s="225">
        <f t="shared" ref="V300" si="761">SUM(V301:V303)</f>
        <v>910390.6</v>
      </c>
      <c r="W300" s="273"/>
      <c r="X300" s="225"/>
      <c r="Y300" s="225"/>
      <c r="Z300" s="226"/>
      <c r="AA300" s="225">
        <f>SUM(AA301:AA303)</f>
        <v>0</v>
      </c>
      <c r="AB300" s="225">
        <f t="shared" ref="AB300:AC300" si="762">SUM(AB301:AB303)</f>
        <v>0</v>
      </c>
      <c r="AC300" s="225">
        <f t="shared" si="762"/>
        <v>0</v>
      </c>
      <c r="AD300" s="225"/>
      <c r="AE300" s="225"/>
      <c r="AF300" s="222">
        <f t="shared" si="580"/>
        <v>0</v>
      </c>
      <c r="AG300" s="226"/>
      <c r="AH300" s="225">
        <f>SUM(AH301:AH303)</f>
        <v>0</v>
      </c>
      <c r="AI300" s="225">
        <f t="shared" ref="AI300" si="763">SUM(AI301:AI303)</f>
        <v>5574928</v>
      </c>
      <c r="AJ300" s="225">
        <f t="shared" ref="AJ300" si="764">SUM(AJ301:AJ303)</f>
        <v>5574928</v>
      </c>
      <c r="AK300" s="225">
        <f t="shared" ref="AK300" si="765">SUM(AK301:AK303)</f>
        <v>0</v>
      </c>
      <c r="AL300" s="225">
        <f t="shared" ref="AL300" si="766">SUM(AL301:AL303)</f>
        <v>4500</v>
      </c>
      <c r="AM300" s="225"/>
      <c r="AN300" s="226"/>
      <c r="AO300" s="225">
        <f>SUM(AO301:AO303)</f>
        <v>0</v>
      </c>
      <c r="AP300" s="225">
        <f t="shared" ref="AP300" si="767">SUM(AP301:AP303)</f>
        <v>0</v>
      </c>
      <c r="AQ300" s="225">
        <f t="shared" ref="AQ300" si="768">SUM(AQ301:AQ303)</f>
        <v>0</v>
      </c>
      <c r="AR300" s="225"/>
      <c r="AS300" s="225"/>
      <c r="AT300" s="222">
        <f t="shared" si="581"/>
        <v>0</v>
      </c>
      <c r="AU300" s="223"/>
      <c r="AV300" s="225">
        <f>SUM(AV301:AV303)</f>
        <v>0</v>
      </c>
      <c r="AW300" s="225">
        <f t="shared" ref="AW300" si="769">SUM(AW301:AW303)</f>
        <v>0</v>
      </c>
      <c r="AX300" s="225">
        <f t="shared" ref="AX300" si="770">SUM(AX301:AX303)</f>
        <v>0</v>
      </c>
      <c r="AY300" s="225"/>
      <c r="AZ300" s="225"/>
      <c r="BA300" s="222">
        <f t="shared" si="582"/>
        <v>0</v>
      </c>
      <c r="BB300" s="223"/>
      <c r="BC300" s="225">
        <f>SUM(BC301:BC303)</f>
        <v>0</v>
      </c>
      <c r="BD300" s="225">
        <f t="shared" ref="BD300:BE300" si="771">SUM(BD301:BD303)</f>
        <v>0</v>
      </c>
      <c r="BE300" s="225">
        <f t="shared" si="771"/>
        <v>0</v>
      </c>
      <c r="BF300" s="225"/>
      <c r="BG300" s="225"/>
      <c r="BH300" s="222">
        <f t="shared" si="583"/>
        <v>0</v>
      </c>
      <c r="BI300" s="223"/>
      <c r="BJ300" s="223"/>
      <c r="BK300" s="225">
        <f>SUM(BK301:BK303)</f>
        <v>0</v>
      </c>
      <c r="BL300" s="225">
        <f t="shared" ref="BL300:BM300" si="772">SUM(BL301:BL303)</f>
        <v>0</v>
      </c>
      <c r="BM300" s="225">
        <f t="shared" si="772"/>
        <v>0</v>
      </c>
      <c r="BN300" s="225"/>
      <c r="BO300" s="225"/>
      <c r="BP300" s="222">
        <f t="shared" si="584"/>
        <v>0</v>
      </c>
      <c r="BQ300" s="223"/>
      <c r="BR300" s="225">
        <f>SUM(BR301:BR303)</f>
        <v>0</v>
      </c>
      <c r="BS300" s="225">
        <f t="shared" ref="BS300:BT300" si="773">SUM(BS301:BS303)</f>
        <v>0</v>
      </c>
      <c r="BT300" s="225">
        <f t="shared" si="773"/>
        <v>0</v>
      </c>
      <c r="BU300" s="29"/>
      <c r="BV300" s="190"/>
      <c r="BW300" s="25">
        <f t="shared" si="530"/>
        <v>0</v>
      </c>
      <c r="BX300" s="47"/>
      <c r="BY300" s="35"/>
      <c r="BZ300" s="35"/>
      <c r="CA300" s="53"/>
      <c r="CB300" s="53"/>
      <c r="CC300" s="53"/>
      <c r="CD300" s="53"/>
      <c r="CE300" s="53"/>
      <c r="CF300" s="53"/>
      <c r="CG300" s="53"/>
      <c r="CH300" s="53"/>
      <c r="CI300" s="53"/>
      <c r="CJ300" s="53"/>
      <c r="CK300" s="53"/>
      <c r="CL300" s="53"/>
      <c r="CM300" s="53"/>
      <c r="CN300" s="53"/>
      <c r="CO300" s="53"/>
      <c r="CP300" s="53"/>
      <c r="CQ300" s="53"/>
      <c r="CR300" s="53"/>
      <c r="CS300" s="53"/>
      <c r="CT300" s="53"/>
      <c r="CU300" s="53"/>
      <c r="CV300" s="53"/>
      <c r="CW300" s="53"/>
      <c r="CX300" s="53"/>
      <c r="CY300" s="53"/>
      <c r="CZ300" s="53"/>
      <c r="DA300" s="53"/>
      <c r="DB300" s="53"/>
      <c r="DC300" s="53"/>
      <c r="DD300" s="53"/>
      <c r="DE300" s="53"/>
      <c r="DF300" s="53"/>
      <c r="DG300" s="53"/>
      <c r="DH300" s="53"/>
      <c r="DI300" s="53"/>
      <c r="DJ300" s="53"/>
      <c r="DK300" s="53"/>
      <c r="DL300" s="53"/>
      <c r="DM300" s="53"/>
      <c r="DN300" s="53"/>
      <c r="DO300" s="53"/>
      <c r="DP300" s="53"/>
      <c r="DQ300" s="53"/>
      <c r="DR300" s="53"/>
      <c r="DS300" s="53"/>
      <c r="DT300" s="53"/>
      <c r="DU300" s="53"/>
      <c r="DV300" s="53"/>
      <c r="DW300" s="53"/>
      <c r="DX300" s="53"/>
      <c r="DY300" s="53"/>
      <c r="DZ300" s="53"/>
      <c r="EA300" s="53"/>
      <c r="EB300" s="53"/>
      <c r="EC300" s="53"/>
      <c r="ED300" s="53"/>
      <c r="EE300" s="53"/>
      <c r="EF300" s="53"/>
      <c r="EG300" s="53"/>
      <c r="EH300" s="53"/>
      <c r="EI300" s="53"/>
      <c r="EJ300" s="53"/>
      <c r="EK300" s="53"/>
      <c r="EL300" s="53"/>
      <c r="EM300" s="53"/>
      <c r="EN300" s="53"/>
      <c r="EO300" s="53"/>
      <c r="EP300" s="53"/>
      <c r="EQ300" s="53"/>
      <c r="ER300" s="53"/>
      <c r="ES300" s="53"/>
      <c r="ET300" s="53"/>
      <c r="EU300" s="53"/>
      <c r="EV300" s="53"/>
      <c r="EW300" s="53"/>
      <c r="EX300" s="53"/>
      <c r="EY300" s="53"/>
      <c r="EZ300" s="53"/>
      <c r="FA300" s="53"/>
      <c r="FB300" s="53"/>
      <c r="FC300" s="53"/>
      <c r="FD300" s="53"/>
      <c r="FE300" s="53"/>
      <c r="FF300" s="53"/>
    </row>
    <row r="301" spans="1:162" ht="42.75" customHeight="1" outlineLevel="1" x14ac:dyDescent="0.45">
      <c r="A301" s="5">
        <v>255</v>
      </c>
      <c r="B301" s="5">
        <v>255</v>
      </c>
      <c r="C301" s="5" t="s">
        <v>237</v>
      </c>
      <c r="D301" s="6" t="s">
        <v>551</v>
      </c>
      <c r="E301" s="10">
        <v>3363.6</v>
      </c>
      <c r="F301" s="283">
        <f t="shared" ref="F301" si="774">E301*I301</f>
        <v>882945</v>
      </c>
      <c r="G301" s="283">
        <f t="shared" ref="G301" si="775">E301*J301</f>
        <v>1049745.9239999999</v>
      </c>
      <c r="H301" s="283">
        <f t="shared" ref="H301" si="776">F301+G301</f>
        <v>1932690.9239999999</v>
      </c>
      <c r="I301" s="283">
        <f>W301*1.5</f>
        <v>262.5</v>
      </c>
      <c r="J301" s="283">
        <f>Q301</f>
        <v>312.08999999999997</v>
      </c>
      <c r="K301" s="10"/>
      <c r="L301" s="228"/>
      <c r="M301" s="237">
        <f t="shared" si="603"/>
        <v>3279510</v>
      </c>
      <c r="N301" s="237">
        <f t="shared" si="632"/>
        <v>1049745.9239999999</v>
      </c>
      <c r="O301" s="237">
        <f t="shared" si="604"/>
        <v>4329255.9239999996</v>
      </c>
      <c r="P301" s="237">
        <v>975</v>
      </c>
      <c r="Q301" s="227">
        <v>312.08999999999997</v>
      </c>
      <c r="R301" s="227">
        <f t="shared" si="592"/>
        <v>1287.0899999999999</v>
      </c>
      <c r="S301" s="228"/>
      <c r="T301" s="227">
        <f t="shared" si="497"/>
        <v>588630</v>
      </c>
      <c r="U301" s="227">
        <f t="shared" si="498"/>
        <v>0</v>
      </c>
      <c r="V301" s="227">
        <f t="shared" si="499"/>
        <v>588630</v>
      </c>
      <c r="W301" s="274">
        <v>175</v>
      </c>
      <c r="X301" s="227"/>
      <c r="Y301" s="227"/>
      <c r="Z301" s="228"/>
      <c r="AA301" s="238">
        <f>AM301*AD301</f>
        <v>0</v>
      </c>
      <c r="AB301" s="227">
        <f>AM302*AE301</f>
        <v>0</v>
      </c>
      <c r="AC301" s="227">
        <f>AA301+AB301</f>
        <v>0</v>
      </c>
      <c r="AD301" s="227"/>
      <c r="AE301" s="227"/>
      <c r="AF301" s="229">
        <f t="shared" si="580"/>
        <v>0</v>
      </c>
      <c r="AG301" s="228"/>
      <c r="AH301" s="227">
        <f t="shared" si="587"/>
        <v>0</v>
      </c>
      <c r="AI301" s="227">
        <f t="shared" si="588"/>
        <v>3699960</v>
      </c>
      <c r="AJ301" s="227">
        <f t="shared" si="500"/>
        <v>3699960</v>
      </c>
      <c r="AK301" s="227"/>
      <c r="AL301" s="227">
        <v>1100</v>
      </c>
      <c r="AM301" s="227"/>
      <c r="AN301" s="228"/>
      <c r="AO301" s="238">
        <f t="shared" si="589"/>
        <v>0</v>
      </c>
      <c r="AP301" s="227">
        <f t="shared" si="585"/>
        <v>0</v>
      </c>
      <c r="AQ301" s="227">
        <f t="shared" si="586"/>
        <v>0</v>
      </c>
      <c r="AR301" s="227"/>
      <c r="AS301" s="227"/>
      <c r="AT301" s="229">
        <f t="shared" si="581"/>
        <v>0</v>
      </c>
      <c r="AU301" s="230"/>
      <c r="AV301" s="238">
        <f>R301*AY301</f>
        <v>0</v>
      </c>
      <c r="AW301" s="227">
        <f>R302*AZ301</f>
        <v>0</v>
      </c>
      <c r="AX301" s="227">
        <f>AV301+AW301</f>
        <v>0</v>
      </c>
      <c r="AY301" s="227"/>
      <c r="AZ301" s="227"/>
      <c r="BA301" s="229">
        <f t="shared" si="582"/>
        <v>0</v>
      </c>
      <c r="BB301" s="230"/>
      <c r="BC301" s="238">
        <f>Y301*BF301</f>
        <v>0</v>
      </c>
      <c r="BD301" s="227">
        <f>Y302*BG301</f>
        <v>0</v>
      </c>
      <c r="BE301" s="227">
        <f>BC301+BD301</f>
        <v>0</v>
      </c>
      <c r="BF301" s="227"/>
      <c r="BG301" s="227"/>
      <c r="BH301" s="229">
        <f t="shared" si="583"/>
        <v>0</v>
      </c>
      <c r="BI301" s="230"/>
      <c r="BJ301" s="230"/>
      <c r="BK301" s="238"/>
      <c r="BL301" s="227">
        <f>AT302*BO301</f>
        <v>0</v>
      </c>
      <c r="BM301" s="227">
        <f>BK301+BL301</f>
        <v>0</v>
      </c>
      <c r="BN301" s="227"/>
      <c r="BO301" s="227"/>
      <c r="BP301" s="229">
        <f t="shared" si="584"/>
        <v>0</v>
      </c>
      <c r="BQ301" s="230"/>
      <c r="BR301" s="238"/>
      <c r="BS301" s="227">
        <f>BA302*BV301</f>
        <v>0</v>
      </c>
      <c r="BT301" s="227">
        <f>BR301+BS301</f>
        <v>0</v>
      </c>
      <c r="BU301" s="18"/>
      <c r="BV301" s="186"/>
      <c r="BW301" s="16">
        <f t="shared" si="530"/>
        <v>0</v>
      </c>
      <c r="BX301" s="48"/>
      <c r="BY301" s="37" t="s">
        <v>795</v>
      </c>
      <c r="BZ301" s="37"/>
    </row>
    <row r="302" spans="1:162" ht="57" customHeight="1" outlineLevel="1" x14ac:dyDescent="0.45">
      <c r="A302" s="5">
        <v>256</v>
      </c>
      <c r="B302" s="5">
        <v>256</v>
      </c>
      <c r="C302" s="5" t="s">
        <v>238</v>
      </c>
      <c r="D302" s="6" t="s">
        <v>551</v>
      </c>
      <c r="E302" s="10">
        <v>1026.04</v>
      </c>
      <c r="F302" s="283">
        <f t="shared" ref="F302:F303" si="777">E302*I302</f>
        <v>269335.5</v>
      </c>
      <c r="G302" s="283">
        <f t="shared" ref="G302:G303" si="778">E302*J302</f>
        <v>594682.52359999996</v>
      </c>
      <c r="H302" s="283">
        <f t="shared" ref="H302:H303" si="779">F302+G302</f>
        <v>864018.02359999996</v>
      </c>
      <c r="I302" s="283">
        <f t="shared" ref="I302:I303" si="780">W302*1.5</f>
        <v>262.5</v>
      </c>
      <c r="J302" s="283">
        <f t="shared" ref="J302:J303" si="781">Q302</f>
        <v>579.59</v>
      </c>
      <c r="K302" s="10"/>
      <c r="L302" s="228"/>
      <c r="M302" s="237">
        <f t="shared" si="603"/>
        <v>1000389</v>
      </c>
      <c r="N302" s="237">
        <f t="shared" si="632"/>
        <v>594682.52359999996</v>
      </c>
      <c r="O302" s="237">
        <f t="shared" si="604"/>
        <v>1595071.5236</v>
      </c>
      <c r="P302" s="237">
        <v>975</v>
      </c>
      <c r="Q302" s="227">
        <v>579.59</v>
      </c>
      <c r="R302" s="227">
        <f t="shared" si="592"/>
        <v>1554.5900000000001</v>
      </c>
      <c r="S302" s="228"/>
      <c r="T302" s="227">
        <f t="shared" si="497"/>
        <v>179557</v>
      </c>
      <c r="U302" s="227">
        <f t="shared" si="498"/>
        <v>0</v>
      </c>
      <c r="V302" s="227">
        <f t="shared" si="499"/>
        <v>179557</v>
      </c>
      <c r="W302" s="274">
        <v>175</v>
      </c>
      <c r="X302" s="227"/>
      <c r="Y302" s="227"/>
      <c r="Z302" s="228"/>
      <c r="AA302" s="238">
        <f>AM302*AD302</f>
        <v>0</v>
      </c>
      <c r="AB302" s="227">
        <f>AM303*AE302</f>
        <v>0</v>
      </c>
      <c r="AC302" s="227">
        <f>AA302+AB302</f>
        <v>0</v>
      </c>
      <c r="AD302" s="227"/>
      <c r="AE302" s="227"/>
      <c r="AF302" s="229">
        <f t="shared" si="580"/>
        <v>0</v>
      </c>
      <c r="AG302" s="228"/>
      <c r="AH302" s="227">
        <f t="shared" si="587"/>
        <v>0</v>
      </c>
      <c r="AI302" s="227">
        <f t="shared" si="588"/>
        <v>1231248</v>
      </c>
      <c r="AJ302" s="227">
        <f t="shared" si="500"/>
        <v>1231248</v>
      </c>
      <c r="AK302" s="227"/>
      <c r="AL302" s="227">
        <v>1200</v>
      </c>
      <c r="AM302" s="227"/>
      <c r="AN302" s="228"/>
      <c r="AO302" s="238">
        <f t="shared" si="589"/>
        <v>0</v>
      </c>
      <c r="AP302" s="227">
        <f t="shared" si="585"/>
        <v>0</v>
      </c>
      <c r="AQ302" s="227">
        <f t="shared" si="586"/>
        <v>0</v>
      </c>
      <c r="AR302" s="227"/>
      <c r="AS302" s="227"/>
      <c r="AT302" s="229">
        <f t="shared" si="581"/>
        <v>0</v>
      </c>
      <c r="AU302" s="230"/>
      <c r="AV302" s="238">
        <f>R302*AY302</f>
        <v>0</v>
      </c>
      <c r="AW302" s="227">
        <f>R303*AZ302</f>
        <v>0</v>
      </c>
      <c r="AX302" s="227">
        <f>AV302+AW302</f>
        <v>0</v>
      </c>
      <c r="AY302" s="227"/>
      <c r="AZ302" s="227"/>
      <c r="BA302" s="229">
        <f t="shared" si="582"/>
        <v>0</v>
      </c>
      <c r="BB302" s="230"/>
      <c r="BC302" s="238">
        <f>Y302*BF302</f>
        <v>0</v>
      </c>
      <c r="BD302" s="227">
        <f>Y303*BG302</f>
        <v>0</v>
      </c>
      <c r="BE302" s="227">
        <f>BC302+BD302</f>
        <v>0</v>
      </c>
      <c r="BF302" s="227"/>
      <c r="BG302" s="227"/>
      <c r="BH302" s="229">
        <f t="shared" si="583"/>
        <v>0</v>
      </c>
      <c r="BI302" s="230"/>
      <c r="BJ302" s="230"/>
      <c r="BK302" s="238"/>
      <c r="BL302" s="227">
        <f>AT303*BO302</f>
        <v>0</v>
      </c>
      <c r="BM302" s="227">
        <f>BK302+BL302</f>
        <v>0</v>
      </c>
      <c r="BN302" s="227"/>
      <c r="BO302" s="227"/>
      <c r="BP302" s="229">
        <f t="shared" si="584"/>
        <v>0</v>
      </c>
      <c r="BQ302" s="230"/>
      <c r="BR302" s="238"/>
      <c r="BS302" s="227">
        <f>BA303*BV302</f>
        <v>0</v>
      </c>
      <c r="BT302" s="227">
        <f>BR302+BS302</f>
        <v>0</v>
      </c>
      <c r="BU302" s="18"/>
      <c r="BV302" s="186"/>
      <c r="BW302" s="16">
        <f t="shared" si="530"/>
        <v>0</v>
      </c>
      <c r="BX302" s="48"/>
      <c r="BY302" s="37" t="s">
        <v>796</v>
      </c>
      <c r="BZ302" s="37"/>
    </row>
    <row r="303" spans="1:162" ht="42.75" customHeight="1" outlineLevel="1" x14ac:dyDescent="0.45">
      <c r="A303" s="5">
        <v>257</v>
      </c>
      <c r="B303" s="5">
        <v>257</v>
      </c>
      <c r="C303" s="5" t="s">
        <v>239</v>
      </c>
      <c r="D303" s="6" t="s">
        <v>551</v>
      </c>
      <c r="E303" s="10">
        <v>292.60000000000002</v>
      </c>
      <c r="F303" s="283">
        <f t="shared" si="777"/>
        <v>213305.40000000002</v>
      </c>
      <c r="G303" s="283">
        <f t="shared" si="778"/>
        <v>1056651.75</v>
      </c>
      <c r="H303" s="283">
        <f t="shared" si="779"/>
        <v>1269957.1499999999</v>
      </c>
      <c r="I303" s="283">
        <f t="shared" si="780"/>
        <v>729</v>
      </c>
      <c r="J303" s="283">
        <f t="shared" si="781"/>
        <v>3611.25</v>
      </c>
      <c r="K303" s="10"/>
      <c r="L303" s="228"/>
      <c r="M303" s="237">
        <f t="shared" si="603"/>
        <v>285285</v>
      </c>
      <c r="N303" s="237">
        <f t="shared" si="632"/>
        <v>1056651.75</v>
      </c>
      <c r="O303" s="237">
        <f t="shared" si="604"/>
        <v>1341936.75</v>
      </c>
      <c r="P303" s="237">
        <v>975</v>
      </c>
      <c r="Q303" s="227">
        <v>3611.25</v>
      </c>
      <c r="R303" s="227">
        <f t="shared" si="592"/>
        <v>4586.25</v>
      </c>
      <c r="S303" s="228"/>
      <c r="T303" s="227">
        <f t="shared" si="497"/>
        <v>142203.6</v>
      </c>
      <c r="U303" s="227">
        <f t="shared" si="498"/>
        <v>0</v>
      </c>
      <c r="V303" s="227">
        <f t="shared" si="499"/>
        <v>142203.6</v>
      </c>
      <c r="W303" s="274">
        <v>486</v>
      </c>
      <c r="X303" s="227"/>
      <c r="Y303" s="227"/>
      <c r="Z303" s="228"/>
      <c r="AA303" s="238">
        <f>AM303*AD303</f>
        <v>0</v>
      </c>
      <c r="AB303" s="227">
        <f>AM304*AE303</f>
        <v>0</v>
      </c>
      <c r="AC303" s="227">
        <f>AA303+AB303</f>
        <v>0</v>
      </c>
      <c r="AD303" s="227"/>
      <c r="AE303" s="227"/>
      <c r="AF303" s="229">
        <f t="shared" si="580"/>
        <v>0</v>
      </c>
      <c r="AG303" s="228"/>
      <c r="AH303" s="227">
        <f t="shared" si="587"/>
        <v>0</v>
      </c>
      <c r="AI303" s="227">
        <f t="shared" si="588"/>
        <v>643720</v>
      </c>
      <c r="AJ303" s="227">
        <f t="shared" si="500"/>
        <v>643720</v>
      </c>
      <c r="AK303" s="227"/>
      <c r="AL303" s="227">
        <v>2200</v>
      </c>
      <c r="AM303" s="227"/>
      <c r="AN303" s="228"/>
      <c r="AO303" s="238">
        <f t="shared" si="589"/>
        <v>0</v>
      </c>
      <c r="AP303" s="227">
        <f t="shared" si="585"/>
        <v>0</v>
      </c>
      <c r="AQ303" s="227">
        <f t="shared" si="586"/>
        <v>0</v>
      </c>
      <c r="AR303" s="227"/>
      <c r="AS303" s="227"/>
      <c r="AT303" s="229">
        <f t="shared" si="581"/>
        <v>0</v>
      </c>
      <c r="AU303" s="230"/>
      <c r="AV303" s="238">
        <f>R303*AY303</f>
        <v>0</v>
      </c>
      <c r="AW303" s="227">
        <f>R304*AZ303</f>
        <v>0</v>
      </c>
      <c r="AX303" s="227">
        <f>AV303+AW303</f>
        <v>0</v>
      </c>
      <c r="AY303" s="227"/>
      <c r="AZ303" s="227"/>
      <c r="BA303" s="229">
        <f t="shared" si="582"/>
        <v>0</v>
      </c>
      <c r="BB303" s="230"/>
      <c r="BC303" s="238">
        <f>Y303*BF303</f>
        <v>0</v>
      </c>
      <c r="BD303" s="227">
        <f>Y304*BG303</f>
        <v>0</v>
      </c>
      <c r="BE303" s="227">
        <f>BC303+BD303</f>
        <v>0</v>
      </c>
      <c r="BF303" s="227"/>
      <c r="BG303" s="227"/>
      <c r="BH303" s="229">
        <f t="shared" si="583"/>
        <v>0</v>
      </c>
      <c r="BI303" s="230"/>
      <c r="BJ303" s="230"/>
      <c r="BK303" s="238"/>
      <c r="BL303" s="227">
        <f>AT304*BO303</f>
        <v>0</v>
      </c>
      <c r="BM303" s="227">
        <f>BK303+BL303</f>
        <v>0</v>
      </c>
      <c r="BN303" s="227"/>
      <c r="BO303" s="227"/>
      <c r="BP303" s="229">
        <f t="shared" si="584"/>
        <v>0</v>
      </c>
      <c r="BQ303" s="230"/>
      <c r="BR303" s="238"/>
      <c r="BS303" s="227">
        <f>BA304*BV303</f>
        <v>0</v>
      </c>
      <c r="BT303" s="227">
        <f>BR303+BS303</f>
        <v>0</v>
      </c>
      <c r="BU303" s="18"/>
      <c r="BV303" s="186"/>
      <c r="BW303" s="16">
        <f t="shared" si="530"/>
        <v>0</v>
      </c>
      <c r="BX303" s="48"/>
      <c r="BY303" s="37" t="s">
        <v>797</v>
      </c>
      <c r="BZ303" s="37"/>
    </row>
    <row r="304" spans="1:162" s="26" customFormat="1" x14ac:dyDescent="0.45">
      <c r="A304" s="21">
        <v>0</v>
      </c>
      <c r="B304" s="21"/>
      <c r="C304" s="21" t="s">
        <v>240</v>
      </c>
      <c r="D304" s="27"/>
      <c r="E304" s="28"/>
      <c r="F304" s="225">
        <f t="shared" ref="F304:L304" si="782">SUM(F305:F307)</f>
        <v>93771.5</v>
      </c>
      <c r="G304" s="225">
        <f t="shared" si="782"/>
        <v>67418.475000000006</v>
      </c>
      <c r="H304" s="225">
        <f t="shared" si="782"/>
        <v>161189.97500000001</v>
      </c>
      <c r="I304" s="225"/>
      <c r="J304" s="225"/>
      <c r="K304" s="225"/>
      <c r="L304" s="225">
        <f t="shared" si="782"/>
        <v>0</v>
      </c>
      <c r="M304" s="225">
        <f>SUM(M305:M307)</f>
        <v>269105.25</v>
      </c>
      <c r="N304" s="225">
        <f t="shared" ref="N304:O304" si="783">SUM(N305:N307)</f>
        <v>138294.565</v>
      </c>
      <c r="O304" s="225">
        <f t="shared" si="783"/>
        <v>407399.81499999994</v>
      </c>
      <c r="P304" s="225"/>
      <c r="Q304" s="225"/>
      <c r="R304" s="225">
        <f t="shared" si="592"/>
        <v>0</v>
      </c>
      <c r="S304" s="226"/>
      <c r="T304" s="225">
        <f>SUM(T305:T307)</f>
        <v>0</v>
      </c>
      <c r="U304" s="225">
        <f t="shared" ref="U304" si="784">SUM(U305:U307)</f>
        <v>0</v>
      </c>
      <c r="V304" s="225">
        <f t="shared" ref="V304" si="785">SUM(V305:V307)</f>
        <v>0</v>
      </c>
      <c r="W304" s="273"/>
      <c r="X304" s="225"/>
      <c r="Y304" s="225"/>
      <c r="Z304" s="226"/>
      <c r="AA304" s="225">
        <f>SUM(AA305:AA307)</f>
        <v>0</v>
      </c>
      <c r="AB304" s="225">
        <f t="shared" ref="AB304:AC304" si="786">SUM(AB305:AB307)</f>
        <v>0</v>
      </c>
      <c r="AC304" s="225">
        <f t="shared" si="786"/>
        <v>0</v>
      </c>
      <c r="AD304" s="225"/>
      <c r="AE304" s="225"/>
      <c r="AF304" s="222">
        <f t="shared" si="580"/>
        <v>0</v>
      </c>
      <c r="AG304" s="226"/>
      <c r="AH304" s="225">
        <f>SUM(AH305:AH307)</f>
        <v>0</v>
      </c>
      <c r="AI304" s="225">
        <f t="shared" ref="AI304" si="787">SUM(AI305:AI307)</f>
        <v>74925.49804658303</v>
      </c>
      <c r="AJ304" s="225">
        <f t="shared" ref="AJ304" si="788">SUM(AJ305:AJ307)</f>
        <v>74925.49804658303</v>
      </c>
      <c r="AK304" s="225"/>
      <c r="AL304" s="225"/>
      <c r="AM304" s="225"/>
      <c r="AN304" s="226"/>
      <c r="AO304" s="225">
        <f>SUM(AO305:AO307)</f>
        <v>0</v>
      </c>
      <c r="AP304" s="225">
        <f t="shared" ref="AP304" si="789">SUM(AP305:AP307)</f>
        <v>0</v>
      </c>
      <c r="AQ304" s="225">
        <f t="shared" ref="AQ304" si="790">SUM(AQ305:AQ307)</f>
        <v>0</v>
      </c>
      <c r="AR304" s="225"/>
      <c r="AS304" s="225"/>
      <c r="AT304" s="222">
        <f t="shared" si="581"/>
        <v>0</v>
      </c>
      <c r="AU304" s="223"/>
      <c r="AV304" s="225">
        <f>SUM(AV305:AV307)</f>
        <v>0</v>
      </c>
      <c r="AW304" s="225">
        <f t="shared" ref="AW304" si="791">SUM(AW305:AW307)</f>
        <v>0</v>
      </c>
      <c r="AX304" s="225">
        <f t="shared" ref="AX304" si="792">SUM(AX305:AX307)</f>
        <v>0</v>
      </c>
      <c r="AY304" s="225"/>
      <c r="AZ304" s="225"/>
      <c r="BA304" s="222">
        <f t="shared" si="582"/>
        <v>0</v>
      </c>
      <c r="BB304" s="223"/>
      <c r="BC304" s="225">
        <f>SUM(BC305:BC307)</f>
        <v>0</v>
      </c>
      <c r="BD304" s="225">
        <f t="shared" ref="BD304:BE304" si="793">SUM(BD305:BD307)</f>
        <v>0</v>
      </c>
      <c r="BE304" s="225">
        <f t="shared" si="793"/>
        <v>0</v>
      </c>
      <c r="BF304" s="225"/>
      <c r="BG304" s="225"/>
      <c r="BH304" s="222">
        <f t="shared" si="583"/>
        <v>0</v>
      </c>
      <c r="BI304" s="223"/>
      <c r="BJ304" s="223"/>
      <c r="BK304" s="225">
        <f>SUM(BK305:BK307)</f>
        <v>0</v>
      </c>
      <c r="BL304" s="225">
        <f t="shared" ref="BL304:BM304" si="794">SUM(BL305:BL307)</f>
        <v>0</v>
      </c>
      <c r="BM304" s="225">
        <f t="shared" si="794"/>
        <v>0</v>
      </c>
      <c r="BN304" s="225"/>
      <c r="BO304" s="225"/>
      <c r="BP304" s="222">
        <f t="shared" si="584"/>
        <v>0</v>
      </c>
      <c r="BQ304" s="223"/>
      <c r="BR304" s="225">
        <f>SUM(BR305:BR307)</f>
        <v>66008</v>
      </c>
      <c r="BS304" s="225">
        <f t="shared" ref="BS304:BT304" si="795">SUM(BS305:BS307)</f>
        <v>65966.74500000001</v>
      </c>
      <c r="BT304" s="225">
        <f t="shared" si="795"/>
        <v>131974.745</v>
      </c>
      <c r="BU304" s="29"/>
      <c r="BV304" s="190"/>
      <c r="BW304" s="25">
        <f t="shared" si="530"/>
        <v>0</v>
      </c>
      <c r="BX304" s="47"/>
      <c r="BY304" s="35"/>
      <c r="BZ304" s="35"/>
      <c r="CA304" s="53"/>
      <c r="CB304" s="53"/>
      <c r="CC304" s="53"/>
      <c r="CD304" s="53"/>
      <c r="CE304" s="53"/>
      <c r="CF304" s="53"/>
      <c r="CG304" s="53"/>
      <c r="CH304" s="53"/>
      <c r="CI304" s="53"/>
      <c r="CJ304" s="53"/>
      <c r="CK304" s="53"/>
      <c r="CL304" s="53"/>
      <c r="CM304" s="53"/>
      <c r="CN304" s="53"/>
      <c r="CO304" s="53"/>
      <c r="CP304" s="53"/>
      <c r="CQ304" s="53"/>
      <c r="CR304" s="53"/>
      <c r="CS304" s="53"/>
      <c r="CT304" s="53"/>
      <c r="CU304" s="53"/>
      <c r="CV304" s="53"/>
      <c r="CW304" s="53"/>
      <c r="CX304" s="53"/>
      <c r="CY304" s="53"/>
      <c r="CZ304" s="53"/>
      <c r="DA304" s="53"/>
      <c r="DB304" s="53"/>
      <c r="DC304" s="53"/>
      <c r="DD304" s="53"/>
      <c r="DE304" s="53"/>
      <c r="DF304" s="53"/>
      <c r="DG304" s="53"/>
      <c r="DH304" s="53"/>
      <c r="DI304" s="53"/>
      <c r="DJ304" s="53"/>
      <c r="DK304" s="53"/>
      <c r="DL304" s="53"/>
      <c r="DM304" s="53"/>
      <c r="DN304" s="53"/>
      <c r="DO304" s="53"/>
      <c r="DP304" s="53"/>
      <c r="DQ304" s="53"/>
      <c r="DR304" s="53"/>
      <c r="DS304" s="53"/>
      <c r="DT304" s="53"/>
      <c r="DU304" s="53"/>
      <c r="DV304" s="53"/>
      <c r="DW304" s="53"/>
      <c r="DX304" s="53"/>
      <c r="DY304" s="53"/>
      <c r="DZ304" s="53"/>
      <c r="EA304" s="53"/>
      <c r="EB304" s="53"/>
      <c r="EC304" s="53"/>
      <c r="ED304" s="53"/>
      <c r="EE304" s="53"/>
      <c r="EF304" s="53"/>
      <c r="EG304" s="53"/>
      <c r="EH304" s="53"/>
      <c r="EI304" s="53"/>
      <c r="EJ304" s="53"/>
      <c r="EK304" s="53"/>
      <c r="EL304" s="53"/>
      <c r="EM304" s="53"/>
      <c r="EN304" s="53"/>
      <c r="EO304" s="53"/>
      <c r="EP304" s="53"/>
      <c r="EQ304" s="53"/>
      <c r="ER304" s="53"/>
      <c r="ES304" s="53"/>
      <c r="ET304" s="53"/>
      <c r="EU304" s="53"/>
      <c r="EV304" s="53"/>
      <c r="EW304" s="53"/>
      <c r="EX304" s="53"/>
      <c r="EY304" s="53"/>
      <c r="EZ304" s="53"/>
      <c r="FA304" s="53"/>
      <c r="FB304" s="53"/>
      <c r="FC304" s="53"/>
      <c r="FD304" s="53"/>
      <c r="FE304" s="53"/>
      <c r="FF304" s="53"/>
    </row>
    <row r="305" spans="1:162" ht="185.25" customHeight="1" outlineLevel="1" x14ac:dyDescent="0.45">
      <c r="A305" s="5">
        <v>258</v>
      </c>
      <c r="B305" s="5">
        <v>258</v>
      </c>
      <c r="C305" s="5" t="s">
        <v>240</v>
      </c>
      <c r="D305" s="6" t="s">
        <v>552</v>
      </c>
      <c r="E305" s="10">
        <v>825.1</v>
      </c>
      <c r="F305" s="283">
        <f t="shared" ref="F305" si="796">E305*I305</f>
        <v>66008</v>
      </c>
      <c r="G305" s="283">
        <f t="shared" ref="G305" si="797">E305*J305</f>
        <v>65966.74500000001</v>
      </c>
      <c r="H305" s="283">
        <f t="shared" ref="H305" si="798">F305+G305</f>
        <v>131974.745</v>
      </c>
      <c r="I305" s="283">
        <f>BU305</f>
        <v>80</v>
      </c>
      <c r="J305" s="283" t="str">
        <f>BV305</f>
        <v>79,95</v>
      </c>
      <c r="K305" s="10"/>
      <c r="L305" s="228"/>
      <c r="M305" s="227">
        <f t="shared" si="603"/>
        <v>241341.75</v>
      </c>
      <c r="N305" s="227">
        <f t="shared" si="632"/>
        <v>136842.83499999999</v>
      </c>
      <c r="O305" s="227">
        <f t="shared" si="604"/>
        <v>378184.58499999996</v>
      </c>
      <c r="P305" s="227">
        <v>292.5</v>
      </c>
      <c r="Q305" s="227">
        <v>165.85</v>
      </c>
      <c r="R305" s="227">
        <f t="shared" si="592"/>
        <v>458.35</v>
      </c>
      <c r="S305" s="228"/>
      <c r="T305" s="227">
        <f t="shared" ref="T305:T367" si="799">E305*W305</f>
        <v>0</v>
      </c>
      <c r="U305" s="227">
        <f t="shared" ref="U305:U367" si="800">E305*X305</f>
        <v>0</v>
      </c>
      <c r="V305" s="227">
        <f t="shared" ref="V305:V367" si="801">T305+U305</f>
        <v>0</v>
      </c>
      <c r="W305" s="274"/>
      <c r="X305" s="227"/>
      <c r="Y305" s="227"/>
      <c r="Z305" s="228"/>
      <c r="AA305" s="238">
        <f>AM305*AD305</f>
        <v>0</v>
      </c>
      <c r="AB305" s="227">
        <f>AM306*AE305</f>
        <v>0</v>
      </c>
      <c r="AC305" s="227">
        <f>AA305+AB305</f>
        <v>0</v>
      </c>
      <c r="AD305" s="227"/>
      <c r="AE305" s="227"/>
      <c r="AF305" s="229">
        <f t="shared" si="580"/>
        <v>0</v>
      </c>
      <c r="AG305" s="228"/>
      <c r="AH305" s="227">
        <f t="shared" si="587"/>
        <v>0</v>
      </c>
      <c r="AI305" s="227">
        <f t="shared" si="588"/>
        <v>63775.49804658303</v>
      </c>
      <c r="AJ305" s="227">
        <f t="shared" ref="AJ305:AJ367" si="802">AH305+AI305</f>
        <v>63775.49804658303</v>
      </c>
      <c r="AK305" s="227"/>
      <c r="AL305" s="227">
        <v>77.294264994040759</v>
      </c>
      <c r="AM305" s="227"/>
      <c r="AN305" s="228"/>
      <c r="AO305" s="238">
        <f t="shared" si="589"/>
        <v>0</v>
      </c>
      <c r="AP305" s="227">
        <f t="shared" si="585"/>
        <v>0</v>
      </c>
      <c r="AQ305" s="227">
        <f t="shared" si="586"/>
        <v>0</v>
      </c>
      <c r="AR305" s="227"/>
      <c r="AS305" s="227"/>
      <c r="AT305" s="229">
        <f t="shared" si="581"/>
        <v>0</v>
      </c>
      <c r="AU305" s="230"/>
      <c r="AV305" s="238">
        <f>R305*AY305</f>
        <v>0</v>
      </c>
      <c r="AW305" s="227">
        <f>R306*AZ305</f>
        <v>0</v>
      </c>
      <c r="AX305" s="227">
        <f>AV305+AW305</f>
        <v>0</v>
      </c>
      <c r="AY305" s="227"/>
      <c r="AZ305" s="227"/>
      <c r="BA305" s="229">
        <f t="shared" si="582"/>
        <v>0</v>
      </c>
      <c r="BB305" s="230"/>
      <c r="BC305" s="238">
        <f>Y305*BF305</f>
        <v>0</v>
      </c>
      <c r="BD305" s="227">
        <f>Y306*BG305</f>
        <v>0</v>
      </c>
      <c r="BE305" s="227">
        <f>BC305+BD305</f>
        <v>0</v>
      </c>
      <c r="BF305" s="227"/>
      <c r="BG305" s="227"/>
      <c r="BH305" s="229">
        <f t="shared" si="583"/>
        <v>0</v>
      </c>
      <c r="BI305" s="230"/>
      <c r="BJ305" s="230"/>
      <c r="BK305" s="238"/>
      <c r="BL305" s="227">
        <f>AT306*BO305</f>
        <v>0</v>
      </c>
      <c r="BM305" s="227">
        <f>BK305+BL305</f>
        <v>0</v>
      </c>
      <c r="BN305" s="227"/>
      <c r="BO305" s="227"/>
      <c r="BP305" s="229">
        <f t="shared" si="584"/>
        <v>0</v>
      </c>
      <c r="BQ305" s="230"/>
      <c r="BR305" s="238">
        <f>E305*BU305</f>
        <v>66008</v>
      </c>
      <c r="BS305" s="227">
        <f>E305*BV305</f>
        <v>65966.74500000001</v>
      </c>
      <c r="BT305" s="227">
        <f>BR305+BS305</f>
        <v>131974.745</v>
      </c>
      <c r="BU305" s="18">
        <v>80</v>
      </c>
      <c r="BV305" s="186" t="s">
        <v>1358</v>
      </c>
      <c r="BW305" s="16">
        <f t="shared" si="530"/>
        <v>159.94999999999999</v>
      </c>
      <c r="BX305" s="48"/>
      <c r="BY305" s="37" t="s">
        <v>798</v>
      </c>
      <c r="BZ305" s="37"/>
    </row>
    <row r="306" spans="1:162" ht="28.5" customHeight="1" outlineLevel="1" x14ac:dyDescent="0.45">
      <c r="A306" s="5">
        <v>259</v>
      </c>
      <c r="B306" s="5">
        <v>259</v>
      </c>
      <c r="C306" s="5" t="s">
        <v>232</v>
      </c>
      <c r="D306" s="6" t="s">
        <v>549</v>
      </c>
      <c r="E306" s="10">
        <v>22.3</v>
      </c>
      <c r="F306" s="283">
        <f t="shared" ref="F306:F307" si="803">E306*I306</f>
        <v>11707.5</v>
      </c>
      <c r="G306" s="283">
        <f t="shared" ref="G306:G307" si="804">E306*J306</f>
        <v>497.29</v>
      </c>
      <c r="H306" s="283">
        <f t="shared" ref="H306:H307" si="805">F306+G306</f>
        <v>12204.79</v>
      </c>
      <c r="I306" s="283">
        <f>P306</f>
        <v>525</v>
      </c>
      <c r="J306" s="283">
        <f>Q306</f>
        <v>22.3</v>
      </c>
      <c r="K306" s="10"/>
      <c r="L306" s="228"/>
      <c r="M306" s="227">
        <f t="shared" si="603"/>
        <v>11707.5</v>
      </c>
      <c r="N306" s="227">
        <f t="shared" si="632"/>
        <v>497.29</v>
      </c>
      <c r="O306" s="227">
        <f t="shared" si="604"/>
        <v>12204.79</v>
      </c>
      <c r="P306" s="227">
        <v>525</v>
      </c>
      <c r="Q306" s="227">
        <v>22.3</v>
      </c>
      <c r="R306" s="227">
        <f t="shared" si="592"/>
        <v>547.29999999999995</v>
      </c>
      <c r="S306" s="228"/>
      <c r="T306" s="227">
        <f t="shared" si="799"/>
        <v>0</v>
      </c>
      <c r="U306" s="227">
        <f t="shared" si="800"/>
        <v>0</v>
      </c>
      <c r="V306" s="227">
        <f t="shared" si="801"/>
        <v>0</v>
      </c>
      <c r="W306" s="274"/>
      <c r="X306" s="227"/>
      <c r="Y306" s="227"/>
      <c r="Z306" s="228"/>
      <c r="AA306" s="238">
        <f>AM306*AD306</f>
        <v>0</v>
      </c>
      <c r="AB306" s="227">
        <f>AM307*AE306</f>
        <v>0</v>
      </c>
      <c r="AC306" s="227">
        <f>AA306+AB306</f>
        <v>0</v>
      </c>
      <c r="AD306" s="227"/>
      <c r="AE306" s="227"/>
      <c r="AF306" s="229">
        <f t="shared" si="580"/>
        <v>0</v>
      </c>
      <c r="AG306" s="228"/>
      <c r="AH306" s="227">
        <f t="shared" si="587"/>
        <v>0</v>
      </c>
      <c r="AI306" s="227">
        <f t="shared" si="588"/>
        <v>5575</v>
      </c>
      <c r="AJ306" s="227">
        <f t="shared" si="802"/>
        <v>5575</v>
      </c>
      <c r="AK306" s="227"/>
      <c r="AL306" s="227">
        <v>250</v>
      </c>
      <c r="AM306" s="227"/>
      <c r="AN306" s="228"/>
      <c r="AO306" s="238">
        <f t="shared" si="589"/>
        <v>0</v>
      </c>
      <c r="AP306" s="227">
        <f t="shared" si="585"/>
        <v>0</v>
      </c>
      <c r="AQ306" s="227">
        <f t="shared" si="586"/>
        <v>0</v>
      </c>
      <c r="AR306" s="227"/>
      <c r="AS306" s="227"/>
      <c r="AT306" s="229">
        <f t="shared" si="581"/>
        <v>0</v>
      </c>
      <c r="AU306" s="230"/>
      <c r="AV306" s="238">
        <f>R306*AY306</f>
        <v>0</v>
      </c>
      <c r="AW306" s="227">
        <f>R307*AZ306</f>
        <v>0</v>
      </c>
      <c r="AX306" s="227">
        <f>AV306+AW306</f>
        <v>0</v>
      </c>
      <c r="AY306" s="227"/>
      <c r="AZ306" s="227"/>
      <c r="BA306" s="229">
        <f t="shared" si="582"/>
        <v>0</v>
      </c>
      <c r="BB306" s="230"/>
      <c r="BC306" s="238">
        <f>Y306*BF306</f>
        <v>0</v>
      </c>
      <c r="BD306" s="227">
        <f>Y307*BG306</f>
        <v>0</v>
      </c>
      <c r="BE306" s="227">
        <f>BC306+BD306</f>
        <v>0</v>
      </c>
      <c r="BF306" s="227"/>
      <c r="BG306" s="227"/>
      <c r="BH306" s="229">
        <f t="shared" si="583"/>
        <v>0</v>
      </c>
      <c r="BI306" s="230"/>
      <c r="BJ306" s="230"/>
      <c r="BK306" s="238"/>
      <c r="BL306" s="227">
        <f>AT307*BO306</f>
        <v>0</v>
      </c>
      <c r="BM306" s="227">
        <f>BK306+BL306</f>
        <v>0</v>
      </c>
      <c r="BN306" s="227"/>
      <c r="BO306" s="227"/>
      <c r="BP306" s="229">
        <f t="shared" si="584"/>
        <v>0</v>
      </c>
      <c r="BQ306" s="230"/>
      <c r="BR306" s="238">
        <f>E306*BU306</f>
        <v>0</v>
      </c>
      <c r="BS306" s="227">
        <f>E306*BV306</f>
        <v>0</v>
      </c>
      <c r="BT306" s="227">
        <f>BR306+BS306</f>
        <v>0</v>
      </c>
      <c r="BU306" s="18"/>
      <c r="BV306" s="186"/>
      <c r="BW306" s="16">
        <f t="shared" si="530"/>
        <v>0</v>
      </c>
      <c r="BX306" s="48"/>
      <c r="BY306" s="37"/>
      <c r="BZ306" s="37"/>
    </row>
    <row r="307" spans="1:162" ht="28.5" customHeight="1" outlineLevel="1" x14ac:dyDescent="0.45">
      <c r="A307" s="5">
        <v>260</v>
      </c>
      <c r="B307" s="5">
        <v>260</v>
      </c>
      <c r="C307" s="5" t="s">
        <v>233</v>
      </c>
      <c r="D307" s="6" t="s">
        <v>549</v>
      </c>
      <c r="E307" s="10">
        <v>22.3</v>
      </c>
      <c r="F307" s="283">
        <f t="shared" si="803"/>
        <v>16056</v>
      </c>
      <c r="G307" s="283">
        <f t="shared" si="804"/>
        <v>954.43999999999994</v>
      </c>
      <c r="H307" s="283">
        <f t="shared" si="805"/>
        <v>17010.439999999999</v>
      </c>
      <c r="I307" s="283">
        <f>P307</f>
        <v>720</v>
      </c>
      <c r="J307" s="283">
        <f>Q307</f>
        <v>42.8</v>
      </c>
      <c r="K307" s="10"/>
      <c r="L307" s="228"/>
      <c r="M307" s="227">
        <f t="shared" si="603"/>
        <v>16056</v>
      </c>
      <c r="N307" s="227">
        <f t="shared" si="632"/>
        <v>954.43999999999994</v>
      </c>
      <c r="O307" s="227">
        <f t="shared" si="604"/>
        <v>17010.439999999999</v>
      </c>
      <c r="P307" s="227">
        <v>720</v>
      </c>
      <c r="Q307" s="227">
        <v>42.8</v>
      </c>
      <c r="R307" s="227">
        <f t="shared" si="592"/>
        <v>762.8</v>
      </c>
      <c r="S307" s="228"/>
      <c r="T307" s="227">
        <f t="shared" si="799"/>
        <v>0</v>
      </c>
      <c r="U307" s="227">
        <f t="shared" si="800"/>
        <v>0</v>
      </c>
      <c r="V307" s="227">
        <f t="shared" si="801"/>
        <v>0</v>
      </c>
      <c r="W307" s="274"/>
      <c r="X307" s="227"/>
      <c r="Y307" s="227"/>
      <c r="Z307" s="228"/>
      <c r="AA307" s="238">
        <f>AM307*AD307</f>
        <v>0</v>
      </c>
      <c r="AB307" s="227">
        <f>AM308*AE307</f>
        <v>0</v>
      </c>
      <c r="AC307" s="227">
        <f>AA307+AB307</f>
        <v>0</v>
      </c>
      <c r="AD307" s="227"/>
      <c r="AE307" s="227"/>
      <c r="AF307" s="229">
        <f t="shared" si="580"/>
        <v>0</v>
      </c>
      <c r="AG307" s="228"/>
      <c r="AH307" s="227">
        <f t="shared" si="587"/>
        <v>0</v>
      </c>
      <c r="AI307" s="227">
        <f t="shared" si="588"/>
        <v>5575</v>
      </c>
      <c r="AJ307" s="227">
        <f t="shared" si="802"/>
        <v>5575</v>
      </c>
      <c r="AK307" s="227"/>
      <c r="AL307" s="227">
        <v>250</v>
      </c>
      <c r="AM307" s="227"/>
      <c r="AN307" s="228"/>
      <c r="AO307" s="238">
        <f t="shared" si="589"/>
        <v>0</v>
      </c>
      <c r="AP307" s="227">
        <f t="shared" si="585"/>
        <v>0</v>
      </c>
      <c r="AQ307" s="227">
        <f t="shared" si="586"/>
        <v>0</v>
      </c>
      <c r="AR307" s="227"/>
      <c r="AS307" s="227"/>
      <c r="AT307" s="229">
        <f t="shared" si="581"/>
        <v>0</v>
      </c>
      <c r="AU307" s="230"/>
      <c r="AV307" s="238">
        <f>R307*AY307</f>
        <v>0</v>
      </c>
      <c r="AW307" s="227">
        <f>R308*AZ307</f>
        <v>0</v>
      </c>
      <c r="AX307" s="227">
        <f>AV307+AW307</f>
        <v>0</v>
      </c>
      <c r="AY307" s="227"/>
      <c r="AZ307" s="227"/>
      <c r="BA307" s="229">
        <f t="shared" si="582"/>
        <v>0</v>
      </c>
      <c r="BB307" s="230"/>
      <c r="BC307" s="238">
        <f>Y307*BF307</f>
        <v>0</v>
      </c>
      <c r="BD307" s="227">
        <f>Y308*BG307</f>
        <v>0</v>
      </c>
      <c r="BE307" s="227">
        <f>BC307+BD307</f>
        <v>0</v>
      </c>
      <c r="BF307" s="227"/>
      <c r="BG307" s="227"/>
      <c r="BH307" s="229">
        <f t="shared" si="583"/>
        <v>0</v>
      </c>
      <c r="BI307" s="230"/>
      <c r="BJ307" s="230"/>
      <c r="BK307" s="238"/>
      <c r="BL307" s="227">
        <f>AT308*BO307</f>
        <v>0</v>
      </c>
      <c r="BM307" s="227">
        <f>BK307+BL307</f>
        <v>0</v>
      </c>
      <c r="BN307" s="227"/>
      <c r="BO307" s="227"/>
      <c r="BP307" s="229">
        <f t="shared" si="584"/>
        <v>0</v>
      </c>
      <c r="BQ307" s="230"/>
      <c r="BR307" s="238">
        <f>E307*BU307</f>
        <v>0</v>
      </c>
      <c r="BS307" s="227">
        <f>E307*BV307</f>
        <v>0</v>
      </c>
      <c r="BT307" s="227">
        <f>BR307+BS307</f>
        <v>0</v>
      </c>
      <c r="BU307" s="18"/>
      <c r="BV307" s="186"/>
      <c r="BW307" s="16">
        <f t="shared" si="530"/>
        <v>0</v>
      </c>
      <c r="BX307" s="48"/>
      <c r="BY307" s="37"/>
      <c r="BZ307" s="37"/>
    </row>
    <row r="308" spans="1:162" s="26" customFormat="1" ht="28.5" x14ac:dyDescent="0.45">
      <c r="A308" s="21"/>
      <c r="B308" s="21"/>
      <c r="C308" s="21" t="s">
        <v>241</v>
      </c>
      <c r="D308" s="27"/>
      <c r="E308" s="28"/>
      <c r="F308" s="225">
        <f t="shared" ref="F308:L308" si="806">SUM(F309:F311)</f>
        <v>4437409</v>
      </c>
      <c r="G308" s="225">
        <f t="shared" si="806"/>
        <v>2481773.9699999997</v>
      </c>
      <c r="H308" s="225">
        <f t="shared" si="806"/>
        <v>6919182.9699999997</v>
      </c>
      <c r="I308" s="225"/>
      <c r="J308" s="225"/>
      <c r="K308" s="225"/>
      <c r="L308" s="225">
        <f t="shared" si="806"/>
        <v>0</v>
      </c>
      <c r="M308" s="225">
        <f>SUM(M309:M311)</f>
        <v>10479934.5</v>
      </c>
      <c r="N308" s="225">
        <f t="shared" ref="N308:O308" si="807">SUM(N309:N311)</f>
        <v>2623063.3596199998</v>
      </c>
      <c r="O308" s="225">
        <f t="shared" si="807"/>
        <v>13102997.859619999</v>
      </c>
      <c r="P308" s="225"/>
      <c r="Q308" s="225"/>
      <c r="R308" s="225">
        <f t="shared" si="592"/>
        <v>0</v>
      </c>
      <c r="S308" s="226"/>
      <c r="T308" s="225">
        <f>SUM(T309:T311)</f>
        <v>0</v>
      </c>
      <c r="U308" s="225">
        <f t="shared" ref="U308" si="808">SUM(U309:U311)</f>
        <v>0</v>
      </c>
      <c r="V308" s="225">
        <f t="shared" ref="V308" si="809">SUM(V309:V311)</f>
        <v>0</v>
      </c>
      <c r="W308" s="273"/>
      <c r="X308" s="225"/>
      <c r="Y308" s="225"/>
      <c r="Z308" s="226"/>
      <c r="AA308" s="225">
        <f>SUM(AA309:AA311)</f>
        <v>0</v>
      </c>
      <c r="AB308" s="225">
        <f t="shared" ref="AB308:AC308" si="810">SUM(AB309:AB311)</f>
        <v>0</v>
      </c>
      <c r="AC308" s="225">
        <f t="shared" si="810"/>
        <v>0</v>
      </c>
      <c r="AD308" s="225"/>
      <c r="AE308" s="225"/>
      <c r="AF308" s="222">
        <f t="shared" si="580"/>
        <v>0</v>
      </c>
      <c r="AG308" s="226"/>
      <c r="AH308" s="225">
        <f>SUM(AH309:AH311)</f>
        <v>0</v>
      </c>
      <c r="AI308" s="225">
        <f t="shared" ref="AI308" si="811">SUM(AI309:AI311)</f>
        <v>4176165.8091864563</v>
      </c>
      <c r="AJ308" s="225">
        <f t="shared" ref="AJ308" si="812">SUM(AJ309:AJ311)</f>
        <v>4176165.8091864563</v>
      </c>
      <c r="AK308" s="225"/>
      <c r="AL308" s="225"/>
      <c r="AM308" s="225"/>
      <c r="AN308" s="226"/>
      <c r="AO308" s="225">
        <f>SUM(AO309:AO311)</f>
        <v>0</v>
      </c>
      <c r="AP308" s="225">
        <f t="shared" ref="AP308" si="813">SUM(AP309:AP311)</f>
        <v>0</v>
      </c>
      <c r="AQ308" s="225">
        <f t="shared" ref="AQ308" si="814">SUM(AQ309:AQ311)</f>
        <v>0</v>
      </c>
      <c r="AR308" s="225"/>
      <c r="AS308" s="225"/>
      <c r="AT308" s="222">
        <f t="shared" si="581"/>
        <v>0</v>
      </c>
      <c r="AU308" s="223"/>
      <c r="AV308" s="225">
        <f>SUM(AV309:AV311)</f>
        <v>0</v>
      </c>
      <c r="AW308" s="225">
        <f t="shared" ref="AW308" si="815">SUM(AW309:AW311)</f>
        <v>0</v>
      </c>
      <c r="AX308" s="225">
        <f t="shared" ref="AX308" si="816">SUM(AX309:AX311)</f>
        <v>0</v>
      </c>
      <c r="AY308" s="225"/>
      <c r="AZ308" s="225"/>
      <c r="BA308" s="222">
        <f t="shared" si="582"/>
        <v>0</v>
      </c>
      <c r="BB308" s="223"/>
      <c r="BC308" s="225">
        <f>SUM(BC309:BC311)</f>
        <v>0</v>
      </c>
      <c r="BD308" s="225">
        <f t="shared" ref="BD308:BE308" si="817">SUM(BD309:BD311)</f>
        <v>0</v>
      </c>
      <c r="BE308" s="225">
        <f t="shared" si="817"/>
        <v>0</v>
      </c>
      <c r="BF308" s="225"/>
      <c r="BG308" s="225"/>
      <c r="BH308" s="222">
        <f t="shared" si="583"/>
        <v>0</v>
      </c>
      <c r="BI308" s="223"/>
      <c r="BJ308" s="223"/>
      <c r="BK308" s="225">
        <f>SUM(BK309:BK311)</f>
        <v>0</v>
      </c>
      <c r="BL308" s="225">
        <f t="shared" ref="BL308:BM308" si="818">SUM(BL309:BL311)</f>
        <v>0</v>
      </c>
      <c r="BM308" s="225">
        <f t="shared" si="818"/>
        <v>0</v>
      </c>
      <c r="BN308" s="225"/>
      <c r="BO308" s="225"/>
      <c r="BP308" s="222">
        <f t="shared" si="584"/>
        <v>0</v>
      </c>
      <c r="BQ308" s="223"/>
      <c r="BR308" s="225">
        <f>SUM(BR309:BR311)</f>
        <v>2375440</v>
      </c>
      <c r="BS308" s="225">
        <f t="shared" ref="BS308:BT308" si="819">SUM(BS309:BS311)</f>
        <v>2373955.35</v>
      </c>
      <c r="BT308" s="225">
        <f t="shared" si="819"/>
        <v>4749395.3499999996</v>
      </c>
      <c r="BU308" s="29"/>
      <c r="BV308" s="190"/>
      <c r="BW308" s="25">
        <f t="shared" si="530"/>
        <v>0</v>
      </c>
      <c r="BX308" s="47"/>
      <c r="BY308" s="35"/>
      <c r="BZ308" s="35"/>
      <c r="CA308" s="53"/>
      <c r="CB308" s="53"/>
      <c r="CC308" s="53"/>
      <c r="CD308" s="53"/>
      <c r="CE308" s="53"/>
      <c r="CF308" s="53"/>
      <c r="CG308" s="53"/>
      <c r="CH308" s="53"/>
      <c r="CI308" s="53"/>
      <c r="CJ308" s="53"/>
      <c r="CK308" s="53"/>
      <c r="CL308" s="53"/>
      <c r="CM308" s="53"/>
      <c r="CN308" s="53"/>
      <c r="CO308" s="53"/>
      <c r="CP308" s="53"/>
      <c r="CQ308" s="53"/>
      <c r="CR308" s="53"/>
      <c r="CS308" s="53"/>
      <c r="CT308" s="53"/>
      <c r="CU308" s="53"/>
      <c r="CV308" s="53"/>
      <c r="CW308" s="53"/>
      <c r="CX308" s="53"/>
      <c r="CY308" s="53"/>
      <c r="CZ308" s="53"/>
      <c r="DA308" s="53"/>
      <c r="DB308" s="53"/>
      <c r="DC308" s="53"/>
      <c r="DD308" s="53"/>
      <c r="DE308" s="53"/>
      <c r="DF308" s="53"/>
      <c r="DG308" s="53"/>
      <c r="DH308" s="53"/>
      <c r="DI308" s="53"/>
      <c r="DJ308" s="53"/>
      <c r="DK308" s="53"/>
      <c r="DL308" s="53"/>
      <c r="DM308" s="53"/>
      <c r="DN308" s="53"/>
      <c r="DO308" s="53"/>
      <c r="DP308" s="53"/>
      <c r="DQ308" s="53"/>
      <c r="DR308" s="53"/>
      <c r="DS308" s="53"/>
      <c r="DT308" s="53"/>
      <c r="DU308" s="53"/>
      <c r="DV308" s="53"/>
      <c r="DW308" s="53"/>
      <c r="DX308" s="53"/>
      <c r="DY308" s="53"/>
      <c r="DZ308" s="53"/>
      <c r="EA308" s="53"/>
      <c r="EB308" s="53"/>
      <c r="EC308" s="53"/>
      <c r="ED308" s="53"/>
      <c r="EE308" s="53"/>
      <c r="EF308" s="53"/>
      <c r="EG308" s="53"/>
      <c r="EH308" s="53"/>
      <c r="EI308" s="53"/>
      <c r="EJ308" s="53"/>
      <c r="EK308" s="53"/>
      <c r="EL308" s="53"/>
      <c r="EM308" s="53"/>
      <c r="EN308" s="53"/>
      <c r="EO308" s="53"/>
      <c r="EP308" s="53"/>
      <c r="EQ308" s="53"/>
      <c r="ER308" s="53"/>
      <c r="ES308" s="53"/>
      <c r="ET308" s="53"/>
      <c r="EU308" s="53"/>
      <c r="EV308" s="53"/>
      <c r="EW308" s="53"/>
      <c r="EX308" s="53"/>
      <c r="EY308" s="53"/>
      <c r="EZ308" s="53"/>
      <c r="FA308" s="53"/>
      <c r="FB308" s="53"/>
      <c r="FC308" s="53"/>
      <c r="FD308" s="53"/>
      <c r="FE308" s="53"/>
      <c r="FF308" s="53"/>
    </row>
    <row r="309" spans="1:162" ht="114" customHeight="1" outlineLevel="1" x14ac:dyDescent="0.45">
      <c r="A309" s="5">
        <v>261</v>
      </c>
      <c r="B309" s="5">
        <v>261</v>
      </c>
      <c r="C309" s="5" t="s">
        <v>242</v>
      </c>
      <c r="D309" s="6" t="s">
        <v>553</v>
      </c>
      <c r="E309" s="10">
        <v>29.693000000000001</v>
      </c>
      <c r="F309" s="283">
        <f t="shared" ref="F309" si="820">E309*I309</f>
        <v>2375440</v>
      </c>
      <c r="G309" s="283">
        <f t="shared" ref="G309" si="821">E309*J309</f>
        <v>2373955.35</v>
      </c>
      <c r="H309" s="283">
        <f t="shared" ref="H309" si="822">F309+G309</f>
        <v>4749395.3499999996</v>
      </c>
      <c r="I309" s="283">
        <f>BU309</f>
        <v>80000</v>
      </c>
      <c r="J309" s="283">
        <f>BV309</f>
        <v>79950</v>
      </c>
      <c r="K309" s="10"/>
      <c r="L309" s="228"/>
      <c r="M309" s="227">
        <f>P309*E309</f>
        <v>8417965.5</v>
      </c>
      <c r="N309" s="227">
        <f t="shared" si="632"/>
        <v>2515244.7396200001</v>
      </c>
      <c r="O309" s="227">
        <f>M309+N309</f>
        <v>10933210.23962</v>
      </c>
      <c r="P309" s="227">
        <v>283500</v>
      </c>
      <c r="Q309" s="227">
        <v>84708.34</v>
      </c>
      <c r="R309" s="227">
        <f t="shared" si="592"/>
        <v>368208.33999999997</v>
      </c>
      <c r="S309" s="228"/>
      <c r="T309" s="227">
        <f t="shared" si="799"/>
        <v>0</v>
      </c>
      <c r="U309" s="227">
        <f t="shared" si="800"/>
        <v>0</v>
      </c>
      <c r="V309" s="227">
        <f t="shared" si="801"/>
        <v>0</v>
      </c>
      <c r="W309" s="274"/>
      <c r="X309" s="227"/>
      <c r="Y309" s="227"/>
      <c r="Z309" s="228"/>
      <c r="AA309" s="238">
        <f>AM309*AD309</f>
        <v>0</v>
      </c>
      <c r="AB309" s="227">
        <f>AM310*AE309</f>
        <v>0</v>
      </c>
      <c r="AC309" s="227">
        <f>AA309+AB309</f>
        <v>0</v>
      </c>
      <c r="AD309" s="227"/>
      <c r="AE309" s="227"/>
      <c r="AF309" s="229">
        <f t="shared" si="580"/>
        <v>0</v>
      </c>
      <c r="AG309" s="228"/>
      <c r="AH309" s="227">
        <f t="shared" si="587"/>
        <v>0</v>
      </c>
      <c r="AI309" s="227">
        <f t="shared" si="588"/>
        <v>3265255.8091864563</v>
      </c>
      <c r="AJ309" s="227">
        <f t="shared" si="802"/>
        <v>3265255.8091864563</v>
      </c>
      <c r="AK309" s="227"/>
      <c r="AL309" s="227">
        <v>109967.19122980016</v>
      </c>
      <c r="AM309" s="227"/>
      <c r="AN309" s="228"/>
      <c r="AO309" s="238">
        <f t="shared" si="589"/>
        <v>0</v>
      </c>
      <c r="AP309" s="227">
        <f t="shared" si="585"/>
        <v>0</v>
      </c>
      <c r="AQ309" s="227">
        <f t="shared" si="586"/>
        <v>0</v>
      </c>
      <c r="AR309" s="227"/>
      <c r="AS309" s="227"/>
      <c r="AT309" s="229">
        <f t="shared" si="581"/>
        <v>0</v>
      </c>
      <c r="AU309" s="230"/>
      <c r="AV309" s="238">
        <f>R309*AY309</f>
        <v>0</v>
      </c>
      <c r="AW309" s="227">
        <f>R310*AZ309</f>
        <v>0</v>
      </c>
      <c r="AX309" s="227">
        <f>AV309+AW309</f>
        <v>0</v>
      </c>
      <c r="AY309" s="227"/>
      <c r="AZ309" s="227"/>
      <c r="BA309" s="229">
        <f t="shared" si="582"/>
        <v>0</v>
      </c>
      <c r="BB309" s="230"/>
      <c r="BC309" s="238">
        <f>Y309*BF309</f>
        <v>0</v>
      </c>
      <c r="BD309" s="227">
        <f>Y310*BG309</f>
        <v>0</v>
      </c>
      <c r="BE309" s="227">
        <f>BC309+BD309</f>
        <v>0</v>
      </c>
      <c r="BF309" s="227"/>
      <c r="BG309" s="227"/>
      <c r="BH309" s="229">
        <f t="shared" si="583"/>
        <v>0</v>
      </c>
      <c r="BI309" s="230"/>
      <c r="BJ309" s="230"/>
      <c r="BK309" s="238"/>
      <c r="BL309" s="227">
        <f>AT310*BO309</f>
        <v>0</v>
      </c>
      <c r="BM309" s="227">
        <f>BK309+BL309</f>
        <v>0</v>
      </c>
      <c r="BN309" s="227"/>
      <c r="BO309" s="227"/>
      <c r="BP309" s="229">
        <f t="shared" si="584"/>
        <v>0</v>
      </c>
      <c r="BQ309" s="230"/>
      <c r="BR309" s="238">
        <f>E309*BU309</f>
        <v>2375440</v>
      </c>
      <c r="BS309" s="227">
        <f>E309*BV309</f>
        <v>2373955.35</v>
      </c>
      <c r="BT309" s="297">
        <f>BR309+BS309</f>
        <v>4749395.3499999996</v>
      </c>
      <c r="BU309" s="297">
        <v>80000</v>
      </c>
      <c r="BV309" s="298">
        <v>79950</v>
      </c>
      <c r="BW309" s="299">
        <f t="shared" si="530"/>
        <v>159950</v>
      </c>
      <c r="BX309" s="48"/>
      <c r="BY309" s="37" t="s">
        <v>799</v>
      </c>
      <c r="BZ309" s="37"/>
    </row>
    <row r="310" spans="1:162" ht="14.25" customHeight="1" outlineLevel="1" x14ac:dyDescent="0.45">
      <c r="A310" s="5">
        <v>262</v>
      </c>
      <c r="B310" s="5">
        <v>262</v>
      </c>
      <c r="C310" s="5" t="s">
        <v>232</v>
      </c>
      <c r="D310" s="6" t="s">
        <v>549</v>
      </c>
      <c r="E310" s="10">
        <v>1656.2</v>
      </c>
      <c r="F310" s="283">
        <f t="shared" ref="F310:F311" si="823">E310*I310</f>
        <v>869505</v>
      </c>
      <c r="G310" s="283">
        <f t="shared" ref="G310:G311" si="824">E310*J310</f>
        <v>36933.26</v>
      </c>
      <c r="H310" s="283">
        <f t="shared" ref="H310:H311" si="825">F310+G310</f>
        <v>906438.26</v>
      </c>
      <c r="I310" s="283">
        <f>P310</f>
        <v>525</v>
      </c>
      <c r="J310" s="283">
        <f>Q310</f>
        <v>22.3</v>
      </c>
      <c r="K310" s="10"/>
      <c r="L310" s="228"/>
      <c r="M310" s="227">
        <f t="shared" si="603"/>
        <v>869505</v>
      </c>
      <c r="N310" s="227">
        <f t="shared" si="632"/>
        <v>36933.26</v>
      </c>
      <c r="O310" s="227">
        <f t="shared" si="604"/>
        <v>906438.26</v>
      </c>
      <c r="P310" s="227">
        <v>525</v>
      </c>
      <c r="Q310" s="227">
        <v>22.3</v>
      </c>
      <c r="R310" s="227">
        <f t="shared" si="592"/>
        <v>547.29999999999995</v>
      </c>
      <c r="S310" s="228"/>
      <c r="T310" s="227">
        <f t="shared" si="799"/>
        <v>0</v>
      </c>
      <c r="U310" s="227">
        <f t="shared" si="800"/>
        <v>0</v>
      </c>
      <c r="V310" s="227">
        <f t="shared" si="801"/>
        <v>0</v>
      </c>
      <c r="W310" s="274"/>
      <c r="X310" s="227"/>
      <c r="Y310" s="227"/>
      <c r="Z310" s="228"/>
      <c r="AA310" s="238">
        <f>AM310*AD310</f>
        <v>0</v>
      </c>
      <c r="AB310" s="227">
        <f>AM311*AE310</f>
        <v>0</v>
      </c>
      <c r="AC310" s="227">
        <f>AA310+AB310</f>
        <v>0</v>
      </c>
      <c r="AD310" s="227"/>
      <c r="AE310" s="227"/>
      <c r="AF310" s="229">
        <f t="shared" si="580"/>
        <v>0</v>
      </c>
      <c r="AG310" s="228"/>
      <c r="AH310" s="227">
        <f t="shared" si="587"/>
        <v>0</v>
      </c>
      <c r="AI310" s="227">
        <f t="shared" si="588"/>
        <v>414050</v>
      </c>
      <c r="AJ310" s="227">
        <f t="shared" si="802"/>
        <v>414050</v>
      </c>
      <c r="AK310" s="227"/>
      <c r="AL310" s="227">
        <v>250</v>
      </c>
      <c r="AM310" s="227"/>
      <c r="AN310" s="228"/>
      <c r="AO310" s="238">
        <f t="shared" si="589"/>
        <v>0</v>
      </c>
      <c r="AP310" s="227">
        <f t="shared" si="585"/>
        <v>0</v>
      </c>
      <c r="AQ310" s="227">
        <f t="shared" si="586"/>
        <v>0</v>
      </c>
      <c r="AR310" s="227"/>
      <c r="AS310" s="227"/>
      <c r="AT310" s="229">
        <f t="shared" si="581"/>
        <v>0</v>
      </c>
      <c r="AU310" s="230"/>
      <c r="AV310" s="238">
        <f>R310*AY310</f>
        <v>0</v>
      </c>
      <c r="AW310" s="227">
        <f>R311*AZ310</f>
        <v>0</v>
      </c>
      <c r="AX310" s="227">
        <f>AV310+AW310</f>
        <v>0</v>
      </c>
      <c r="AY310" s="227"/>
      <c r="AZ310" s="227"/>
      <c r="BA310" s="229">
        <f t="shared" si="582"/>
        <v>0</v>
      </c>
      <c r="BB310" s="230"/>
      <c r="BC310" s="238">
        <f>Y310*BF310</f>
        <v>0</v>
      </c>
      <c r="BD310" s="227">
        <f>Y311*BG310</f>
        <v>0</v>
      </c>
      <c r="BE310" s="227">
        <f>BC310+BD310</f>
        <v>0</v>
      </c>
      <c r="BF310" s="227"/>
      <c r="BG310" s="227"/>
      <c r="BH310" s="229">
        <f t="shared" si="583"/>
        <v>0</v>
      </c>
      <c r="BI310" s="230"/>
      <c r="BJ310" s="230"/>
      <c r="BK310" s="238"/>
      <c r="BL310" s="227">
        <f>AT311*BO310</f>
        <v>0</v>
      </c>
      <c r="BM310" s="227">
        <f>BK310+BL310</f>
        <v>0</v>
      </c>
      <c r="BN310" s="227"/>
      <c r="BO310" s="227"/>
      <c r="BP310" s="229">
        <f t="shared" si="584"/>
        <v>0</v>
      </c>
      <c r="BQ310" s="230"/>
      <c r="BR310" s="238">
        <f>E310*BU310</f>
        <v>0</v>
      </c>
      <c r="BS310" s="227">
        <f>E310*BV310</f>
        <v>0</v>
      </c>
      <c r="BT310" s="227">
        <f>BR310+BS310</f>
        <v>0</v>
      </c>
      <c r="BU310" s="18"/>
      <c r="BV310" s="186"/>
      <c r="BW310" s="16">
        <f t="shared" si="530"/>
        <v>0</v>
      </c>
      <c r="BX310" s="48"/>
      <c r="BY310" s="37" t="s">
        <v>800</v>
      </c>
      <c r="BZ310" s="37"/>
    </row>
    <row r="311" spans="1:162" ht="28.5" customHeight="1" outlineLevel="1" x14ac:dyDescent="0.45">
      <c r="A311" s="5">
        <v>263</v>
      </c>
      <c r="B311" s="5">
        <v>263</v>
      </c>
      <c r="C311" s="5" t="s">
        <v>233</v>
      </c>
      <c r="D311" s="6" t="s">
        <v>549</v>
      </c>
      <c r="E311" s="10">
        <v>1656.2</v>
      </c>
      <c r="F311" s="283">
        <f t="shared" si="823"/>
        <v>1192464</v>
      </c>
      <c r="G311" s="283">
        <f t="shared" si="824"/>
        <v>70885.36</v>
      </c>
      <c r="H311" s="283">
        <f t="shared" si="825"/>
        <v>1263349.3600000001</v>
      </c>
      <c r="I311" s="283">
        <f>P311</f>
        <v>720</v>
      </c>
      <c r="J311" s="283">
        <f>Q311</f>
        <v>42.8</v>
      </c>
      <c r="K311" s="10"/>
      <c r="L311" s="228"/>
      <c r="M311" s="227">
        <f t="shared" si="603"/>
        <v>1192464</v>
      </c>
      <c r="N311" s="227">
        <f t="shared" si="632"/>
        <v>70885.36</v>
      </c>
      <c r="O311" s="227">
        <f t="shared" si="604"/>
        <v>1263349.3600000001</v>
      </c>
      <c r="P311" s="227">
        <v>720</v>
      </c>
      <c r="Q311" s="227">
        <v>42.8</v>
      </c>
      <c r="R311" s="227">
        <f t="shared" si="592"/>
        <v>762.8</v>
      </c>
      <c r="S311" s="228"/>
      <c r="T311" s="227">
        <f t="shared" si="799"/>
        <v>0</v>
      </c>
      <c r="U311" s="227">
        <f t="shared" si="800"/>
        <v>0</v>
      </c>
      <c r="V311" s="227">
        <f t="shared" si="801"/>
        <v>0</v>
      </c>
      <c r="W311" s="274"/>
      <c r="X311" s="227"/>
      <c r="Y311" s="227"/>
      <c r="Z311" s="228"/>
      <c r="AA311" s="238">
        <f>AM311*AD311</f>
        <v>0</v>
      </c>
      <c r="AB311" s="227">
        <f>AM312*AE311</f>
        <v>0</v>
      </c>
      <c r="AC311" s="227">
        <f>AA311+AB311</f>
        <v>0</v>
      </c>
      <c r="AD311" s="227"/>
      <c r="AE311" s="227"/>
      <c r="AF311" s="229">
        <f t="shared" si="580"/>
        <v>0</v>
      </c>
      <c r="AG311" s="228"/>
      <c r="AH311" s="227">
        <f t="shared" si="587"/>
        <v>0</v>
      </c>
      <c r="AI311" s="227">
        <f t="shared" si="588"/>
        <v>496860</v>
      </c>
      <c r="AJ311" s="227">
        <f t="shared" si="802"/>
        <v>496860</v>
      </c>
      <c r="AK311" s="227"/>
      <c r="AL311" s="227">
        <v>300</v>
      </c>
      <c r="AM311" s="227"/>
      <c r="AN311" s="228"/>
      <c r="AO311" s="238">
        <f t="shared" si="589"/>
        <v>0</v>
      </c>
      <c r="AP311" s="227">
        <f t="shared" si="585"/>
        <v>0</v>
      </c>
      <c r="AQ311" s="227">
        <f t="shared" si="586"/>
        <v>0</v>
      </c>
      <c r="AR311" s="227"/>
      <c r="AS311" s="227"/>
      <c r="AT311" s="229">
        <f t="shared" si="581"/>
        <v>0</v>
      </c>
      <c r="AU311" s="230"/>
      <c r="AV311" s="238">
        <f>R311*AY311</f>
        <v>0</v>
      </c>
      <c r="AW311" s="227">
        <f>R312*AZ311</f>
        <v>0</v>
      </c>
      <c r="AX311" s="227">
        <f>AV311+AW311</f>
        <v>0</v>
      </c>
      <c r="AY311" s="227"/>
      <c r="AZ311" s="227"/>
      <c r="BA311" s="229">
        <f t="shared" si="582"/>
        <v>0</v>
      </c>
      <c r="BB311" s="230"/>
      <c r="BC311" s="238">
        <f>Y311*BF311</f>
        <v>0</v>
      </c>
      <c r="BD311" s="227">
        <f>Y312*BG311</f>
        <v>0</v>
      </c>
      <c r="BE311" s="227">
        <f>BC311+BD311</f>
        <v>0</v>
      </c>
      <c r="BF311" s="227"/>
      <c r="BG311" s="227"/>
      <c r="BH311" s="229">
        <f t="shared" si="583"/>
        <v>0</v>
      </c>
      <c r="BI311" s="230"/>
      <c r="BJ311" s="230"/>
      <c r="BK311" s="238"/>
      <c r="BL311" s="227">
        <f>AT312*BO311</f>
        <v>0</v>
      </c>
      <c r="BM311" s="227">
        <f>BK311+BL311</f>
        <v>0</v>
      </c>
      <c r="BN311" s="227"/>
      <c r="BO311" s="227"/>
      <c r="BP311" s="229">
        <f t="shared" si="584"/>
        <v>0</v>
      </c>
      <c r="BQ311" s="230"/>
      <c r="BR311" s="238">
        <f>E311*BU311</f>
        <v>0</v>
      </c>
      <c r="BS311" s="227">
        <f>E311*BV311</f>
        <v>0</v>
      </c>
      <c r="BT311" s="227">
        <f>BR311+BS311</f>
        <v>0</v>
      </c>
      <c r="BU311" s="18"/>
      <c r="BV311" s="186"/>
      <c r="BW311" s="16">
        <f t="shared" si="530"/>
        <v>0</v>
      </c>
      <c r="BX311" s="48"/>
      <c r="BY311" s="37"/>
      <c r="BZ311" s="37"/>
    </row>
    <row r="312" spans="1:162" s="26" customFormat="1" x14ac:dyDescent="0.45">
      <c r="A312" s="21"/>
      <c r="B312" s="21"/>
      <c r="C312" s="21" t="s">
        <v>243</v>
      </c>
      <c r="D312" s="27"/>
      <c r="E312" s="28"/>
      <c r="F312" s="225">
        <f t="shared" ref="F312:L312" si="826">SUM(F313:F316)</f>
        <v>976282.5</v>
      </c>
      <c r="G312" s="225">
        <f t="shared" si="826"/>
        <v>647439.52999999991</v>
      </c>
      <c r="H312" s="225">
        <f t="shared" si="826"/>
        <v>1623722.03</v>
      </c>
      <c r="I312" s="225"/>
      <c r="J312" s="225"/>
      <c r="K312" s="225"/>
      <c r="L312" s="225">
        <f t="shared" si="826"/>
        <v>0</v>
      </c>
      <c r="M312" s="225">
        <f>SUM(M313:M316)</f>
        <v>976282.5</v>
      </c>
      <c r="N312" s="225">
        <f t="shared" ref="N312:O312" si="827">SUM(N313:N316)</f>
        <v>930401.6884199999</v>
      </c>
      <c r="O312" s="225">
        <f t="shared" si="827"/>
        <v>1906684.1884199998</v>
      </c>
      <c r="P312" s="225"/>
      <c r="Q312" s="225"/>
      <c r="R312" s="225">
        <f t="shared" si="592"/>
        <v>0</v>
      </c>
      <c r="S312" s="226"/>
      <c r="T312" s="225">
        <f>SUM(T313:T316)</f>
        <v>0</v>
      </c>
      <c r="U312" s="225">
        <f t="shared" ref="U312" si="828">SUM(U313:U316)</f>
        <v>0</v>
      </c>
      <c r="V312" s="225">
        <f t="shared" ref="V312" si="829">SUM(V313:V316)</f>
        <v>0</v>
      </c>
      <c r="W312" s="273"/>
      <c r="X312" s="225"/>
      <c r="Y312" s="225"/>
      <c r="Z312" s="226"/>
      <c r="AA312" s="225">
        <f>SUM(AA313:AA316)</f>
        <v>0</v>
      </c>
      <c r="AB312" s="225">
        <f t="shared" ref="AB312:AC312" si="830">SUM(AB313:AB316)</f>
        <v>0</v>
      </c>
      <c r="AC312" s="225">
        <f t="shared" si="830"/>
        <v>0</v>
      </c>
      <c r="AD312" s="225"/>
      <c r="AE312" s="225"/>
      <c r="AF312" s="222">
        <f t="shared" si="580"/>
        <v>0</v>
      </c>
      <c r="AG312" s="226"/>
      <c r="AH312" s="225">
        <f>SUM(AH313:AH316)</f>
        <v>0</v>
      </c>
      <c r="AI312" s="225">
        <f t="shared" ref="AI312" si="831">SUM(AI313:AI316)</f>
        <v>646118</v>
      </c>
      <c r="AJ312" s="225">
        <f t="shared" ref="AJ312" si="832">SUM(AJ313:AJ316)</f>
        <v>646118</v>
      </c>
      <c r="AK312" s="225">
        <f t="shared" ref="AK312" si="833">SUM(AK313:AK316)</f>
        <v>0</v>
      </c>
      <c r="AL312" s="225">
        <f t="shared" ref="AL312" si="834">SUM(AL313:AL316)</f>
        <v>172000</v>
      </c>
      <c r="AM312" s="225"/>
      <c r="AN312" s="226"/>
      <c r="AO312" s="225">
        <f>SUM(AO313:AO316)</f>
        <v>0</v>
      </c>
      <c r="AP312" s="225">
        <f t="shared" ref="AP312" si="835">SUM(AP313:AP316)</f>
        <v>0</v>
      </c>
      <c r="AQ312" s="225">
        <f t="shared" ref="AQ312" si="836">SUM(AQ313:AQ316)</f>
        <v>0</v>
      </c>
      <c r="AR312" s="225"/>
      <c r="AS312" s="225"/>
      <c r="AT312" s="222">
        <f t="shared" si="581"/>
        <v>0</v>
      </c>
      <c r="AU312" s="223"/>
      <c r="AV312" s="225">
        <f>SUM(AV313:AV316)</f>
        <v>0</v>
      </c>
      <c r="AW312" s="225">
        <f t="shared" ref="AW312" si="837">SUM(AW313:AW316)</f>
        <v>0</v>
      </c>
      <c r="AX312" s="225">
        <f t="shared" ref="AX312" si="838">SUM(AX313:AX316)</f>
        <v>0</v>
      </c>
      <c r="AY312" s="225"/>
      <c r="AZ312" s="225"/>
      <c r="BA312" s="222">
        <f t="shared" si="582"/>
        <v>0</v>
      </c>
      <c r="BB312" s="223"/>
      <c r="BC312" s="225">
        <f>SUM(BC313:BC316)</f>
        <v>0</v>
      </c>
      <c r="BD312" s="225">
        <f t="shared" ref="BD312:BE312" si="839">SUM(BD313:BD316)</f>
        <v>0</v>
      </c>
      <c r="BE312" s="225">
        <f t="shared" si="839"/>
        <v>0</v>
      </c>
      <c r="BF312" s="225"/>
      <c r="BG312" s="225"/>
      <c r="BH312" s="222">
        <f t="shared" si="583"/>
        <v>0</v>
      </c>
      <c r="BI312" s="223"/>
      <c r="BJ312" s="223"/>
      <c r="BK312" s="225">
        <f>SUM(BK313:BK316)</f>
        <v>0</v>
      </c>
      <c r="BL312" s="225">
        <f t="shared" ref="BL312:BM312" si="840">SUM(BL313:BL316)</f>
        <v>0</v>
      </c>
      <c r="BM312" s="225">
        <f t="shared" si="840"/>
        <v>0</v>
      </c>
      <c r="BN312" s="225"/>
      <c r="BO312" s="225"/>
      <c r="BP312" s="222">
        <f t="shared" si="584"/>
        <v>0</v>
      </c>
      <c r="BQ312" s="223"/>
      <c r="BR312" s="225">
        <f>SUM(BR313:BR316)</f>
        <v>0</v>
      </c>
      <c r="BS312" s="225">
        <f t="shared" ref="BS312:BT312" si="841">SUM(BS313:BS316)</f>
        <v>0</v>
      </c>
      <c r="BT312" s="225">
        <f t="shared" si="841"/>
        <v>0</v>
      </c>
      <c r="BU312" s="29"/>
      <c r="BV312" s="190"/>
      <c r="BW312" s="25">
        <f t="shared" si="530"/>
        <v>0</v>
      </c>
      <c r="BX312" s="47"/>
      <c r="BY312" s="35"/>
      <c r="BZ312" s="35"/>
      <c r="CA312" s="53"/>
      <c r="CB312" s="53"/>
      <c r="CC312" s="53"/>
      <c r="CD312" s="53"/>
      <c r="CE312" s="53"/>
      <c r="CF312" s="53"/>
      <c r="CG312" s="53"/>
      <c r="CH312" s="53"/>
      <c r="CI312" s="53"/>
      <c r="CJ312" s="53"/>
      <c r="CK312" s="53"/>
      <c r="CL312" s="53"/>
      <c r="CM312" s="53"/>
      <c r="CN312" s="53"/>
      <c r="CO312" s="53"/>
      <c r="CP312" s="53"/>
      <c r="CQ312" s="53"/>
      <c r="CR312" s="53"/>
      <c r="CS312" s="53"/>
      <c r="CT312" s="53"/>
      <c r="CU312" s="53"/>
      <c r="CV312" s="53"/>
      <c r="CW312" s="53"/>
      <c r="CX312" s="53"/>
      <c r="CY312" s="53"/>
      <c r="CZ312" s="53"/>
      <c r="DA312" s="53"/>
      <c r="DB312" s="53"/>
      <c r="DC312" s="53"/>
      <c r="DD312" s="53"/>
      <c r="DE312" s="53"/>
      <c r="DF312" s="53"/>
      <c r="DG312" s="53"/>
      <c r="DH312" s="53"/>
      <c r="DI312" s="53"/>
      <c r="DJ312" s="53"/>
      <c r="DK312" s="53"/>
      <c r="DL312" s="53"/>
      <c r="DM312" s="53"/>
      <c r="DN312" s="53"/>
      <c r="DO312" s="53"/>
      <c r="DP312" s="53"/>
      <c r="DQ312" s="53"/>
      <c r="DR312" s="53"/>
      <c r="DS312" s="53"/>
      <c r="DT312" s="53"/>
      <c r="DU312" s="53"/>
      <c r="DV312" s="53"/>
      <c r="DW312" s="53"/>
      <c r="DX312" s="53"/>
      <c r="DY312" s="53"/>
      <c r="DZ312" s="53"/>
      <c r="EA312" s="53"/>
      <c r="EB312" s="53"/>
      <c r="EC312" s="53"/>
      <c r="ED312" s="53"/>
      <c r="EE312" s="53"/>
      <c r="EF312" s="53"/>
      <c r="EG312" s="53"/>
      <c r="EH312" s="53"/>
      <c r="EI312" s="53"/>
      <c r="EJ312" s="53"/>
      <c r="EK312" s="53"/>
      <c r="EL312" s="53"/>
      <c r="EM312" s="53"/>
      <c r="EN312" s="53"/>
      <c r="EO312" s="53"/>
      <c r="EP312" s="53"/>
      <c r="EQ312" s="53"/>
      <c r="ER312" s="53"/>
      <c r="ES312" s="53"/>
      <c r="ET312" s="53"/>
      <c r="EU312" s="53"/>
      <c r="EV312" s="53"/>
      <c r="EW312" s="53"/>
      <c r="EX312" s="53"/>
      <c r="EY312" s="53"/>
      <c r="EZ312" s="53"/>
      <c r="FA312" s="53"/>
      <c r="FB312" s="53"/>
      <c r="FC312" s="53"/>
      <c r="FD312" s="53"/>
      <c r="FE312" s="53"/>
      <c r="FF312" s="53"/>
    </row>
    <row r="313" spans="1:162" ht="28.5" customHeight="1" outlineLevel="1" x14ac:dyDescent="0.45">
      <c r="A313" s="5">
        <v>264</v>
      </c>
      <c r="B313" s="5">
        <v>264</v>
      </c>
      <c r="C313" s="5" t="s">
        <v>244</v>
      </c>
      <c r="D313" s="6" t="s">
        <v>553</v>
      </c>
      <c r="E313" s="10">
        <v>6.3310000000000004</v>
      </c>
      <c r="F313" s="283">
        <f t="shared" ref="F313" si="842">E313*I313</f>
        <v>436839</v>
      </c>
      <c r="G313" s="283">
        <f t="shared" ref="G313" si="843">E313*J313</f>
        <v>544466</v>
      </c>
      <c r="H313" s="283">
        <f t="shared" ref="H313" si="844">F313+G313</f>
        <v>981305</v>
      </c>
      <c r="I313" s="283">
        <f>P313</f>
        <v>69000</v>
      </c>
      <c r="J313" s="283">
        <f>AL313</f>
        <v>86000</v>
      </c>
      <c r="K313" s="10"/>
      <c r="L313" s="228"/>
      <c r="M313" s="237">
        <f t="shared" si="603"/>
        <v>436839</v>
      </c>
      <c r="N313" s="237">
        <f t="shared" si="632"/>
        <v>705642.75054000004</v>
      </c>
      <c r="O313" s="237">
        <f t="shared" si="604"/>
        <v>1142481.7505399999</v>
      </c>
      <c r="P313" s="237">
        <v>69000</v>
      </c>
      <c r="Q313" s="237">
        <v>111458.34</v>
      </c>
      <c r="R313" s="227">
        <f t="shared" si="592"/>
        <v>180458.34</v>
      </c>
      <c r="S313" s="228"/>
      <c r="T313" s="227">
        <f t="shared" si="799"/>
        <v>0</v>
      </c>
      <c r="U313" s="227">
        <f t="shared" si="800"/>
        <v>0</v>
      </c>
      <c r="V313" s="227">
        <f t="shared" si="801"/>
        <v>0</v>
      </c>
      <c r="W313" s="274"/>
      <c r="X313" s="227"/>
      <c r="Y313" s="227"/>
      <c r="Z313" s="228"/>
      <c r="AA313" s="238">
        <f>AM313*AD313</f>
        <v>0</v>
      </c>
      <c r="AB313" s="227">
        <f>AM314*AE313</f>
        <v>0</v>
      </c>
      <c r="AC313" s="227">
        <f>AA313+AB313</f>
        <v>0</v>
      </c>
      <c r="AD313" s="227"/>
      <c r="AE313" s="227"/>
      <c r="AF313" s="229">
        <f t="shared" si="580"/>
        <v>0</v>
      </c>
      <c r="AG313" s="228"/>
      <c r="AH313" s="227">
        <f t="shared" si="587"/>
        <v>0</v>
      </c>
      <c r="AI313" s="227">
        <f t="shared" si="588"/>
        <v>544466</v>
      </c>
      <c r="AJ313" s="227">
        <f t="shared" si="802"/>
        <v>544466</v>
      </c>
      <c r="AK313" s="227"/>
      <c r="AL313" s="227">
        <v>86000</v>
      </c>
      <c r="AM313" s="227"/>
      <c r="AN313" s="228"/>
      <c r="AO313" s="238">
        <f t="shared" si="589"/>
        <v>0</v>
      </c>
      <c r="AP313" s="227">
        <f t="shared" si="585"/>
        <v>0</v>
      </c>
      <c r="AQ313" s="227">
        <f t="shared" si="586"/>
        <v>0</v>
      </c>
      <c r="AR313" s="227"/>
      <c r="AS313" s="227"/>
      <c r="AT313" s="229">
        <f t="shared" si="581"/>
        <v>0</v>
      </c>
      <c r="AU313" s="230"/>
      <c r="AV313" s="238">
        <f>R313*AY313</f>
        <v>0</v>
      </c>
      <c r="AW313" s="227">
        <f>R314*AZ313</f>
        <v>0</v>
      </c>
      <c r="AX313" s="227">
        <f>AV313+AW313</f>
        <v>0</v>
      </c>
      <c r="AY313" s="227"/>
      <c r="AZ313" s="227"/>
      <c r="BA313" s="229">
        <f t="shared" si="582"/>
        <v>0</v>
      </c>
      <c r="BB313" s="230"/>
      <c r="BC313" s="238">
        <f>Y313*BF313</f>
        <v>0</v>
      </c>
      <c r="BD313" s="227">
        <f>Y314*BG313</f>
        <v>0</v>
      </c>
      <c r="BE313" s="227">
        <f>BC313+BD313</f>
        <v>0</v>
      </c>
      <c r="BF313" s="227"/>
      <c r="BG313" s="227"/>
      <c r="BH313" s="229">
        <f t="shared" si="583"/>
        <v>0</v>
      </c>
      <c r="BI313" s="230"/>
      <c r="BJ313" s="230"/>
      <c r="BK313" s="238"/>
      <c r="BL313" s="227">
        <f>AT314*BO313</f>
        <v>0</v>
      </c>
      <c r="BM313" s="227">
        <f>BK313+BL313</f>
        <v>0</v>
      </c>
      <c r="BN313" s="227"/>
      <c r="BO313" s="227"/>
      <c r="BP313" s="229">
        <f t="shared" si="584"/>
        <v>0</v>
      </c>
      <c r="BQ313" s="230"/>
      <c r="BR313" s="238"/>
      <c r="BS313" s="227">
        <f>BA314*BV313</f>
        <v>0</v>
      </c>
      <c r="BT313" s="227">
        <f>BR313+BS313</f>
        <v>0</v>
      </c>
      <c r="BU313" s="18"/>
      <c r="BV313" s="186"/>
      <c r="BW313" s="16">
        <f t="shared" si="530"/>
        <v>0</v>
      </c>
      <c r="BX313" s="48"/>
      <c r="BY313" s="37" t="s">
        <v>801</v>
      </c>
      <c r="BZ313" s="37"/>
    </row>
    <row r="314" spans="1:162" ht="28.5" customHeight="1" outlineLevel="1" x14ac:dyDescent="0.45">
      <c r="A314" s="5">
        <v>265</v>
      </c>
      <c r="B314" s="5">
        <v>265</v>
      </c>
      <c r="C314" s="5" t="s">
        <v>245</v>
      </c>
      <c r="D314" s="6" t="s">
        <v>553</v>
      </c>
      <c r="E314" s="10">
        <v>1.1819999999999999</v>
      </c>
      <c r="F314" s="283">
        <f t="shared" ref="F314" si="845">E314*I314</f>
        <v>514170</v>
      </c>
      <c r="G314" s="283">
        <f t="shared" ref="G314" si="846">E314*J314</f>
        <v>101652</v>
      </c>
      <c r="H314" s="283">
        <f t="shared" ref="H314" si="847">F314+G314</f>
        <v>615822</v>
      </c>
      <c r="I314" s="283">
        <f>P314</f>
        <v>435000</v>
      </c>
      <c r="J314" s="283">
        <f>AL314</f>
        <v>86000</v>
      </c>
      <c r="K314" s="10"/>
      <c r="L314" s="228"/>
      <c r="M314" s="237">
        <f t="shared" si="603"/>
        <v>514170</v>
      </c>
      <c r="N314" s="237">
        <f t="shared" si="632"/>
        <v>223437.40787999998</v>
      </c>
      <c r="O314" s="237">
        <f t="shared" si="604"/>
        <v>737607.40787999996</v>
      </c>
      <c r="P314" s="237">
        <v>435000</v>
      </c>
      <c r="Q314" s="237">
        <v>189033.34</v>
      </c>
      <c r="R314" s="227">
        <f t="shared" si="592"/>
        <v>624033.34</v>
      </c>
      <c r="S314" s="228"/>
      <c r="T314" s="227">
        <f t="shared" si="799"/>
        <v>0</v>
      </c>
      <c r="U314" s="227">
        <f t="shared" si="800"/>
        <v>0</v>
      </c>
      <c r="V314" s="227">
        <f t="shared" si="801"/>
        <v>0</v>
      </c>
      <c r="W314" s="274"/>
      <c r="X314" s="227"/>
      <c r="Y314" s="227"/>
      <c r="Z314" s="228"/>
      <c r="AA314" s="238">
        <f>AM314*AD314</f>
        <v>0</v>
      </c>
      <c r="AB314" s="227">
        <f>AM315*AE314</f>
        <v>0</v>
      </c>
      <c r="AC314" s="227">
        <f>AA314+AB314</f>
        <v>0</v>
      </c>
      <c r="AD314" s="227"/>
      <c r="AE314" s="227"/>
      <c r="AF314" s="229">
        <f t="shared" si="580"/>
        <v>0</v>
      </c>
      <c r="AG314" s="228"/>
      <c r="AH314" s="227">
        <f t="shared" si="587"/>
        <v>0</v>
      </c>
      <c r="AI314" s="227">
        <f t="shared" si="588"/>
        <v>101652</v>
      </c>
      <c r="AJ314" s="227">
        <f t="shared" si="802"/>
        <v>101652</v>
      </c>
      <c r="AK314" s="227"/>
      <c r="AL314" s="227">
        <v>86000</v>
      </c>
      <c r="AM314" s="227"/>
      <c r="AN314" s="228"/>
      <c r="AO314" s="238">
        <f t="shared" si="589"/>
        <v>0</v>
      </c>
      <c r="AP314" s="227">
        <f t="shared" si="585"/>
        <v>0</v>
      </c>
      <c r="AQ314" s="227">
        <f t="shared" si="586"/>
        <v>0</v>
      </c>
      <c r="AR314" s="227"/>
      <c r="AS314" s="227"/>
      <c r="AT314" s="229">
        <f t="shared" si="581"/>
        <v>0</v>
      </c>
      <c r="AU314" s="230"/>
      <c r="AV314" s="238">
        <f>R314*AY314</f>
        <v>0</v>
      </c>
      <c r="AW314" s="227">
        <f>R315*AZ314</f>
        <v>0</v>
      </c>
      <c r="AX314" s="227">
        <f>AV314+AW314</f>
        <v>0</v>
      </c>
      <c r="AY314" s="227"/>
      <c r="AZ314" s="227"/>
      <c r="BA314" s="229">
        <f t="shared" si="582"/>
        <v>0</v>
      </c>
      <c r="BB314" s="230"/>
      <c r="BC314" s="238">
        <f>Y314*BF314</f>
        <v>0</v>
      </c>
      <c r="BD314" s="227">
        <f>Y315*BG314</f>
        <v>0</v>
      </c>
      <c r="BE314" s="227">
        <f>BC314+BD314</f>
        <v>0</v>
      </c>
      <c r="BF314" s="227"/>
      <c r="BG314" s="227"/>
      <c r="BH314" s="229">
        <f t="shared" si="583"/>
        <v>0</v>
      </c>
      <c r="BI314" s="230"/>
      <c r="BJ314" s="230"/>
      <c r="BK314" s="238"/>
      <c r="BL314" s="227">
        <f>AT315*BO314</f>
        <v>0</v>
      </c>
      <c r="BM314" s="227">
        <f>BK314+BL314</f>
        <v>0</v>
      </c>
      <c r="BN314" s="227"/>
      <c r="BO314" s="227"/>
      <c r="BP314" s="229">
        <f t="shared" si="584"/>
        <v>0</v>
      </c>
      <c r="BQ314" s="230"/>
      <c r="BR314" s="238"/>
      <c r="BS314" s="227">
        <f>BA315*BV314</f>
        <v>0</v>
      </c>
      <c r="BT314" s="227">
        <f>BR314+BS314</f>
        <v>0</v>
      </c>
      <c r="BU314" s="18"/>
      <c r="BV314" s="186"/>
      <c r="BW314" s="16">
        <f t="shared" si="530"/>
        <v>0</v>
      </c>
      <c r="BX314" s="48"/>
      <c r="BY314" s="37" t="s">
        <v>802</v>
      </c>
      <c r="BZ314" s="37"/>
    </row>
    <row r="315" spans="1:162" ht="28.5" customHeight="1" outlineLevel="1" x14ac:dyDescent="0.45">
      <c r="A315" s="5">
        <v>266</v>
      </c>
      <c r="B315" s="5">
        <v>266</v>
      </c>
      <c r="C315" s="5" t="s">
        <v>232</v>
      </c>
      <c r="D315" s="6" t="s">
        <v>549</v>
      </c>
      <c r="E315" s="10">
        <v>20.3</v>
      </c>
      <c r="F315" s="283">
        <f t="shared" ref="F315:F316" si="848">E315*I315</f>
        <v>10657.5</v>
      </c>
      <c r="G315" s="283">
        <f t="shared" ref="G315:G316" si="849">E315*J315</f>
        <v>452.69000000000005</v>
      </c>
      <c r="H315" s="283">
        <f t="shared" ref="H315:H316" si="850">F315+G315</f>
        <v>11110.19</v>
      </c>
      <c r="I315" s="283">
        <f>P315</f>
        <v>525</v>
      </c>
      <c r="J315" s="283">
        <f>Q315</f>
        <v>22.3</v>
      </c>
      <c r="K315" s="10"/>
      <c r="L315" s="228"/>
      <c r="M315" s="227">
        <f t="shared" si="603"/>
        <v>10657.5</v>
      </c>
      <c r="N315" s="227">
        <f t="shared" si="632"/>
        <v>452.69000000000005</v>
      </c>
      <c r="O315" s="227">
        <f t="shared" si="604"/>
        <v>11110.19</v>
      </c>
      <c r="P315" s="227">
        <v>525</v>
      </c>
      <c r="Q315" s="227">
        <v>22.3</v>
      </c>
      <c r="R315" s="227">
        <f t="shared" si="592"/>
        <v>547.29999999999995</v>
      </c>
      <c r="S315" s="228"/>
      <c r="T315" s="227">
        <f t="shared" si="799"/>
        <v>0</v>
      </c>
      <c r="U315" s="227">
        <f t="shared" si="800"/>
        <v>0</v>
      </c>
      <c r="V315" s="227">
        <f t="shared" si="801"/>
        <v>0</v>
      </c>
      <c r="W315" s="274"/>
      <c r="X315" s="227"/>
      <c r="Y315" s="227"/>
      <c r="Z315" s="228"/>
      <c r="AA315" s="238">
        <f>AM315*AD315</f>
        <v>0</v>
      </c>
      <c r="AB315" s="227">
        <f>AM316*AE315</f>
        <v>0</v>
      </c>
      <c r="AC315" s="227">
        <f>AA315+AB315</f>
        <v>0</v>
      </c>
      <c r="AD315" s="227"/>
      <c r="AE315" s="227"/>
      <c r="AF315" s="229">
        <f t="shared" si="580"/>
        <v>0</v>
      </c>
      <c r="AG315" s="228"/>
      <c r="AH315" s="227">
        <f t="shared" si="587"/>
        <v>0</v>
      </c>
      <c r="AI315" s="227">
        <f t="shared" si="588"/>
        <v>0</v>
      </c>
      <c r="AJ315" s="227">
        <f t="shared" si="802"/>
        <v>0</v>
      </c>
      <c r="AK315" s="227"/>
      <c r="AL315" s="227"/>
      <c r="AM315" s="227"/>
      <c r="AN315" s="228"/>
      <c r="AO315" s="238">
        <f t="shared" si="589"/>
        <v>0</v>
      </c>
      <c r="AP315" s="227">
        <f t="shared" si="585"/>
        <v>0</v>
      </c>
      <c r="AQ315" s="227">
        <f t="shared" si="586"/>
        <v>0</v>
      </c>
      <c r="AR315" s="227"/>
      <c r="AS315" s="227"/>
      <c r="AT315" s="229">
        <f t="shared" si="581"/>
        <v>0</v>
      </c>
      <c r="AU315" s="230"/>
      <c r="AV315" s="238">
        <f>R315*AY315</f>
        <v>0</v>
      </c>
      <c r="AW315" s="227">
        <f>R316*AZ315</f>
        <v>0</v>
      </c>
      <c r="AX315" s="227">
        <f>AV315+AW315</f>
        <v>0</v>
      </c>
      <c r="AY315" s="227"/>
      <c r="AZ315" s="227"/>
      <c r="BA315" s="229">
        <f t="shared" si="582"/>
        <v>0</v>
      </c>
      <c r="BB315" s="230"/>
      <c r="BC315" s="238">
        <f>Y315*BF315</f>
        <v>0</v>
      </c>
      <c r="BD315" s="227">
        <f>Y316*BG315</f>
        <v>0</v>
      </c>
      <c r="BE315" s="227">
        <f>BC315+BD315</f>
        <v>0</v>
      </c>
      <c r="BF315" s="227"/>
      <c r="BG315" s="227"/>
      <c r="BH315" s="229">
        <f t="shared" si="583"/>
        <v>0</v>
      </c>
      <c r="BI315" s="230"/>
      <c r="BJ315" s="230"/>
      <c r="BK315" s="238"/>
      <c r="BL315" s="227">
        <f>AT316*BO315</f>
        <v>0</v>
      </c>
      <c r="BM315" s="227">
        <f>BK315+BL315</f>
        <v>0</v>
      </c>
      <c r="BN315" s="227"/>
      <c r="BO315" s="227"/>
      <c r="BP315" s="229">
        <f t="shared" si="584"/>
        <v>0</v>
      </c>
      <c r="BQ315" s="230"/>
      <c r="BR315" s="238"/>
      <c r="BS315" s="227">
        <f>BA316*BV315</f>
        <v>0</v>
      </c>
      <c r="BT315" s="227">
        <f>BR315+BS315</f>
        <v>0</v>
      </c>
      <c r="BU315" s="18"/>
      <c r="BV315" s="186"/>
      <c r="BW315" s="16">
        <f t="shared" si="530"/>
        <v>0</v>
      </c>
      <c r="BX315" s="48"/>
      <c r="BY315" s="37"/>
      <c r="BZ315" s="37"/>
    </row>
    <row r="316" spans="1:162" ht="28.5" customHeight="1" outlineLevel="1" x14ac:dyDescent="0.45">
      <c r="A316" s="5">
        <v>267</v>
      </c>
      <c r="B316" s="5">
        <v>267</v>
      </c>
      <c r="C316" s="5" t="s">
        <v>233</v>
      </c>
      <c r="D316" s="6" t="s">
        <v>549</v>
      </c>
      <c r="E316" s="10">
        <v>20.3</v>
      </c>
      <c r="F316" s="283">
        <f t="shared" si="848"/>
        <v>14616</v>
      </c>
      <c r="G316" s="283">
        <f t="shared" si="849"/>
        <v>868.83999999999992</v>
      </c>
      <c r="H316" s="283">
        <f t="shared" si="850"/>
        <v>15484.84</v>
      </c>
      <c r="I316" s="283">
        <f>P316</f>
        <v>720</v>
      </c>
      <c r="J316" s="283">
        <f>Q316</f>
        <v>42.8</v>
      </c>
      <c r="K316" s="10"/>
      <c r="L316" s="228"/>
      <c r="M316" s="227">
        <f t="shared" si="603"/>
        <v>14616</v>
      </c>
      <c r="N316" s="227">
        <f t="shared" si="632"/>
        <v>868.83999999999992</v>
      </c>
      <c r="O316" s="227">
        <f t="shared" si="604"/>
        <v>15484.84</v>
      </c>
      <c r="P316" s="227">
        <v>720</v>
      </c>
      <c r="Q316" s="227">
        <v>42.8</v>
      </c>
      <c r="R316" s="227">
        <f t="shared" si="592"/>
        <v>762.8</v>
      </c>
      <c r="S316" s="228"/>
      <c r="T316" s="227">
        <f t="shared" si="799"/>
        <v>0</v>
      </c>
      <c r="U316" s="227">
        <f t="shared" si="800"/>
        <v>0</v>
      </c>
      <c r="V316" s="227">
        <f t="shared" si="801"/>
        <v>0</v>
      </c>
      <c r="W316" s="274"/>
      <c r="X316" s="227"/>
      <c r="Y316" s="227"/>
      <c r="Z316" s="228"/>
      <c r="AA316" s="238">
        <f>AM316*AD316</f>
        <v>0</v>
      </c>
      <c r="AB316" s="227">
        <f>AM317*AE316</f>
        <v>0</v>
      </c>
      <c r="AC316" s="227">
        <f>AA316+AB316</f>
        <v>0</v>
      </c>
      <c r="AD316" s="227"/>
      <c r="AE316" s="227"/>
      <c r="AF316" s="229">
        <f t="shared" si="580"/>
        <v>0</v>
      </c>
      <c r="AG316" s="228"/>
      <c r="AH316" s="227">
        <f t="shared" si="587"/>
        <v>0</v>
      </c>
      <c r="AI316" s="227">
        <f t="shared" si="588"/>
        <v>0</v>
      </c>
      <c r="AJ316" s="227">
        <f t="shared" si="802"/>
        <v>0</v>
      </c>
      <c r="AK316" s="227"/>
      <c r="AL316" s="227"/>
      <c r="AM316" s="227"/>
      <c r="AN316" s="228"/>
      <c r="AO316" s="238">
        <f t="shared" si="589"/>
        <v>0</v>
      </c>
      <c r="AP316" s="227">
        <f t="shared" si="585"/>
        <v>0</v>
      </c>
      <c r="AQ316" s="227">
        <f t="shared" si="586"/>
        <v>0</v>
      </c>
      <c r="AR316" s="227"/>
      <c r="AS316" s="227"/>
      <c r="AT316" s="229">
        <f t="shared" si="581"/>
        <v>0</v>
      </c>
      <c r="AU316" s="230"/>
      <c r="AV316" s="238">
        <f>R316*AY316</f>
        <v>0</v>
      </c>
      <c r="AW316" s="227">
        <f>R317*AZ316</f>
        <v>0</v>
      </c>
      <c r="AX316" s="227">
        <f>AV316+AW316</f>
        <v>0</v>
      </c>
      <c r="AY316" s="227"/>
      <c r="AZ316" s="227"/>
      <c r="BA316" s="229">
        <f t="shared" si="582"/>
        <v>0</v>
      </c>
      <c r="BB316" s="230"/>
      <c r="BC316" s="238">
        <f>Y316*BF316</f>
        <v>0</v>
      </c>
      <c r="BD316" s="227">
        <f>Y317*BG316</f>
        <v>0</v>
      </c>
      <c r="BE316" s="227">
        <f>BC316+BD316</f>
        <v>0</v>
      </c>
      <c r="BF316" s="227"/>
      <c r="BG316" s="227"/>
      <c r="BH316" s="229">
        <f t="shared" si="583"/>
        <v>0</v>
      </c>
      <c r="BI316" s="230"/>
      <c r="BJ316" s="230"/>
      <c r="BK316" s="238"/>
      <c r="BL316" s="227">
        <f>AT317*BO316</f>
        <v>0</v>
      </c>
      <c r="BM316" s="227">
        <f>BK316+BL316</f>
        <v>0</v>
      </c>
      <c r="BN316" s="227"/>
      <c r="BO316" s="227"/>
      <c r="BP316" s="229">
        <f t="shared" si="584"/>
        <v>0</v>
      </c>
      <c r="BQ316" s="230"/>
      <c r="BR316" s="238"/>
      <c r="BS316" s="227">
        <f>BA317*BV316</f>
        <v>0</v>
      </c>
      <c r="BT316" s="227">
        <f>BR316+BS316</f>
        <v>0</v>
      </c>
      <c r="BU316" s="18"/>
      <c r="BV316" s="186"/>
      <c r="BW316" s="16">
        <f t="shared" si="530"/>
        <v>0</v>
      </c>
      <c r="BX316" s="48"/>
      <c r="BY316" s="37"/>
      <c r="BZ316" s="37"/>
    </row>
    <row r="317" spans="1:162" s="26" customFormat="1" x14ac:dyDescent="0.45">
      <c r="A317" s="21"/>
      <c r="B317" s="21"/>
      <c r="C317" s="21" t="s">
        <v>246</v>
      </c>
      <c r="D317" s="27"/>
      <c r="E317" s="28"/>
      <c r="F317" s="225">
        <f t="shared" ref="F317:H317" si="851">SUM(F318:F322)</f>
        <v>4246863.5362</v>
      </c>
      <c r="G317" s="225">
        <f t="shared" si="851"/>
        <v>0</v>
      </c>
      <c r="H317" s="225">
        <f t="shared" si="851"/>
        <v>4246863.5362</v>
      </c>
      <c r="I317" s="290"/>
      <c r="J317" s="290"/>
      <c r="K317" s="28"/>
      <c r="L317" s="226"/>
      <c r="M317" s="225">
        <f>SUM(M318:M322)</f>
        <v>13858968</v>
      </c>
      <c r="N317" s="225">
        <f t="shared" ref="N317:O317" si="852">SUM(N318:N322)</f>
        <v>0</v>
      </c>
      <c r="O317" s="225">
        <f t="shared" si="852"/>
        <v>13858968</v>
      </c>
      <c r="P317" s="225"/>
      <c r="Q317" s="225"/>
      <c r="R317" s="225">
        <f t="shared" si="592"/>
        <v>0</v>
      </c>
      <c r="S317" s="226"/>
      <c r="T317" s="225">
        <f>SUM(T318:T322)</f>
        <v>20857876.786200002</v>
      </c>
      <c r="U317" s="225">
        <f t="shared" ref="U317" si="853">SUM(U318:U322)</f>
        <v>0</v>
      </c>
      <c r="V317" s="225">
        <f t="shared" ref="V317" si="854">SUM(V318:V322)</f>
        <v>20857876.786200002</v>
      </c>
      <c r="W317" s="273"/>
      <c r="X317" s="225"/>
      <c r="Y317" s="225"/>
      <c r="Z317" s="226"/>
      <c r="AA317" s="225">
        <f>SUM(AA318:AA322)</f>
        <v>0</v>
      </c>
      <c r="AB317" s="225">
        <f t="shared" ref="AB317:AC317" si="855">SUM(AB318:AB322)</f>
        <v>0</v>
      </c>
      <c r="AC317" s="225">
        <f t="shared" si="855"/>
        <v>0</v>
      </c>
      <c r="AD317" s="225"/>
      <c r="AE317" s="225"/>
      <c r="AF317" s="222">
        <f t="shared" si="580"/>
        <v>0</v>
      </c>
      <c r="AG317" s="226"/>
      <c r="AH317" s="225">
        <f>SUM(AH318:AH322)</f>
        <v>481130</v>
      </c>
      <c r="AI317" s="225">
        <f t="shared" ref="AI317" si="856">SUM(AI318:AI322)</f>
        <v>0</v>
      </c>
      <c r="AJ317" s="225">
        <f t="shared" ref="AJ317" si="857">SUM(AJ318:AJ322)</f>
        <v>481130</v>
      </c>
      <c r="AK317" s="225"/>
      <c r="AL317" s="225">
        <f t="shared" ref="AL317" si="858">SUM(AL318:AL322)</f>
        <v>0</v>
      </c>
      <c r="AM317" s="225"/>
      <c r="AN317" s="226"/>
      <c r="AO317" s="225">
        <f>SUM(AO318:AO322)</f>
        <v>0</v>
      </c>
      <c r="AP317" s="225">
        <f t="shared" ref="AP317" si="859">SUM(AP318:AP322)</f>
        <v>0</v>
      </c>
      <c r="AQ317" s="225">
        <f t="shared" ref="AQ317" si="860">SUM(AQ318:AQ322)</f>
        <v>0</v>
      </c>
      <c r="AR317" s="225"/>
      <c r="AS317" s="225"/>
      <c r="AT317" s="222">
        <f t="shared" si="581"/>
        <v>0</v>
      </c>
      <c r="AU317" s="223"/>
      <c r="AV317" s="225">
        <f>SUM(AV318:AV322)</f>
        <v>0</v>
      </c>
      <c r="AW317" s="225">
        <f t="shared" ref="AW317" si="861">SUM(AW318:AW322)</f>
        <v>0</v>
      </c>
      <c r="AX317" s="225">
        <f t="shared" ref="AX317" si="862">SUM(AX318:AX322)</f>
        <v>0</v>
      </c>
      <c r="AY317" s="225"/>
      <c r="AZ317" s="225"/>
      <c r="BA317" s="222">
        <f t="shared" si="582"/>
        <v>0</v>
      </c>
      <c r="BB317" s="223"/>
      <c r="BC317" s="225">
        <f>SUM(BC318:BC322)</f>
        <v>0</v>
      </c>
      <c r="BD317" s="225">
        <f t="shared" ref="BD317:BE317" si="863">SUM(BD318:BD322)</f>
        <v>0</v>
      </c>
      <c r="BE317" s="225">
        <f t="shared" si="863"/>
        <v>0</v>
      </c>
      <c r="BF317" s="225"/>
      <c r="BG317" s="225"/>
      <c r="BH317" s="222">
        <f t="shared" si="583"/>
        <v>0</v>
      </c>
      <c r="BI317" s="223"/>
      <c r="BJ317" s="223"/>
      <c r="BK317" s="225">
        <f>SUM(BK318:BK322)</f>
        <v>0</v>
      </c>
      <c r="BL317" s="225">
        <f t="shared" ref="BL317:BM317" si="864">SUM(BL318:BL322)</f>
        <v>0</v>
      </c>
      <c r="BM317" s="225">
        <f t="shared" si="864"/>
        <v>0</v>
      </c>
      <c r="BN317" s="225"/>
      <c r="BO317" s="225"/>
      <c r="BP317" s="222">
        <f t="shared" si="584"/>
        <v>0</v>
      </c>
      <c r="BQ317" s="223"/>
      <c r="BR317" s="225">
        <f>SUM(BR318:BR322)</f>
        <v>0</v>
      </c>
      <c r="BS317" s="225">
        <f t="shared" ref="BS317:BT317" si="865">SUM(BS318:BS322)</f>
        <v>0</v>
      </c>
      <c r="BT317" s="225">
        <f t="shared" si="865"/>
        <v>0</v>
      </c>
      <c r="BU317" s="29"/>
      <c r="BV317" s="190"/>
      <c r="BW317" s="25">
        <f t="shared" ref="BW317:BW380" si="866">BU317+BV317</f>
        <v>0</v>
      </c>
      <c r="BX317" s="47"/>
      <c r="BY317" s="35"/>
      <c r="BZ317" s="35"/>
      <c r="CA317" s="53"/>
      <c r="CB317" s="53"/>
      <c r="CC317" s="53"/>
      <c r="CD317" s="53"/>
      <c r="CE317" s="53"/>
      <c r="CF317" s="53"/>
      <c r="CG317" s="53"/>
      <c r="CH317" s="53"/>
      <c r="CI317" s="53"/>
      <c r="CJ317" s="53"/>
      <c r="CK317" s="53"/>
      <c r="CL317" s="53"/>
      <c r="CM317" s="53"/>
      <c r="CN317" s="53"/>
      <c r="CO317" s="53"/>
      <c r="CP317" s="53"/>
      <c r="CQ317" s="53"/>
      <c r="CR317" s="53"/>
      <c r="CS317" s="53"/>
      <c r="CT317" s="53"/>
      <c r="CU317" s="53"/>
      <c r="CV317" s="53"/>
      <c r="CW317" s="53"/>
      <c r="CX317" s="53"/>
      <c r="CY317" s="53"/>
      <c r="CZ317" s="53"/>
      <c r="DA317" s="53"/>
      <c r="DB317" s="53"/>
      <c r="DC317" s="53"/>
      <c r="DD317" s="53"/>
      <c r="DE317" s="53"/>
      <c r="DF317" s="53"/>
      <c r="DG317" s="53"/>
      <c r="DH317" s="53"/>
      <c r="DI317" s="53"/>
      <c r="DJ317" s="53"/>
      <c r="DK317" s="53"/>
      <c r="DL317" s="53"/>
      <c r="DM317" s="53"/>
      <c r="DN317" s="53"/>
      <c r="DO317" s="53"/>
      <c r="DP317" s="53"/>
      <c r="DQ317" s="53"/>
      <c r="DR317" s="53"/>
      <c r="DS317" s="53"/>
      <c r="DT317" s="53"/>
      <c r="DU317" s="53"/>
      <c r="DV317" s="53"/>
      <c r="DW317" s="53"/>
      <c r="DX317" s="53"/>
      <c r="DY317" s="53"/>
      <c r="DZ317" s="53"/>
      <c r="EA317" s="53"/>
      <c r="EB317" s="53"/>
      <c r="EC317" s="53"/>
      <c r="ED317" s="53"/>
      <c r="EE317" s="53"/>
      <c r="EF317" s="53"/>
      <c r="EG317" s="53"/>
      <c r="EH317" s="53"/>
      <c r="EI317" s="53"/>
      <c r="EJ317" s="53"/>
      <c r="EK317" s="53"/>
      <c r="EL317" s="53"/>
      <c r="EM317" s="53"/>
      <c r="EN317" s="53"/>
      <c r="EO317" s="53"/>
      <c r="EP317" s="53"/>
      <c r="EQ317" s="53"/>
      <c r="ER317" s="53"/>
      <c r="ES317" s="53"/>
      <c r="ET317" s="53"/>
      <c r="EU317" s="53"/>
      <c r="EV317" s="53"/>
      <c r="EW317" s="53"/>
      <c r="EX317" s="53"/>
      <c r="EY317" s="53"/>
      <c r="EZ317" s="53"/>
      <c r="FA317" s="53"/>
      <c r="FB317" s="53"/>
      <c r="FC317" s="53"/>
      <c r="FD317" s="53"/>
      <c r="FE317" s="53"/>
      <c r="FF317" s="53"/>
    </row>
    <row r="318" spans="1:162" ht="28.5" customHeight="1" outlineLevel="1" x14ac:dyDescent="0.45">
      <c r="A318" s="5">
        <v>268</v>
      </c>
      <c r="B318" s="5">
        <v>268</v>
      </c>
      <c r="C318" s="5" t="s">
        <v>247</v>
      </c>
      <c r="D318" s="6" t="s">
        <v>553</v>
      </c>
      <c r="E318" s="10">
        <v>724.14</v>
      </c>
      <c r="F318" s="285">
        <f t="shared" ref="F318:F322" si="867">E318*I318</f>
        <v>543105</v>
      </c>
      <c r="G318" s="285">
        <f t="shared" ref="G318:G322" si="868">E318*J318</f>
        <v>0</v>
      </c>
      <c r="H318" s="285">
        <f t="shared" ref="H318:H322" si="869">F318+G318</f>
        <v>543105</v>
      </c>
      <c r="I318" s="283">
        <f>W318</f>
        <v>750</v>
      </c>
      <c r="J318" s="283"/>
      <c r="K318" s="10"/>
      <c r="L318" s="228"/>
      <c r="M318" s="227">
        <f t="shared" si="603"/>
        <v>7060365</v>
      </c>
      <c r="N318" s="227"/>
      <c r="O318" s="227">
        <f t="shared" si="604"/>
        <v>7060365</v>
      </c>
      <c r="P318" s="227">
        <v>9750</v>
      </c>
      <c r="Q318" s="227">
        <v>0</v>
      </c>
      <c r="R318" s="227">
        <f t="shared" si="592"/>
        <v>9750</v>
      </c>
      <c r="S318" s="228"/>
      <c r="T318" s="227">
        <f t="shared" si="799"/>
        <v>543105</v>
      </c>
      <c r="U318" s="227">
        <f t="shared" si="800"/>
        <v>0</v>
      </c>
      <c r="V318" s="227">
        <f t="shared" si="801"/>
        <v>543105</v>
      </c>
      <c r="W318" s="274">
        <v>750</v>
      </c>
      <c r="X318" s="227"/>
      <c r="Y318" s="227"/>
      <c r="Z318" s="228"/>
      <c r="AA318" s="238">
        <f t="shared" ref="AA318:AA323" si="870">AM318*AD318</f>
        <v>0</v>
      </c>
      <c r="AB318" s="227">
        <f t="shared" ref="AB318:AB323" si="871">AM319*AE318</f>
        <v>0</v>
      </c>
      <c r="AC318" s="227">
        <f t="shared" ref="AC318:AC323" si="872">AA318+AB318</f>
        <v>0</v>
      </c>
      <c r="AD318" s="227"/>
      <c r="AE318" s="227"/>
      <c r="AF318" s="229">
        <f t="shared" si="580"/>
        <v>0</v>
      </c>
      <c r="AG318" s="228"/>
      <c r="AH318" s="227">
        <f t="shared" si="587"/>
        <v>0</v>
      </c>
      <c r="AI318" s="227">
        <f t="shared" si="588"/>
        <v>0</v>
      </c>
      <c r="AJ318" s="227">
        <f t="shared" si="802"/>
        <v>0</v>
      </c>
      <c r="AK318" s="227"/>
      <c r="AL318" s="227"/>
      <c r="AM318" s="227"/>
      <c r="AN318" s="228"/>
      <c r="AO318" s="238">
        <f t="shared" si="589"/>
        <v>0</v>
      </c>
      <c r="AP318" s="227">
        <f t="shared" si="585"/>
        <v>0</v>
      </c>
      <c r="AQ318" s="227">
        <f t="shared" si="586"/>
        <v>0</v>
      </c>
      <c r="AR318" s="227"/>
      <c r="AS318" s="227"/>
      <c r="AT318" s="229">
        <f t="shared" si="581"/>
        <v>0</v>
      </c>
      <c r="AU318" s="230"/>
      <c r="AV318" s="238">
        <f t="shared" ref="AV318:AV323" si="873">R318*AY318</f>
        <v>0</v>
      </c>
      <c r="AW318" s="227">
        <f t="shared" ref="AW318:AW323" si="874">R319*AZ318</f>
        <v>0</v>
      </c>
      <c r="AX318" s="227">
        <f t="shared" ref="AX318:AX323" si="875">AV318+AW318</f>
        <v>0</v>
      </c>
      <c r="AY318" s="227"/>
      <c r="AZ318" s="227"/>
      <c r="BA318" s="229">
        <f t="shared" si="582"/>
        <v>0</v>
      </c>
      <c r="BB318" s="230"/>
      <c r="BC318" s="238">
        <f t="shared" ref="BC318:BC323" si="876">Y318*BF318</f>
        <v>0</v>
      </c>
      <c r="BD318" s="227">
        <f t="shared" ref="BD318:BD323" si="877">Y319*BG318</f>
        <v>0</v>
      </c>
      <c r="BE318" s="227">
        <f t="shared" ref="BE318:BE323" si="878">BC318+BD318</f>
        <v>0</v>
      </c>
      <c r="BF318" s="227"/>
      <c r="BG318" s="227"/>
      <c r="BH318" s="229">
        <f t="shared" si="583"/>
        <v>0</v>
      </c>
      <c r="BI318" s="230"/>
      <c r="BJ318" s="230"/>
      <c r="BK318" s="238"/>
      <c r="BL318" s="227">
        <f t="shared" ref="BL318:BL323" si="879">AT319*BO318</f>
        <v>0</v>
      </c>
      <c r="BM318" s="227">
        <f t="shared" ref="BM318:BM323" si="880">BK318+BL318</f>
        <v>0</v>
      </c>
      <c r="BN318" s="227"/>
      <c r="BO318" s="227"/>
      <c r="BP318" s="229">
        <f t="shared" si="584"/>
        <v>0</v>
      </c>
      <c r="BQ318" s="230"/>
      <c r="BR318" s="238"/>
      <c r="BS318" s="227">
        <f t="shared" ref="BS318:BS323" si="881">BA319*BV318</f>
        <v>0</v>
      </c>
      <c r="BT318" s="227">
        <f t="shared" ref="BT318:BT323" si="882">BR318+BS318</f>
        <v>0</v>
      </c>
      <c r="BU318" s="18"/>
      <c r="BV318" s="186"/>
      <c r="BW318" s="16">
        <f t="shared" si="866"/>
        <v>0</v>
      </c>
      <c r="BX318" s="48"/>
      <c r="BY318" s="37"/>
      <c r="BZ318" s="37"/>
    </row>
    <row r="319" spans="1:162" ht="42.75" customHeight="1" outlineLevel="1" x14ac:dyDescent="0.45">
      <c r="A319" s="5">
        <v>269</v>
      </c>
      <c r="B319" s="5">
        <v>269</v>
      </c>
      <c r="C319" s="5" t="s">
        <v>248</v>
      </c>
      <c r="D319" s="6" t="s">
        <v>553</v>
      </c>
      <c r="E319" s="10">
        <v>724.14</v>
      </c>
      <c r="F319" s="285">
        <f t="shared" si="867"/>
        <v>603447.58620000002</v>
      </c>
      <c r="G319" s="285">
        <f t="shared" si="868"/>
        <v>0</v>
      </c>
      <c r="H319" s="285">
        <f t="shared" si="869"/>
        <v>603447.58620000002</v>
      </c>
      <c r="I319" s="285">
        <f t="shared" ref="I319:I321" si="883">W319</f>
        <v>833.33</v>
      </c>
      <c r="J319" s="283"/>
      <c r="K319" s="10"/>
      <c r="L319" s="228"/>
      <c r="M319" s="227">
        <f t="shared" si="603"/>
        <v>1629315</v>
      </c>
      <c r="N319" s="227"/>
      <c r="O319" s="227">
        <f t="shared" si="604"/>
        <v>1629315</v>
      </c>
      <c r="P319" s="227">
        <v>2250</v>
      </c>
      <c r="Q319" s="227">
        <v>0</v>
      </c>
      <c r="R319" s="227">
        <f t="shared" si="592"/>
        <v>2250</v>
      </c>
      <c r="S319" s="228"/>
      <c r="T319" s="227">
        <f t="shared" si="799"/>
        <v>603447.58620000002</v>
      </c>
      <c r="U319" s="227">
        <f t="shared" si="800"/>
        <v>0</v>
      </c>
      <c r="V319" s="227">
        <f t="shared" si="801"/>
        <v>603447.58620000002</v>
      </c>
      <c r="W319" s="274">
        <v>833.33</v>
      </c>
      <c r="X319" s="227"/>
      <c r="Y319" s="227"/>
      <c r="Z319" s="228"/>
      <c r="AA319" s="238">
        <f t="shared" si="870"/>
        <v>0</v>
      </c>
      <c r="AB319" s="227">
        <f t="shared" si="871"/>
        <v>0</v>
      </c>
      <c r="AC319" s="227">
        <f t="shared" si="872"/>
        <v>0</v>
      </c>
      <c r="AD319" s="227"/>
      <c r="AE319" s="227"/>
      <c r="AF319" s="229">
        <f t="shared" si="580"/>
        <v>0</v>
      </c>
      <c r="AG319" s="228"/>
      <c r="AH319" s="227">
        <f t="shared" si="587"/>
        <v>0</v>
      </c>
      <c r="AI319" s="227">
        <f t="shared" si="588"/>
        <v>0</v>
      </c>
      <c r="AJ319" s="227">
        <f t="shared" si="802"/>
        <v>0</v>
      </c>
      <c r="AK319" s="227"/>
      <c r="AL319" s="227"/>
      <c r="AM319" s="227"/>
      <c r="AN319" s="228"/>
      <c r="AO319" s="238">
        <f t="shared" si="589"/>
        <v>0</v>
      </c>
      <c r="AP319" s="227">
        <f t="shared" si="585"/>
        <v>0</v>
      </c>
      <c r="AQ319" s="227">
        <f t="shared" si="586"/>
        <v>0</v>
      </c>
      <c r="AR319" s="227"/>
      <c r="AS319" s="227"/>
      <c r="AT319" s="229">
        <f t="shared" si="581"/>
        <v>0</v>
      </c>
      <c r="AU319" s="230"/>
      <c r="AV319" s="238">
        <f t="shared" si="873"/>
        <v>0</v>
      </c>
      <c r="AW319" s="227">
        <f t="shared" si="874"/>
        <v>0</v>
      </c>
      <c r="AX319" s="227">
        <f t="shared" si="875"/>
        <v>0</v>
      </c>
      <c r="AY319" s="227"/>
      <c r="AZ319" s="227"/>
      <c r="BA319" s="229">
        <f t="shared" si="582"/>
        <v>0</v>
      </c>
      <c r="BB319" s="230"/>
      <c r="BC319" s="238">
        <f t="shared" si="876"/>
        <v>0</v>
      </c>
      <c r="BD319" s="227">
        <f t="shared" si="877"/>
        <v>0</v>
      </c>
      <c r="BE319" s="227">
        <f t="shared" si="878"/>
        <v>0</v>
      </c>
      <c r="BF319" s="227"/>
      <c r="BG319" s="227"/>
      <c r="BH319" s="229">
        <f t="shared" si="583"/>
        <v>0</v>
      </c>
      <c r="BI319" s="230"/>
      <c r="BJ319" s="230"/>
      <c r="BK319" s="238"/>
      <c r="BL319" s="227">
        <f t="shared" si="879"/>
        <v>0</v>
      </c>
      <c r="BM319" s="227">
        <f t="shared" si="880"/>
        <v>0</v>
      </c>
      <c r="BN319" s="227"/>
      <c r="BO319" s="227"/>
      <c r="BP319" s="229">
        <f t="shared" si="584"/>
        <v>0</v>
      </c>
      <c r="BQ319" s="230"/>
      <c r="BR319" s="238"/>
      <c r="BS319" s="227">
        <f t="shared" si="881"/>
        <v>0</v>
      </c>
      <c r="BT319" s="227">
        <f t="shared" si="882"/>
        <v>0</v>
      </c>
      <c r="BU319" s="18"/>
      <c r="BV319" s="186"/>
      <c r="BW319" s="16">
        <f t="shared" si="866"/>
        <v>0</v>
      </c>
      <c r="BX319" s="48"/>
      <c r="BY319" s="37"/>
      <c r="BZ319" s="37"/>
    </row>
    <row r="320" spans="1:162" ht="28.5" customHeight="1" outlineLevel="1" x14ac:dyDescent="0.45">
      <c r="A320" s="5">
        <v>270</v>
      </c>
      <c r="B320" s="5">
        <v>270</v>
      </c>
      <c r="C320" s="5" t="s">
        <v>249</v>
      </c>
      <c r="D320" s="6" t="s">
        <v>553</v>
      </c>
      <c r="E320" s="10">
        <v>724.14</v>
      </c>
      <c r="F320" s="285">
        <f t="shared" si="867"/>
        <v>543105</v>
      </c>
      <c r="G320" s="285">
        <f t="shared" si="868"/>
        <v>0</v>
      </c>
      <c r="H320" s="285">
        <f t="shared" si="869"/>
        <v>543105</v>
      </c>
      <c r="I320" s="285">
        <f t="shared" si="883"/>
        <v>750</v>
      </c>
      <c r="J320" s="283"/>
      <c r="K320" s="10"/>
      <c r="L320" s="228"/>
      <c r="M320" s="227">
        <f t="shared" si="603"/>
        <v>2715525</v>
      </c>
      <c r="N320" s="227"/>
      <c r="O320" s="227">
        <f t="shared" si="604"/>
        <v>2715525</v>
      </c>
      <c r="P320" s="227">
        <v>3750</v>
      </c>
      <c r="Q320" s="227">
        <v>0</v>
      </c>
      <c r="R320" s="227">
        <f t="shared" si="592"/>
        <v>3750</v>
      </c>
      <c r="S320" s="228"/>
      <c r="T320" s="227">
        <f t="shared" si="799"/>
        <v>543105</v>
      </c>
      <c r="U320" s="227">
        <f t="shared" si="800"/>
        <v>0</v>
      </c>
      <c r="V320" s="227">
        <f t="shared" si="801"/>
        <v>543105</v>
      </c>
      <c r="W320" s="274">
        <v>750</v>
      </c>
      <c r="X320" s="227"/>
      <c r="Y320" s="227"/>
      <c r="Z320" s="228"/>
      <c r="AA320" s="238">
        <f t="shared" si="870"/>
        <v>0</v>
      </c>
      <c r="AB320" s="227">
        <f t="shared" si="871"/>
        <v>0</v>
      </c>
      <c r="AC320" s="227">
        <f t="shared" si="872"/>
        <v>0</v>
      </c>
      <c r="AD320" s="227"/>
      <c r="AE320" s="227"/>
      <c r="AF320" s="229">
        <f t="shared" si="580"/>
        <v>0</v>
      </c>
      <c r="AG320" s="228"/>
      <c r="AH320" s="227">
        <f t="shared" si="587"/>
        <v>0</v>
      </c>
      <c r="AI320" s="227">
        <f t="shared" si="588"/>
        <v>0</v>
      </c>
      <c r="AJ320" s="227">
        <f t="shared" si="802"/>
        <v>0</v>
      </c>
      <c r="AK320" s="227"/>
      <c r="AL320" s="227"/>
      <c r="AM320" s="227"/>
      <c r="AN320" s="228"/>
      <c r="AO320" s="238">
        <f t="shared" si="589"/>
        <v>0</v>
      </c>
      <c r="AP320" s="227">
        <f t="shared" si="585"/>
        <v>0</v>
      </c>
      <c r="AQ320" s="227">
        <f t="shared" si="586"/>
        <v>0</v>
      </c>
      <c r="AR320" s="227"/>
      <c r="AS320" s="227"/>
      <c r="AT320" s="229">
        <f t="shared" si="581"/>
        <v>0</v>
      </c>
      <c r="AU320" s="230"/>
      <c r="AV320" s="238">
        <f t="shared" si="873"/>
        <v>0</v>
      </c>
      <c r="AW320" s="227">
        <f t="shared" si="874"/>
        <v>0</v>
      </c>
      <c r="AX320" s="227">
        <f t="shared" si="875"/>
        <v>0</v>
      </c>
      <c r="AY320" s="227"/>
      <c r="AZ320" s="227"/>
      <c r="BA320" s="229">
        <f t="shared" si="582"/>
        <v>0</v>
      </c>
      <c r="BB320" s="230"/>
      <c r="BC320" s="238">
        <f t="shared" si="876"/>
        <v>0</v>
      </c>
      <c r="BD320" s="227">
        <f t="shared" si="877"/>
        <v>0</v>
      </c>
      <c r="BE320" s="227">
        <f t="shared" si="878"/>
        <v>0</v>
      </c>
      <c r="BF320" s="227"/>
      <c r="BG320" s="227"/>
      <c r="BH320" s="229">
        <f t="shared" si="583"/>
        <v>0</v>
      </c>
      <c r="BI320" s="230"/>
      <c r="BJ320" s="230"/>
      <c r="BK320" s="238"/>
      <c r="BL320" s="227">
        <f t="shared" si="879"/>
        <v>0</v>
      </c>
      <c r="BM320" s="227">
        <f t="shared" si="880"/>
        <v>0</v>
      </c>
      <c r="BN320" s="227"/>
      <c r="BO320" s="227"/>
      <c r="BP320" s="229">
        <f t="shared" si="584"/>
        <v>0</v>
      </c>
      <c r="BQ320" s="230"/>
      <c r="BR320" s="238"/>
      <c r="BS320" s="227">
        <f t="shared" si="881"/>
        <v>0</v>
      </c>
      <c r="BT320" s="227">
        <f t="shared" si="882"/>
        <v>0</v>
      </c>
      <c r="BU320" s="18"/>
      <c r="BV320" s="186"/>
      <c r="BW320" s="16">
        <f t="shared" si="866"/>
        <v>0</v>
      </c>
      <c r="BX320" s="48"/>
      <c r="BY320" s="37"/>
      <c r="BZ320" s="37"/>
    </row>
    <row r="321" spans="1:162" ht="42.75" customHeight="1" outlineLevel="1" x14ac:dyDescent="0.45">
      <c r="A321" s="5">
        <v>271</v>
      </c>
      <c r="B321" s="5">
        <v>271</v>
      </c>
      <c r="C321" s="5" t="s">
        <v>250</v>
      </c>
      <c r="D321" s="6" t="s">
        <v>553</v>
      </c>
      <c r="E321" s="10">
        <v>481.13</v>
      </c>
      <c r="F321" s="285">
        <f t="shared" si="867"/>
        <v>428205.7</v>
      </c>
      <c r="G321" s="285">
        <f t="shared" si="868"/>
        <v>0</v>
      </c>
      <c r="H321" s="285">
        <f t="shared" si="869"/>
        <v>428205.7</v>
      </c>
      <c r="I321" s="285">
        <f t="shared" si="883"/>
        <v>890</v>
      </c>
      <c r="J321" s="283"/>
      <c r="K321" s="10"/>
      <c r="L321" s="228"/>
      <c r="M321" s="227">
        <f t="shared" si="603"/>
        <v>324762.75</v>
      </c>
      <c r="N321" s="227"/>
      <c r="O321" s="227">
        <f t="shared" si="604"/>
        <v>324762.75</v>
      </c>
      <c r="P321" s="227">
        <v>675</v>
      </c>
      <c r="Q321" s="227">
        <v>0</v>
      </c>
      <c r="R321" s="227">
        <f t="shared" si="592"/>
        <v>675</v>
      </c>
      <c r="S321" s="228"/>
      <c r="T321" s="227">
        <f t="shared" si="799"/>
        <v>428205.7</v>
      </c>
      <c r="U321" s="227">
        <f t="shared" si="800"/>
        <v>0</v>
      </c>
      <c r="V321" s="227">
        <f t="shared" si="801"/>
        <v>428205.7</v>
      </c>
      <c r="W321" s="274">
        <v>890</v>
      </c>
      <c r="X321" s="227"/>
      <c r="Y321" s="227"/>
      <c r="Z321" s="228"/>
      <c r="AA321" s="238">
        <f t="shared" si="870"/>
        <v>0</v>
      </c>
      <c r="AB321" s="227">
        <f t="shared" si="871"/>
        <v>0</v>
      </c>
      <c r="AC321" s="227">
        <f t="shared" si="872"/>
        <v>0</v>
      </c>
      <c r="AD321" s="227"/>
      <c r="AE321" s="227"/>
      <c r="AF321" s="229">
        <f t="shared" si="580"/>
        <v>0</v>
      </c>
      <c r="AG321" s="228"/>
      <c r="AH321" s="227">
        <f t="shared" si="587"/>
        <v>0</v>
      </c>
      <c r="AI321" s="227">
        <f t="shared" si="588"/>
        <v>0</v>
      </c>
      <c r="AJ321" s="227">
        <f t="shared" si="802"/>
        <v>0</v>
      </c>
      <c r="AK321" s="227"/>
      <c r="AL321" s="227"/>
      <c r="AM321" s="227"/>
      <c r="AN321" s="228"/>
      <c r="AO321" s="238">
        <f t="shared" si="589"/>
        <v>0</v>
      </c>
      <c r="AP321" s="227">
        <f t="shared" si="585"/>
        <v>0</v>
      </c>
      <c r="AQ321" s="227">
        <f t="shared" si="586"/>
        <v>0</v>
      </c>
      <c r="AR321" s="227"/>
      <c r="AS321" s="227"/>
      <c r="AT321" s="229">
        <f t="shared" si="581"/>
        <v>0</v>
      </c>
      <c r="AU321" s="230"/>
      <c r="AV321" s="238">
        <f t="shared" si="873"/>
        <v>0</v>
      </c>
      <c r="AW321" s="227">
        <f t="shared" si="874"/>
        <v>0</v>
      </c>
      <c r="AX321" s="227">
        <f t="shared" si="875"/>
        <v>0</v>
      </c>
      <c r="AY321" s="227"/>
      <c r="AZ321" s="227"/>
      <c r="BA321" s="229">
        <f t="shared" si="582"/>
        <v>0</v>
      </c>
      <c r="BB321" s="230"/>
      <c r="BC321" s="238">
        <f t="shared" si="876"/>
        <v>0</v>
      </c>
      <c r="BD321" s="227">
        <f t="shared" si="877"/>
        <v>0</v>
      </c>
      <c r="BE321" s="227">
        <f t="shared" si="878"/>
        <v>0</v>
      </c>
      <c r="BF321" s="227"/>
      <c r="BG321" s="227"/>
      <c r="BH321" s="229">
        <f t="shared" si="583"/>
        <v>0</v>
      </c>
      <c r="BI321" s="230"/>
      <c r="BJ321" s="230"/>
      <c r="BK321" s="238"/>
      <c r="BL321" s="227">
        <f t="shared" si="879"/>
        <v>0</v>
      </c>
      <c r="BM321" s="227">
        <f t="shared" si="880"/>
        <v>0</v>
      </c>
      <c r="BN321" s="227"/>
      <c r="BO321" s="227"/>
      <c r="BP321" s="229">
        <f t="shared" si="584"/>
        <v>0</v>
      </c>
      <c r="BQ321" s="230"/>
      <c r="BR321" s="238"/>
      <c r="BS321" s="227">
        <f t="shared" si="881"/>
        <v>0</v>
      </c>
      <c r="BT321" s="227">
        <f t="shared" si="882"/>
        <v>0</v>
      </c>
      <c r="BU321" s="18"/>
      <c r="BV321" s="186"/>
      <c r="BW321" s="16">
        <f t="shared" si="866"/>
        <v>0</v>
      </c>
      <c r="BX321" s="48"/>
      <c r="BY321" s="37"/>
      <c r="BZ321" s="37"/>
    </row>
    <row r="322" spans="1:162" ht="57" customHeight="1" outlineLevel="1" x14ac:dyDescent="0.45">
      <c r="A322" s="5">
        <v>272</v>
      </c>
      <c r="B322" s="5">
        <v>272</v>
      </c>
      <c r="C322" s="5" t="s">
        <v>251</v>
      </c>
      <c r="D322" s="180" t="s">
        <v>553</v>
      </c>
      <c r="E322" s="10">
        <v>481.13</v>
      </c>
      <c r="F322" s="285">
        <f t="shared" si="867"/>
        <v>2129000.25</v>
      </c>
      <c r="G322" s="285">
        <f t="shared" si="868"/>
        <v>0</v>
      </c>
      <c r="H322" s="285">
        <f t="shared" si="869"/>
        <v>2129000.25</v>
      </c>
      <c r="I322" s="285">
        <v>4425</v>
      </c>
      <c r="J322" s="283"/>
      <c r="K322" s="10"/>
      <c r="L322" s="228"/>
      <c r="M322" s="227">
        <f t="shared" si="603"/>
        <v>2129000.25</v>
      </c>
      <c r="N322" s="227"/>
      <c r="O322" s="227">
        <f t="shared" si="604"/>
        <v>2129000.25</v>
      </c>
      <c r="P322" s="227">
        <v>4425</v>
      </c>
      <c r="Q322" s="227">
        <v>0</v>
      </c>
      <c r="R322" s="227">
        <f t="shared" si="592"/>
        <v>4425</v>
      </c>
      <c r="S322" s="228"/>
      <c r="T322" s="227">
        <f t="shared" si="799"/>
        <v>18740013.5</v>
      </c>
      <c r="U322" s="227">
        <f t="shared" si="800"/>
        <v>0</v>
      </c>
      <c r="V322" s="227">
        <f t="shared" si="801"/>
        <v>18740013.5</v>
      </c>
      <c r="W322" s="274">
        <v>38950</v>
      </c>
      <c r="X322" s="227"/>
      <c r="Y322" s="227"/>
      <c r="Z322" s="228"/>
      <c r="AA322" s="238">
        <f t="shared" si="870"/>
        <v>0</v>
      </c>
      <c r="AB322" s="227">
        <f t="shared" si="871"/>
        <v>0</v>
      </c>
      <c r="AC322" s="227">
        <f t="shared" si="872"/>
        <v>0</v>
      </c>
      <c r="AD322" s="227"/>
      <c r="AE322" s="227"/>
      <c r="AF322" s="229">
        <f t="shared" si="580"/>
        <v>0</v>
      </c>
      <c r="AG322" s="228"/>
      <c r="AH322" s="227">
        <f t="shared" si="587"/>
        <v>481130</v>
      </c>
      <c r="AI322" s="227">
        <f t="shared" si="588"/>
        <v>0</v>
      </c>
      <c r="AJ322" s="227">
        <f t="shared" si="802"/>
        <v>481130</v>
      </c>
      <c r="AK322" s="227">
        <v>1000</v>
      </c>
      <c r="AL322" s="227"/>
      <c r="AM322" s="227">
        <f>AK322+AL322</f>
        <v>1000</v>
      </c>
      <c r="AN322" s="228"/>
      <c r="AO322" s="238">
        <f t="shared" si="589"/>
        <v>0</v>
      </c>
      <c r="AP322" s="227">
        <f t="shared" si="585"/>
        <v>0</v>
      </c>
      <c r="AQ322" s="227">
        <f t="shared" si="586"/>
        <v>0</v>
      </c>
      <c r="AR322" s="227"/>
      <c r="AS322" s="227"/>
      <c r="AT322" s="229">
        <f t="shared" si="581"/>
        <v>0</v>
      </c>
      <c r="AU322" s="230"/>
      <c r="AV322" s="238">
        <f t="shared" si="873"/>
        <v>0</v>
      </c>
      <c r="AW322" s="227">
        <f t="shared" si="874"/>
        <v>0</v>
      </c>
      <c r="AX322" s="227">
        <f t="shared" si="875"/>
        <v>0</v>
      </c>
      <c r="AY322" s="227"/>
      <c r="AZ322" s="227"/>
      <c r="BA322" s="229">
        <f t="shared" si="582"/>
        <v>0</v>
      </c>
      <c r="BB322" s="230"/>
      <c r="BC322" s="238">
        <f t="shared" si="876"/>
        <v>0</v>
      </c>
      <c r="BD322" s="227">
        <f t="shared" si="877"/>
        <v>0</v>
      </c>
      <c r="BE322" s="227">
        <f t="shared" si="878"/>
        <v>0</v>
      </c>
      <c r="BF322" s="227"/>
      <c r="BG322" s="227"/>
      <c r="BH322" s="229">
        <f t="shared" si="583"/>
        <v>0</v>
      </c>
      <c r="BI322" s="230"/>
      <c r="BJ322" s="230"/>
      <c r="BK322" s="238"/>
      <c r="BL322" s="227">
        <f t="shared" si="879"/>
        <v>0</v>
      </c>
      <c r="BM322" s="227">
        <f t="shared" si="880"/>
        <v>0</v>
      </c>
      <c r="BN322" s="227"/>
      <c r="BO322" s="227"/>
      <c r="BP322" s="229">
        <f t="shared" si="584"/>
        <v>0</v>
      </c>
      <c r="BQ322" s="230"/>
      <c r="BR322" s="238"/>
      <c r="BS322" s="227">
        <f t="shared" si="881"/>
        <v>0</v>
      </c>
      <c r="BT322" s="227">
        <f t="shared" si="882"/>
        <v>0</v>
      </c>
      <c r="BU322" s="18"/>
      <c r="BV322" s="186"/>
      <c r="BW322" s="16">
        <f t="shared" si="866"/>
        <v>0</v>
      </c>
      <c r="BX322" s="48"/>
      <c r="BY322" s="37"/>
      <c r="BZ322" s="37"/>
    </row>
    <row r="323" spans="1:162" s="205" customFormat="1" ht="39.6" customHeight="1" x14ac:dyDescent="0.45">
      <c r="A323" s="256"/>
      <c r="B323" s="256"/>
      <c r="C323" s="256" t="s">
        <v>252</v>
      </c>
      <c r="D323" s="256"/>
      <c r="E323" s="257"/>
      <c r="F323" s="258">
        <f t="shared" ref="F323:L323" si="884">F324+F371+F417+F469</f>
        <v>29548972.935000002</v>
      </c>
      <c r="G323" s="258">
        <f t="shared" si="884"/>
        <v>18533894.481488097</v>
      </c>
      <c r="H323" s="258">
        <f t="shared" si="884"/>
        <v>48082867.416488096</v>
      </c>
      <c r="I323" s="258"/>
      <c r="J323" s="258"/>
      <c r="K323" s="258"/>
      <c r="L323" s="258">
        <f t="shared" si="884"/>
        <v>0</v>
      </c>
      <c r="M323" s="258">
        <f>M324+M371+M417+M469</f>
        <v>29482973.015000001</v>
      </c>
      <c r="N323" s="258">
        <f>N324+N371+N417+N469</f>
        <v>19862200.4276006</v>
      </c>
      <c r="O323" s="258">
        <f t="shared" si="604"/>
        <v>49345173.4426006</v>
      </c>
      <c r="P323" s="258"/>
      <c r="Q323" s="258"/>
      <c r="R323" s="258">
        <f t="shared" si="592"/>
        <v>0</v>
      </c>
      <c r="S323" s="221"/>
      <c r="T323" s="258">
        <f>T324+T371+T417+T469</f>
        <v>13277646.67032</v>
      </c>
      <c r="U323" s="258">
        <f t="shared" si="800"/>
        <v>0</v>
      </c>
      <c r="V323" s="258">
        <f>T323+U323</f>
        <v>13277646.67032</v>
      </c>
      <c r="W323" s="277"/>
      <c r="X323" s="258"/>
      <c r="Y323" s="258"/>
      <c r="Z323" s="221"/>
      <c r="AA323" s="218">
        <f t="shared" si="870"/>
        <v>0</v>
      </c>
      <c r="AB323" s="258">
        <f t="shared" si="871"/>
        <v>0</v>
      </c>
      <c r="AC323" s="258">
        <f t="shared" si="872"/>
        <v>0</v>
      </c>
      <c r="AD323" s="258"/>
      <c r="AE323" s="258"/>
      <c r="AF323" s="258">
        <f t="shared" si="580"/>
        <v>0</v>
      </c>
      <c r="AG323" s="221"/>
      <c r="AH323" s="258">
        <f>AH324+AH371+AH417+AH469</f>
        <v>454349.09500000003</v>
      </c>
      <c r="AI323" s="258">
        <f>AI324+AI371+AI417+AI469</f>
        <v>16767379.120681878</v>
      </c>
      <c r="AJ323" s="258">
        <f t="shared" si="802"/>
        <v>17221728.215681877</v>
      </c>
      <c r="AK323" s="258"/>
      <c r="AL323" s="258"/>
      <c r="AM323" s="258"/>
      <c r="AN323" s="221"/>
      <c r="AO323" s="218">
        <f t="shared" si="589"/>
        <v>0</v>
      </c>
      <c r="AP323" s="258">
        <f t="shared" si="585"/>
        <v>0</v>
      </c>
      <c r="AQ323" s="258">
        <f t="shared" si="586"/>
        <v>0</v>
      </c>
      <c r="AR323" s="258"/>
      <c r="AS323" s="258"/>
      <c r="AT323" s="258">
        <f t="shared" si="581"/>
        <v>0</v>
      </c>
      <c r="AU323" s="221"/>
      <c r="AV323" s="218">
        <f t="shared" si="873"/>
        <v>0</v>
      </c>
      <c r="AW323" s="258">
        <f t="shared" si="874"/>
        <v>0</v>
      </c>
      <c r="AX323" s="258">
        <f t="shared" si="875"/>
        <v>0</v>
      </c>
      <c r="AY323" s="258"/>
      <c r="AZ323" s="258"/>
      <c r="BA323" s="258">
        <f t="shared" si="582"/>
        <v>0</v>
      </c>
      <c r="BB323" s="221"/>
      <c r="BC323" s="218">
        <f t="shared" si="876"/>
        <v>0</v>
      </c>
      <c r="BD323" s="258">
        <f t="shared" si="877"/>
        <v>0</v>
      </c>
      <c r="BE323" s="258">
        <f t="shared" si="878"/>
        <v>0</v>
      </c>
      <c r="BF323" s="258"/>
      <c r="BG323" s="258"/>
      <c r="BH323" s="258">
        <f t="shared" si="583"/>
        <v>0</v>
      </c>
      <c r="BI323" s="221"/>
      <c r="BJ323" s="221"/>
      <c r="BK323" s="218">
        <f>AT323*BN323</f>
        <v>0</v>
      </c>
      <c r="BL323" s="258">
        <f t="shared" si="879"/>
        <v>0</v>
      </c>
      <c r="BM323" s="258">
        <f t="shared" si="880"/>
        <v>0</v>
      </c>
      <c r="BN323" s="258"/>
      <c r="BO323" s="258"/>
      <c r="BP323" s="258">
        <f t="shared" si="584"/>
        <v>0</v>
      </c>
      <c r="BQ323" s="221"/>
      <c r="BR323" s="218">
        <f>BA323*BU323</f>
        <v>0</v>
      </c>
      <c r="BS323" s="258">
        <f t="shared" si="881"/>
        <v>0</v>
      </c>
      <c r="BT323" s="258">
        <f t="shared" si="882"/>
        <v>0</v>
      </c>
      <c r="BU323" s="259"/>
      <c r="BV323" s="260"/>
      <c r="BW323" s="259">
        <f t="shared" si="866"/>
        <v>0</v>
      </c>
      <c r="BX323" s="185"/>
      <c r="BY323" s="36"/>
      <c r="BZ323" s="36"/>
      <c r="CA323" s="55"/>
      <c r="CB323" s="55"/>
      <c r="CC323" s="55"/>
      <c r="CD323" s="55"/>
      <c r="CE323" s="55"/>
      <c r="CF323" s="55"/>
      <c r="CG323" s="55"/>
      <c r="CH323" s="55"/>
      <c r="CI323" s="55"/>
      <c r="CJ323" s="55"/>
      <c r="CK323" s="55"/>
      <c r="CL323" s="55"/>
      <c r="CM323" s="55"/>
      <c r="CN323" s="55"/>
      <c r="CO323" s="55"/>
      <c r="CP323" s="55"/>
      <c r="CQ323" s="55"/>
      <c r="CR323" s="55"/>
      <c r="CS323" s="55"/>
      <c r="CT323" s="55"/>
      <c r="CU323" s="55"/>
      <c r="CV323" s="55"/>
      <c r="CW323" s="55"/>
      <c r="CX323" s="55"/>
      <c r="CY323" s="55"/>
      <c r="CZ323" s="55"/>
      <c r="DA323" s="55"/>
      <c r="DB323" s="55"/>
      <c r="DC323" s="55"/>
      <c r="DD323" s="55"/>
      <c r="DE323" s="55"/>
      <c r="DF323" s="55"/>
      <c r="DG323" s="55"/>
      <c r="DH323" s="55"/>
      <c r="DI323" s="55"/>
      <c r="DJ323" s="55"/>
      <c r="DK323" s="55"/>
      <c r="DL323" s="55"/>
      <c r="DM323" s="55"/>
      <c r="DN323" s="55"/>
      <c r="DO323" s="55"/>
      <c r="DP323" s="55"/>
      <c r="DQ323" s="55"/>
      <c r="DR323" s="55"/>
      <c r="DS323" s="55"/>
      <c r="DT323" s="55"/>
      <c r="DU323" s="55"/>
      <c r="DV323" s="55"/>
      <c r="DW323" s="55"/>
      <c r="DX323" s="55"/>
      <c r="DY323" s="55"/>
      <c r="DZ323" s="55"/>
      <c r="EA323" s="55"/>
      <c r="EB323" s="55"/>
      <c r="EC323" s="55"/>
      <c r="ED323" s="55"/>
      <c r="EE323" s="55"/>
      <c r="EF323" s="55"/>
      <c r="EG323" s="55"/>
      <c r="EH323" s="55"/>
      <c r="EI323" s="55"/>
      <c r="EJ323" s="55"/>
      <c r="EK323" s="55"/>
      <c r="EL323" s="55"/>
      <c r="EM323" s="55"/>
      <c r="EN323" s="55"/>
      <c r="EO323" s="55"/>
      <c r="EP323" s="55"/>
      <c r="EQ323" s="55"/>
      <c r="ER323" s="55"/>
      <c r="ES323" s="55"/>
      <c r="ET323" s="55"/>
      <c r="EU323" s="55"/>
      <c r="EV323" s="55"/>
      <c r="EW323" s="55"/>
      <c r="EX323" s="55"/>
      <c r="EY323" s="55"/>
      <c r="EZ323" s="55"/>
      <c r="FA323" s="55"/>
      <c r="FB323" s="55"/>
      <c r="FC323" s="55"/>
      <c r="FD323" s="55"/>
      <c r="FE323" s="55"/>
      <c r="FF323" s="55"/>
    </row>
    <row r="324" spans="1:162" s="30" customFormat="1" x14ac:dyDescent="0.45">
      <c r="A324" s="22"/>
      <c r="B324" s="22"/>
      <c r="C324" s="22" t="s">
        <v>7</v>
      </c>
      <c r="D324" s="22"/>
      <c r="E324" s="220">
        <f t="shared" ref="E324:L324" si="885">E325+E337+E344+E357+E366</f>
        <v>12707.509999999997</v>
      </c>
      <c r="F324" s="220">
        <f t="shared" si="885"/>
        <v>7298539.2300000004</v>
      </c>
      <c r="G324" s="220">
        <f t="shared" si="885"/>
        <v>0</v>
      </c>
      <c r="H324" s="220">
        <f t="shared" si="885"/>
        <v>7298539.2300000004</v>
      </c>
      <c r="I324" s="220"/>
      <c r="J324" s="220"/>
      <c r="K324" s="220"/>
      <c r="L324" s="220">
        <f t="shared" si="885"/>
        <v>0</v>
      </c>
      <c r="M324" s="220">
        <f>M325+M337+M344+M357+M366</f>
        <v>7298539.2300000004</v>
      </c>
      <c r="N324" s="220">
        <f>N325+N337+N344+N357+N366</f>
        <v>0</v>
      </c>
      <c r="O324" s="220">
        <f>O325+O337+O344+O357+O366</f>
        <v>7298539.2300000004</v>
      </c>
      <c r="P324" s="220"/>
      <c r="Q324" s="220"/>
      <c r="R324" s="220">
        <f t="shared" si="592"/>
        <v>0</v>
      </c>
      <c r="S324" s="221"/>
      <c r="T324" s="220">
        <f>T325+T337+T344+T357+T366</f>
        <v>2888502.3419999997</v>
      </c>
      <c r="U324" s="220">
        <f>U325+U337+U344+U357+U366</f>
        <v>0</v>
      </c>
      <c r="V324" s="220">
        <f>V325+V337+V344+V357+V366</f>
        <v>2888502.3419999997</v>
      </c>
      <c r="W324" s="272"/>
      <c r="X324" s="220"/>
      <c r="Y324" s="220"/>
      <c r="Z324" s="221"/>
      <c r="AA324" s="220">
        <f>AA325+AA337+AA344+AA357+AA366</f>
        <v>0</v>
      </c>
      <c r="AB324" s="220">
        <f>AB325+AB337+AB344+AB357+AB366</f>
        <v>0</v>
      </c>
      <c r="AC324" s="220">
        <f>AC325+AC337+AC344+AC357+AC366</f>
        <v>0</v>
      </c>
      <c r="AD324" s="220"/>
      <c r="AE324" s="220"/>
      <c r="AF324" s="222">
        <f t="shared" si="580"/>
        <v>0</v>
      </c>
      <c r="AG324" s="221"/>
      <c r="AH324" s="220">
        <f>AH325+AH337+AH344+AH357+AH366</f>
        <v>0</v>
      </c>
      <c r="AI324" s="220">
        <f>AI325+AI337+AI344+AI357+AI366</f>
        <v>0</v>
      </c>
      <c r="AJ324" s="220">
        <f>AJ325+AJ337+AJ344+AJ357+AJ366</f>
        <v>0</v>
      </c>
      <c r="AK324" s="220"/>
      <c r="AL324" s="220"/>
      <c r="AM324" s="220"/>
      <c r="AN324" s="221"/>
      <c r="AO324" s="220">
        <f>AO325+AO337+AO344+AO357+AO366</f>
        <v>0</v>
      </c>
      <c r="AP324" s="220">
        <f>AP325+AP337+AP344+AP357+AP366</f>
        <v>0</v>
      </c>
      <c r="AQ324" s="220">
        <f>AQ325+AQ337+AQ344+AQ357+AQ366</f>
        <v>0</v>
      </c>
      <c r="AR324" s="220"/>
      <c r="AS324" s="220"/>
      <c r="AT324" s="222">
        <f t="shared" si="581"/>
        <v>0</v>
      </c>
      <c r="AU324" s="223"/>
      <c r="AV324" s="220">
        <f>AV325+AV337+AV344+AV357+AV366</f>
        <v>0</v>
      </c>
      <c r="AW324" s="220">
        <f>AW325+AW337+AW344+AW357+AW366</f>
        <v>0</v>
      </c>
      <c r="AX324" s="220">
        <f>AX325+AX337+AX344+AX357+AX366</f>
        <v>0</v>
      </c>
      <c r="AY324" s="220"/>
      <c r="AZ324" s="220"/>
      <c r="BA324" s="222">
        <f t="shared" si="582"/>
        <v>0</v>
      </c>
      <c r="BB324" s="223"/>
      <c r="BC324" s="220">
        <f>BC325+BC337+BC344+BC357+BC366</f>
        <v>0</v>
      </c>
      <c r="BD324" s="220">
        <f>BD325+BD337+BD344+BD357+BD366</f>
        <v>0</v>
      </c>
      <c r="BE324" s="220">
        <f>BE325+BE337+BE344+BE357+BE366</f>
        <v>0</v>
      </c>
      <c r="BF324" s="220"/>
      <c r="BG324" s="220"/>
      <c r="BH324" s="222">
        <f t="shared" si="583"/>
        <v>0</v>
      </c>
      <c r="BI324" s="223"/>
      <c r="BJ324" s="223"/>
      <c r="BK324" s="220">
        <f>BK325+BK337+BK344+BK357+BK366</f>
        <v>0</v>
      </c>
      <c r="BL324" s="220">
        <f>BL325+BL337+BL344+BL357+BL366</f>
        <v>0</v>
      </c>
      <c r="BM324" s="220">
        <f>BM325+BM337+BM344+BM357+BM366</f>
        <v>0</v>
      </c>
      <c r="BN324" s="220"/>
      <c r="BO324" s="220"/>
      <c r="BP324" s="222">
        <f t="shared" si="584"/>
        <v>0</v>
      </c>
      <c r="BQ324" s="223"/>
      <c r="BR324" s="220">
        <f>BR325+BR337+BR344+BR357+BR366</f>
        <v>0</v>
      </c>
      <c r="BS324" s="220">
        <f>BS325+BS337+BS344+BS357+BS366</f>
        <v>0</v>
      </c>
      <c r="BT324" s="220">
        <f>BT325+BT337+BT344+BT357+BT366</f>
        <v>0</v>
      </c>
      <c r="BU324" s="24"/>
      <c r="BV324" s="192"/>
      <c r="BW324" s="25">
        <f t="shared" si="866"/>
        <v>0</v>
      </c>
      <c r="BX324" s="47"/>
      <c r="BY324" s="36"/>
      <c r="BZ324" s="36"/>
      <c r="CA324" s="55"/>
      <c r="CB324" s="55"/>
      <c r="CC324" s="55"/>
      <c r="CD324" s="55"/>
      <c r="CE324" s="55"/>
      <c r="CF324" s="55"/>
      <c r="CG324" s="55"/>
      <c r="CH324" s="55"/>
      <c r="CI324" s="55"/>
      <c r="CJ324" s="55"/>
      <c r="CK324" s="55"/>
      <c r="CL324" s="55"/>
      <c r="CM324" s="55"/>
      <c r="CN324" s="55"/>
      <c r="CO324" s="55"/>
      <c r="CP324" s="55"/>
      <c r="CQ324" s="55"/>
      <c r="CR324" s="55"/>
      <c r="CS324" s="55"/>
      <c r="CT324" s="55"/>
      <c r="CU324" s="55"/>
      <c r="CV324" s="55"/>
      <c r="CW324" s="55"/>
      <c r="CX324" s="55"/>
      <c r="CY324" s="55"/>
      <c r="CZ324" s="55"/>
      <c r="DA324" s="55"/>
      <c r="DB324" s="55"/>
      <c r="DC324" s="55"/>
      <c r="DD324" s="55"/>
      <c r="DE324" s="55"/>
      <c r="DF324" s="55"/>
      <c r="DG324" s="55"/>
      <c r="DH324" s="55"/>
      <c r="DI324" s="55"/>
      <c r="DJ324" s="55"/>
      <c r="DK324" s="55"/>
      <c r="DL324" s="55"/>
      <c r="DM324" s="55"/>
      <c r="DN324" s="55"/>
      <c r="DO324" s="55"/>
      <c r="DP324" s="55"/>
      <c r="DQ324" s="55"/>
      <c r="DR324" s="55"/>
      <c r="DS324" s="55"/>
      <c r="DT324" s="55"/>
      <c r="DU324" s="55"/>
      <c r="DV324" s="55"/>
      <c r="DW324" s="55"/>
      <c r="DX324" s="55"/>
      <c r="DY324" s="55"/>
      <c r="DZ324" s="55"/>
      <c r="EA324" s="55"/>
      <c r="EB324" s="55"/>
      <c r="EC324" s="55"/>
      <c r="ED324" s="55"/>
      <c r="EE324" s="55"/>
      <c r="EF324" s="55"/>
      <c r="EG324" s="55"/>
      <c r="EH324" s="55"/>
      <c r="EI324" s="55"/>
      <c r="EJ324" s="55"/>
      <c r="EK324" s="55"/>
      <c r="EL324" s="55"/>
      <c r="EM324" s="55"/>
      <c r="EN324" s="55"/>
      <c r="EO324" s="55"/>
      <c r="EP324" s="55"/>
      <c r="EQ324" s="55"/>
      <c r="ER324" s="55"/>
      <c r="ES324" s="55"/>
      <c r="ET324" s="55"/>
      <c r="EU324" s="55"/>
      <c r="EV324" s="55"/>
      <c r="EW324" s="55"/>
      <c r="EX324" s="55"/>
      <c r="EY324" s="55"/>
      <c r="EZ324" s="55"/>
      <c r="FA324" s="55"/>
      <c r="FB324" s="55"/>
      <c r="FC324" s="55"/>
      <c r="FD324" s="55"/>
      <c r="FE324" s="55"/>
      <c r="FF324" s="55"/>
    </row>
    <row r="325" spans="1:162" s="26" customFormat="1" ht="28.5" x14ac:dyDescent="0.45">
      <c r="A325" s="21"/>
      <c r="B325" s="21"/>
      <c r="C325" s="21" t="s">
        <v>253</v>
      </c>
      <c r="D325" s="225">
        <f t="shared" ref="D325:L325" si="886">SUM(D326:D336)</f>
        <v>0</v>
      </c>
      <c r="E325" s="225">
        <f t="shared" si="886"/>
        <v>12432.489999999996</v>
      </c>
      <c r="F325" s="225">
        <f t="shared" si="886"/>
        <v>5942948.75</v>
      </c>
      <c r="G325" s="225">
        <f t="shared" si="886"/>
        <v>0</v>
      </c>
      <c r="H325" s="225">
        <f t="shared" si="886"/>
        <v>5942948.75</v>
      </c>
      <c r="I325" s="225"/>
      <c r="J325" s="225"/>
      <c r="K325" s="225"/>
      <c r="L325" s="225">
        <f t="shared" si="886"/>
        <v>0</v>
      </c>
      <c r="M325" s="225">
        <f>SUM(M326:M336)</f>
        <v>5942948.75</v>
      </c>
      <c r="N325" s="225">
        <f>SUM(N326:N336)</f>
        <v>0</v>
      </c>
      <c r="O325" s="225">
        <f>SUM(O326:O336)</f>
        <v>5942948.75</v>
      </c>
      <c r="P325" s="225"/>
      <c r="Q325" s="225"/>
      <c r="R325" s="225">
        <f t="shared" si="592"/>
        <v>0</v>
      </c>
      <c r="S325" s="226"/>
      <c r="T325" s="225">
        <f>SUM(T326:T336)</f>
        <v>2582170.4539999999</v>
      </c>
      <c r="U325" s="225">
        <f>SUM(U326:U336)</f>
        <v>0</v>
      </c>
      <c r="V325" s="225">
        <f>SUM(V326:V336)</f>
        <v>2582170.4539999999</v>
      </c>
      <c r="W325" s="273"/>
      <c r="X325" s="225"/>
      <c r="Y325" s="225"/>
      <c r="Z325" s="226"/>
      <c r="AA325" s="225">
        <f>SUM(AA326:AA336)</f>
        <v>0</v>
      </c>
      <c r="AB325" s="225">
        <f>SUM(AB326:AB336)</f>
        <v>0</v>
      </c>
      <c r="AC325" s="225">
        <f>SUM(AC326:AC336)</f>
        <v>0</v>
      </c>
      <c r="AD325" s="225"/>
      <c r="AE325" s="225"/>
      <c r="AF325" s="222">
        <f t="shared" si="580"/>
        <v>0</v>
      </c>
      <c r="AG325" s="226"/>
      <c r="AH325" s="225">
        <f>SUM(AH326:AH336)</f>
        <v>0</v>
      </c>
      <c r="AI325" s="225">
        <f>SUM(AI326:AI336)</f>
        <v>0</v>
      </c>
      <c r="AJ325" s="225">
        <f>SUM(AJ326:AJ336)</f>
        <v>0</v>
      </c>
      <c r="AK325" s="225"/>
      <c r="AL325" s="225"/>
      <c r="AM325" s="225"/>
      <c r="AN325" s="226"/>
      <c r="AO325" s="225">
        <f>SUM(AO326:AO336)</f>
        <v>0</v>
      </c>
      <c r="AP325" s="225">
        <f>SUM(AP326:AP336)</f>
        <v>0</v>
      </c>
      <c r="AQ325" s="225">
        <f>SUM(AQ326:AQ336)</f>
        <v>0</v>
      </c>
      <c r="AR325" s="225"/>
      <c r="AS325" s="225"/>
      <c r="AT325" s="222">
        <f t="shared" si="581"/>
        <v>0</v>
      </c>
      <c r="AU325" s="223"/>
      <c r="AV325" s="225">
        <f>SUM(AV326:AV336)</f>
        <v>0</v>
      </c>
      <c r="AW325" s="225">
        <f>SUM(AW326:AW336)</f>
        <v>0</v>
      </c>
      <c r="AX325" s="225">
        <f>SUM(AX326:AX336)</f>
        <v>0</v>
      </c>
      <c r="AY325" s="225"/>
      <c r="AZ325" s="225"/>
      <c r="BA325" s="222">
        <f t="shared" si="582"/>
        <v>0</v>
      </c>
      <c r="BB325" s="223"/>
      <c r="BC325" s="225">
        <f>SUM(BC326:BC336)</f>
        <v>0</v>
      </c>
      <c r="BD325" s="225">
        <f>SUM(BD326:BD336)</f>
        <v>0</v>
      </c>
      <c r="BE325" s="225">
        <f>SUM(BE326:BE336)</f>
        <v>0</v>
      </c>
      <c r="BF325" s="225"/>
      <c r="BG325" s="225"/>
      <c r="BH325" s="222">
        <f t="shared" si="583"/>
        <v>0</v>
      </c>
      <c r="BI325" s="223"/>
      <c r="BJ325" s="223"/>
      <c r="BK325" s="225">
        <f>SUM(BK326:BK336)</f>
        <v>0</v>
      </c>
      <c r="BL325" s="225">
        <f>SUM(BL326:BL336)</f>
        <v>0</v>
      </c>
      <c r="BM325" s="225">
        <f>SUM(BM326:BM336)</f>
        <v>0</v>
      </c>
      <c r="BN325" s="225"/>
      <c r="BO325" s="225"/>
      <c r="BP325" s="222">
        <f t="shared" si="584"/>
        <v>0</v>
      </c>
      <c r="BQ325" s="223"/>
      <c r="BR325" s="225">
        <f>SUM(BR326:BR336)</f>
        <v>0</v>
      </c>
      <c r="BS325" s="225">
        <f>SUM(BS326:BS336)</f>
        <v>0</v>
      </c>
      <c r="BT325" s="225">
        <f>SUM(BT326:BT336)</f>
        <v>0</v>
      </c>
      <c r="BU325" s="29"/>
      <c r="BV325" s="190"/>
      <c r="BW325" s="25">
        <f t="shared" si="866"/>
        <v>0</v>
      </c>
      <c r="BX325" s="47"/>
      <c r="BY325" s="35"/>
      <c r="BZ325" s="35"/>
      <c r="CA325" s="53"/>
      <c r="CB325" s="53"/>
      <c r="CC325" s="53"/>
      <c r="CD325" s="53"/>
      <c r="CE325" s="53"/>
      <c r="CF325" s="53"/>
      <c r="CG325" s="53"/>
      <c r="CH325" s="53"/>
      <c r="CI325" s="53"/>
      <c r="CJ325" s="53"/>
      <c r="CK325" s="53"/>
      <c r="CL325" s="53"/>
      <c r="CM325" s="53"/>
      <c r="CN325" s="53"/>
      <c r="CO325" s="53"/>
      <c r="CP325" s="53"/>
      <c r="CQ325" s="53"/>
      <c r="CR325" s="53"/>
      <c r="CS325" s="53"/>
      <c r="CT325" s="53"/>
      <c r="CU325" s="53"/>
      <c r="CV325" s="53"/>
      <c r="CW325" s="53"/>
      <c r="CX325" s="53"/>
      <c r="CY325" s="53"/>
      <c r="CZ325" s="53"/>
      <c r="DA325" s="53"/>
      <c r="DB325" s="53"/>
      <c r="DC325" s="53"/>
      <c r="DD325" s="53"/>
      <c r="DE325" s="53"/>
      <c r="DF325" s="53"/>
      <c r="DG325" s="53"/>
      <c r="DH325" s="53"/>
      <c r="DI325" s="53"/>
      <c r="DJ325" s="53"/>
      <c r="DK325" s="53"/>
      <c r="DL325" s="53"/>
      <c r="DM325" s="53"/>
      <c r="DN325" s="53"/>
      <c r="DO325" s="53"/>
      <c r="DP325" s="53"/>
      <c r="DQ325" s="53"/>
      <c r="DR325" s="53"/>
      <c r="DS325" s="53"/>
      <c r="DT325" s="53"/>
      <c r="DU325" s="53"/>
      <c r="DV325" s="53"/>
      <c r="DW325" s="53"/>
      <c r="DX325" s="53"/>
      <c r="DY325" s="53"/>
      <c r="DZ325" s="53"/>
      <c r="EA325" s="53"/>
      <c r="EB325" s="53"/>
      <c r="EC325" s="53"/>
      <c r="ED325" s="53"/>
      <c r="EE325" s="53"/>
      <c r="EF325" s="53"/>
      <c r="EG325" s="53"/>
      <c r="EH325" s="53"/>
      <c r="EI325" s="53"/>
      <c r="EJ325" s="53"/>
      <c r="EK325" s="53"/>
      <c r="EL325" s="53"/>
      <c r="EM325" s="53"/>
      <c r="EN325" s="53"/>
      <c r="EO325" s="53"/>
      <c r="EP325" s="53"/>
      <c r="EQ325" s="53"/>
      <c r="ER325" s="53"/>
      <c r="ES325" s="53"/>
      <c r="ET325" s="53"/>
      <c r="EU325" s="53"/>
      <c r="EV325" s="53"/>
      <c r="EW325" s="53"/>
      <c r="EX325" s="53"/>
      <c r="EY325" s="53"/>
      <c r="EZ325" s="53"/>
      <c r="FA325" s="53"/>
      <c r="FB325" s="53"/>
      <c r="FC325" s="53"/>
      <c r="FD325" s="53"/>
      <c r="FE325" s="53"/>
      <c r="FF325" s="53"/>
    </row>
    <row r="326" spans="1:162" ht="57" customHeight="1" outlineLevel="1" x14ac:dyDescent="0.45">
      <c r="A326" s="5">
        <v>273</v>
      </c>
      <c r="B326" s="5">
        <v>273</v>
      </c>
      <c r="C326" s="5" t="s">
        <v>254</v>
      </c>
      <c r="D326" s="6" t="s">
        <v>556</v>
      </c>
      <c r="E326" s="10">
        <v>2375.1999999999998</v>
      </c>
      <c r="F326" s="283">
        <f t="shared" ref="F326" si="887">E326*I326</f>
        <v>1336050</v>
      </c>
      <c r="G326" s="283">
        <f t="shared" ref="G326" si="888">E326*J326</f>
        <v>0</v>
      </c>
      <c r="H326" s="283">
        <f t="shared" ref="H326" si="889">F326+G326</f>
        <v>1336050</v>
      </c>
      <c r="I326" s="283">
        <f>P326</f>
        <v>562.5</v>
      </c>
      <c r="J326" s="283">
        <f>Q326</f>
        <v>0</v>
      </c>
      <c r="K326" s="10"/>
      <c r="L326" s="228"/>
      <c r="M326" s="227">
        <f t="shared" si="603"/>
        <v>1336050</v>
      </c>
      <c r="N326" s="227">
        <f>E326*Q326</f>
        <v>0</v>
      </c>
      <c r="O326" s="227">
        <f t="shared" si="604"/>
        <v>1336050</v>
      </c>
      <c r="P326" s="227">
        <v>562.5</v>
      </c>
      <c r="Q326" s="227"/>
      <c r="R326" s="227">
        <f t="shared" si="592"/>
        <v>562.5</v>
      </c>
      <c r="S326" s="228"/>
      <c r="T326" s="227">
        <f t="shared" si="799"/>
        <v>538220.31999999995</v>
      </c>
      <c r="U326" s="227">
        <f t="shared" si="800"/>
        <v>0</v>
      </c>
      <c r="V326" s="232">
        <f t="shared" si="801"/>
        <v>538220.31999999995</v>
      </c>
      <c r="W326" s="274">
        <v>226.6</v>
      </c>
      <c r="X326" s="227"/>
      <c r="Y326" s="227"/>
      <c r="Z326" s="228"/>
      <c r="AA326" s="238">
        <f t="shared" ref="AA326:AA336" si="890">AM326*AD326</f>
        <v>0</v>
      </c>
      <c r="AB326" s="227">
        <f t="shared" ref="AB326:AB336" si="891">AM327*AE326</f>
        <v>0</v>
      </c>
      <c r="AC326" s="227">
        <f t="shared" ref="AC326:AC343" si="892">AA326+AB326</f>
        <v>0</v>
      </c>
      <c r="AD326" s="227"/>
      <c r="AE326" s="227"/>
      <c r="AF326" s="229">
        <f t="shared" ref="AF326:AF389" si="893">AD326+AE326</f>
        <v>0</v>
      </c>
      <c r="AG326" s="228"/>
      <c r="AH326" s="227">
        <f t="shared" si="587"/>
        <v>0</v>
      </c>
      <c r="AI326" s="227">
        <f t="shared" si="588"/>
        <v>0</v>
      </c>
      <c r="AJ326" s="232">
        <f t="shared" si="802"/>
        <v>0</v>
      </c>
      <c r="AK326" s="227"/>
      <c r="AL326" s="227"/>
      <c r="AM326" s="227"/>
      <c r="AN326" s="228"/>
      <c r="AO326" s="238">
        <f t="shared" si="589"/>
        <v>0</v>
      </c>
      <c r="AP326" s="227">
        <f t="shared" si="585"/>
        <v>0</v>
      </c>
      <c r="AQ326" s="227">
        <f t="shared" si="586"/>
        <v>0</v>
      </c>
      <c r="AR326" s="227"/>
      <c r="AS326" s="227"/>
      <c r="AT326" s="229">
        <f t="shared" ref="AT326:AT389" si="894">AR326+AS326</f>
        <v>0</v>
      </c>
      <c r="AU326" s="230"/>
      <c r="AV326" s="238">
        <f t="shared" ref="AV326:AV336" si="895">R326*AY326</f>
        <v>0</v>
      </c>
      <c r="AW326" s="227">
        <f t="shared" ref="AW326:AW336" si="896">R327*AZ326</f>
        <v>0</v>
      </c>
      <c r="AX326" s="227">
        <f t="shared" ref="AX326:AX343" si="897">AV326+AW326</f>
        <v>0</v>
      </c>
      <c r="AY326" s="227"/>
      <c r="AZ326" s="227"/>
      <c r="BA326" s="229">
        <f t="shared" ref="BA326:BA389" si="898">AY326+AZ326</f>
        <v>0</v>
      </c>
      <c r="BB326" s="230"/>
      <c r="BC326" s="238">
        <f t="shared" ref="BC326:BC336" si="899">Y326*BF326</f>
        <v>0</v>
      </c>
      <c r="BD326" s="227">
        <f t="shared" ref="BD326:BD336" si="900">Y327*BG326</f>
        <v>0</v>
      </c>
      <c r="BE326" s="227">
        <f t="shared" ref="BE326:BE343" si="901">BC326+BD326</f>
        <v>0</v>
      </c>
      <c r="BF326" s="227"/>
      <c r="BG326" s="227"/>
      <c r="BH326" s="229">
        <f t="shared" ref="BH326:BH389" si="902">BF326+BG326</f>
        <v>0</v>
      </c>
      <c r="BI326" s="230"/>
      <c r="BJ326" s="230"/>
      <c r="BK326" s="238">
        <f t="shared" ref="BK326:BK336" si="903">AT326*BN326</f>
        <v>0</v>
      </c>
      <c r="BL326" s="227">
        <f t="shared" ref="BL326:BL336" si="904">AT327*BO326</f>
        <v>0</v>
      </c>
      <c r="BM326" s="227">
        <f t="shared" ref="BM326:BM343" si="905">BK326+BL326</f>
        <v>0</v>
      </c>
      <c r="BN326" s="227"/>
      <c r="BO326" s="227"/>
      <c r="BP326" s="229">
        <f t="shared" ref="BP326:BP389" si="906">BN326+BO326</f>
        <v>0</v>
      </c>
      <c r="BQ326" s="230"/>
      <c r="BR326" s="238">
        <f t="shared" ref="BR326:BR336" si="907">BA326*BU326</f>
        <v>0</v>
      </c>
      <c r="BS326" s="227">
        <f t="shared" ref="BS326:BS336" si="908">BA327*BV326</f>
        <v>0</v>
      </c>
      <c r="BT326" s="227">
        <f t="shared" ref="BT326:BT343" si="909">BR326+BS326</f>
        <v>0</v>
      </c>
      <c r="BU326" s="18"/>
      <c r="BV326" s="186"/>
      <c r="BW326" s="16">
        <f t="shared" si="866"/>
        <v>0</v>
      </c>
      <c r="BX326" s="48"/>
      <c r="BY326" s="37" t="s">
        <v>803</v>
      </c>
      <c r="BZ326" s="37" t="s">
        <v>1052</v>
      </c>
    </row>
    <row r="327" spans="1:162" ht="28.5" customHeight="1" outlineLevel="1" x14ac:dyDescent="0.45">
      <c r="A327" s="5">
        <v>274</v>
      </c>
      <c r="B327" s="5">
        <v>274</v>
      </c>
      <c r="C327" s="5" t="s">
        <v>255</v>
      </c>
      <c r="D327" s="6" t="s">
        <v>556</v>
      </c>
      <c r="E327" s="10">
        <v>2375.1999999999998</v>
      </c>
      <c r="F327" s="283">
        <f t="shared" ref="F327:F336" si="910">E327*I327</f>
        <v>1104468</v>
      </c>
      <c r="G327" s="283">
        <f t="shared" ref="G327:G336" si="911">E327*J327</f>
        <v>0</v>
      </c>
      <c r="H327" s="283">
        <f t="shared" ref="H327:H336" si="912">F327+G327</f>
        <v>1104468</v>
      </c>
      <c r="I327" s="283">
        <f t="shared" ref="I327:I336" si="913">P327</f>
        <v>465</v>
      </c>
      <c r="J327" s="283">
        <f t="shared" ref="J327:J336" si="914">Q327</f>
        <v>0</v>
      </c>
      <c r="K327" s="10"/>
      <c r="L327" s="228"/>
      <c r="M327" s="227">
        <f t="shared" si="603"/>
        <v>1104468</v>
      </c>
      <c r="N327" s="227">
        <f t="shared" ref="N327:N336" si="915">E327*Q327</f>
        <v>0</v>
      </c>
      <c r="O327" s="227">
        <f t="shared" si="604"/>
        <v>1104468</v>
      </c>
      <c r="P327" s="227">
        <v>465</v>
      </c>
      <c r="Q327" s="227"/>
      <c r="R327" s="227">
        <f t="shared" si="592"/>
        <v>465</v>
      </c>
      <c r="S327" s="228"/>
      <c r="T327" s="227">
        <f t="shared" si="799"/>
        <v>295712.39999999997</v>
      </c>
      <c r="U327" s="227">
        <f t="shared" si="800"/>
        <v>0</v>
      </c>
      <c r="V327" s="232">
        <f t="shared" si="801"/>
        <v>295712.39999999997</v>
      </c>
      <c r="W327" s="274">
        <v>124.5</v>
      </c>
      <c r="X327" s="227"/>
      <c r="Y327" s="227"/>
      <c r="Z327" s="228"/>
      <c r="AA327" s="238">
        <f t="shared" si="890"/>
        <v>0</v>
      </c>
      <c r="AB327" s="227">
        <f t="shared" si="891"/>
        <v>0</v>
      </c>
      <c r="AC327" s="227">
        <f t="shared" si="892"/>
        <v>0</v>
      </c>
      <c r="AD327" s="227"/>
      <c r="AE327" s="227"/>
      <c r="AF327" s="229">
        <f t="shared" si="893"/>
        <v>0</v>
      </c>
      <c r="AG327" s="228"/>
      <c r="AH327" s="227">
        <f t="shared" si="587"/>
        <v>0</v>
      </c>
      <c r="AI327" s="227">
        <f t="shared" si="588"/>
        <v>0</v>
      </c>
      <c r="AJ327" s="232">
        <f t="shared" si="802"/>
        <v>0</v>
      </c>
      <c r="AK327" s="227"/>
      <c r="AL327" s="227"/>
      <c r="AM327" s="227"/>
      <c r="AN327" s="228"/>
      <c r="AO327" s="238">
        <f t="shared" si="589"/>
        <v>0</v>
      </c>
      <c r="AP327" s="227">
        <f t="shared" ref="AP327:AP390" si="916">E328*AS327</f>
        <v>0</v>
      </c>
      <c r="AQ327" s="227">
        <f t="shared" ref="AQ327:AQ390" si="917">AO327+AP327</f>
        <v>0</v>
      </c>
      <c r="AR327" s="227"/>
      <c r="AS327" s="227"/>
      <c r="AT327" s="229">
        <f t="shared" si="894"/>
        <v>0</v>
      </c>
      <c r="AU327" s="230"/>
      <c r="AV327" s="238">
        <f t="shared" si="895"/>
        <v>0</v>
      </c>
      <c r="AW327" s="227">
        <f t="shared" si="896"/>
        <v>0</v>
      </c>
      <c r="AX327" s="227">
        <f t="shared" si="897"/>
        <v>0</v>
      </c>
      <c r="AY327" s="227"/>
      <c r="AZ327" s="227"/>
      <c r="BA327" s="229">
        <f t="shared" si="898"/>
        <v>0</v>
      </c>
      <c r="BB327" s="230"/>
      <c r="BC327" s="238">
        <f t="shared" si="899"/>
        <v>0</v>
      </c>
      <c r="BD327" s="227">
        <f t="shared" si="900"/>
        <v>0</v>
      </c>
      <c r="BE327" s="227">
        <f t="shared" si="901"/>
        <v>0</v>
      </c>
      <c r="BF327" s="227"/>
      <c r="BG327" s="227"/>
      <c r="BH327" s="229">
        <f t="shared" si="902"/>
        <v>0</v>
      </c>
      <c r="BI327" s="230"/>
      <c r="BJ327" s="230"/>
      <c r="BK327" s="238">
        <f t="shared" si="903"/>
        <v>0</v>
      </c>
      <c r="BL327" s="227">
        <f t="shared" si="904"/>
        <v>0</v>
      </c>
      <c r="BM327" s="227">
        <f t="shared" si="905"/>
        <v>0</v>
      </c>
      <c r="BN327" s="227"/>
      <c r="BO327" s="227"/>
      <c r="BP327" s="229">
        <f t="shared" si="906"/>
        <v>0</v>
      </c>
      <c r="BQ327" s="230"/>
      <c r="BR327" s="238">
        <f t="shared" si="907"/>
        <v>0</v>
      </c>
      <c r="BS327" s="227">
        <f t="shared" si="908"/>
        <v>0</v>
      </c>
      <c r="BT327" s="227">
        <f t="shared" si="909"/>
        <v>0</v>
      </c>
      <c r="BU327" s="18"/>
      <c r="BV327" s="186"/>
      <c r="BW327" s="16">
        <f t="shared" si="866"/>
        <v>0</v>
      </c>
      <c r="BX327" s="48"/>
      <c r="BY327" s="37" t="s">
        <v>804</v>
      </c>
      <c r="BZ327" s="37"/>
    </row>
    <row r="328" spans="1:162" ht="42.75" customHeight="1" outlineLevel="1" x14ac:dyDescent="0.45">
      <c r="A328" s="5">
        <v>275</v>
      </c>
      <c r="B328" s="5">
        <v>275</v>
      </c>
      <c r="C328" s="5" t="s">
        <v>256</v>
      </c>
      <c r="D328" s="6" t="s">
        <v>549</v>
      </c>
      <c r="E328" s="10">
        <v>2375.1999999999998</v>
      </c>
      <c r="F328" s="283">
        <f t="shared" si="910"/>
        <v>979769.99999999988</v>
      </c>
      <c r="G328" s="283">
        <f t="shared" si="911"/>
        <v>0</v>
      </c>
      <c r="H328" s="283">
        <f t="shared" si="912"/>
        <v>979769.99999999988</v>
      </c>
      <c r="I328" s="283">
        <f t="shared" si="913"/>
        <v>412.5</v>
      </c>
      <c r="J328" s="283">
        <f t="shared" si="914"/>
        <v>0</v>
      </c>
      <c r="K328" s="10"/>
      <c r="L328" s="228"/>
      <c r="M328" s="227">
        <f t="shared" si="603"/>
        <v>979769.99999999988</v>
      </c>
      <c r="N328" s="227">
        <f t="shared" si="915"/>
        <v>0</v>
      </c>
      <c r="O328" s="227">
        <f t="shared" si="604"/>
        <v>979769.99999999988</v>
      </c>
      <c r="P328" s="227">
        <v>412.5</v>
      </c>
      <c r="Q328" s="227"/>
      <c r="R328" s="227">
        <f t="shared" si="592"/>
        <v>412.5</v>
      </c>
      <c r="S328" s="228"/>
      <c r="T328" s="227">
        <f t="shared" si="799"/>
        <v>786903.76</v>
      </c>
      <c r="U328" s="227">
        <f t="shared" si="800"/>
        <v>0</v>
      </c>
      <c r="V328" s="232">
        <f t="shared" si="801"/>
        <v>786903.76</v>
      </c>
      <c r="W328" s="274">
        <v>331.3</v>
      </c>
      <c r="X328" s="227"/>
      <c r="Y328" s="227"/>
      <c r="Z328" s="228"/>
      <c r="AA328" s="238">
        <f t="shared" si="890"/>
        <v>0</v>
      </c>
      <c r="AB328" s="227">
        <f t="shared" si="891"/>
        <v>0</v>
      </c>
      <c r="AC328" s="227">
        <f t="shared" si="892"/>
        <v>0</v>
      </c>
      <c r="AD328" s="227"/>
      <c r="AE328" s="227"/>
      <c r="AF328" s="229">
        <f t="shared" si="893"/>
        <v>0</v>
      </c>
      <c r="AG328" s="228"/>
      <c r="AH328" s="227">
        <f t="shared" ref="AH328:AH391" si="918">AK328*E328</f>
        <v>0</v>
      </c>
      <c r="AI328" s="227">
        <f t="shared" ref="AI328:AI391" si="919">E328*AL328</f>
        <v>0</v>
      </c>
      <c r="AJ328" s="232">
        <f t="shared" si="802"/>
        <v>0</v>
      </c>
      <c r="AK328" s="227"/>
      <c r="AL328" s="227"/>
      <c r="AM328" s="227"/>
      <c r="AN328" s="228"/>
      <c r="AO328" s="238">
        <f t="shared" ref="AO328:AO391" si="920">E328*AR328</f>
        <v>0</v>
      </c>
      <c r="AP328" s="227">
        <f t="shared" si="916"/>
        <v>0</v>
      </c>
      <c r="AQ328" s="227">
        <f t="shared" si="917"/>
        <v>0</v>
      </c>
      <c r="AR328" s="227"/>
      <c r="AS328" s="227"/>
      <c r="AT328" s="229">
        <f t="shared" si="894"/>
        <v>0</v>
      </c>
      <c r="AU328" s="230"/>
      <c r="AV328" s="238">
        <f t="shared" si="895"/>
        <v>0</v>
      </c>
      <c r="AW328" s="227">
        <f t="shared" si="896"/>
        <v>0</v>
      </c>
      <c r="AX328" s="227">
        <f t="shared" si="897"/>
        <v>0</v>
      </c>
      <c r="AY328" s="227"/>
      <c r="AZ328" s="227"/>
      <c r="BA328" s="229">
        <f t="shared" si="898"/>
        <v>0</v>
      </c>
      <c r="BB328" s="230"/>
      <c r="BC328" s="238">
        <f t="shared" si="899"/>
        <v>0</v>
      </c>
      <c r="BD328" s="227">
        <f t="shared" si="900"/>
        <v>0</v>
      </c>
      <c r="BE328" s="227">
        <f t="shared" si="901"/>
        <v>0</v>
      </c>
      <c r="BF328" s="227"/>
      <c r="BG328" s="227"/>
      <c r="BH328" s="229">
        <f t="shared" si="902"/>
        <v>0</v>
      </c>
      <c r="BI328" s="230"/>
      <c r="BJ328" s="230"/>
      <c r="BK328" s="238">
        <f t="shared" si="903"/>
        <v>0</v>
      </c>
      <c r="BL328" s="227">
        <f t="shared" si="904"/>
        <v>0</v>
      </c>
      <c r="BM328" s="227">
        <f t="shared" si="905"/>
        <v>0</v>
      </c>
      <c r="BN328" s="227"/>
      <c r="BO328" s="227"/>
      <c r="BP328" s="229">
        <f t="shared" si="906"/>
        <v>0</v>
      </c>
      <c r="BQ328" s="230"/>
      <c r="BR328" s="238">
        <f t="shared" si="907"/>
        <v>0</v>
      </c>
      <c r="BS328" s="227">
        <f t="shared" si="908"/>
        <v>0</v>
      </c>
      <c r="BT328" s="227">
        <f t="shared" si="909"/>
        <v>0</v>
      </c>
      <c r="BU328" s="18"/>
      <c r="BV328" s="186"/>
      <c r="BW328" s="16">
        <f t="shared" si="866"/>
        <v>0</v>
      </c>
      <c r="BX328" s="48"/>
      <c r="BY328" s="37" t="s">
        <v>805</v>
      </c>
      <c r="BZ328" s="37" t="s">
        <v>1053</v>
      </c>
    </row>
    <row r="329" spans="1:162" ht="28.5" customHeight="1" outlineLevel="1" x14ac:dyDescent="0.45">
      <c r="A329" s="5">
        <v>276</v>
      </c>
      <c r="B329" s="5">
        <v>276</v>
      </c>
      <c r="C329" s="5" t="s">
        <v>257</v>
      </c>
      <c r="D329" s="6" t="s">
        <v>549</v>
      </c>
      <c r="E329" s="10">
        <v>2375.1999999999998</v>
      </c>
      <c r="F329" s="283">
        <f t="shared" si="910"/>
        <v>415659.99999999994</v>
      </c>
      <c r="G329" s="283">
        <f t="shared" si="911"/>
        <v>0</v>
      </c>
      <c r="H329" s="283">
        <f t="shared" si="912"/>
        <v>415659.99999999994</v>
      </c>
      <c r="I329" s="283">
        <f t="shared" si="913"/>
        <v>175</v>
      </c>
      <c r="J329" s="283">
        <f t="shared" si="914"/>
        <v>0</v>
      </c>
      <c r="K329" s="10"/>
      <c r="L329" s="228"/>
      <c r="M329" s="227">
        <f t="shared" ref="M329:M392" si="921">P329*E329</f>
        <v>415659.99999999994</v>
      </c>
      <c r="N329" s="227">
        <f t="shared" si="915"/>
        <v>0</v>
      </c>
      <c r="O329" s="227">
        <f t="shared" ref="O329:O392" si="922">M329+N329</f>
        <v>415659.99999999994</v>
      </c>
      <c r="P329" s="227">
        <v>175</v>
      </c>
      <c r="Q329" s="227"/>
      <c r="R329" s="227">
        <f t="shared" ref="R329:R392" si="923">P329+Q329</f>
        <v>175</v>
      </c>
      <c r="S329" s="228"/>
      <c r="T329" s="227">
        <f t="shared" si="799"/>
        <v>161513.59999999998</v>
      </c>
      <c r="U329" s="227">
        <f t="shared" si="800"/>
        <v>0</v>
      </c>
      <c r="V329" s="232">
        <f t="shared" si="801"/>
        <v>161513.59999999998</v>
      </c>
      <c r="W329" s="274">
        <v>68</v>
      </c>
      <c r="X329" s="227"/>
      <c r="Y329" s="227"/>
      <c r="Z329" s="228"/>
      <c r="AA329" s="238">
        <f t="shared" si="890"/>
        <v>0</v>
      </c>
      <c r="AB329" s="227">
        <f t="shared" si="891"/>
        <v>0</v>
      </c>
      <c r="AC329" s="227">
        <f t="shared" si="892"/>
        <v>0</v>
      </c>
      <c r="AD329" s="227"/>
      <c r="AE329" s="227"/>
      <c r="AF329" s="229">
        <f t="shared" si="893"/>
        <v>0</v>
      </c>
      <c r="AG329" s="228"/>
      <c r="AH329" s="227">
        <f t="shared" si="918"/>
        <v>0</v>
      </c>
      <c r="AI329" s="227">
        <f t="shared" si="919"/>
        <v>0</v>
      </c>
      <c r="AJ329" s="232">
        <f t="shared" si="802"/>
        <v>0</v>
      </c>
      <c r="AK329" s="227"/>
      <c r="AL329" s="227"/>
      <c r="AM329" s="227"/>
      <c r="AN329" s="228"/>
      <c r="AO329" s="238">
        <f t="shared" si="920"/>
        <v>0</v>
      </c>
      <c r="AP329" s="227">
        <f t="shared" si="916"/>
        <v>0</v>
      </c>
      <c r="AQ329" s="227">
        <f t="shared" si="917"/>
        <v>0</v>
      </c>
      <c r="AR329" s="227"/>
      <c r="AS329" s="227"/>
      <c r="AT329" s="229">
        <f t="shared" si="894"/>
        <v>0</v>
      </c>
      <c r="AU329" s="230"/>
      <c r="AV329" s="238">
        <f t="shared" si="895"/>
        <v>0</v>
      </c>
      <c r="AW329" s="227">
        <f t="shared" si="896"/>
        <v>0</v>
      </c>
      <c r="AX329" s="227">
        <f t="shared" si="897"/>
        <v>0</v>
      </c>
      <c r="AY329" s="227"/>
      <c r="AZ329" s="227"/>
      <c r="BA329" s="229">
        <f t="shared" si="898"/>
        <v>0</v>
      </c>
      <c r="BB329" s="230"/>
      <c r="BC329" s="238">
        <f t="shared" si="899"/>
        <v>0</v>
      </c>
      <c r="BD329" s="227">
        <f t="shared" si="900"/>
        <v>0</v>
      </c>
      <c r="BE329" s="227">
        <f t="shared" si="901"/>
        <v>0</v>
      </c>
      <c r="BF329" s="227"/>
      <c r="BG329" s="227"/>
      <c r="BH329" s="229">
        <f t="shared" si="902"/>
        <v>0</v>
      </c>
      <c r="BI329" s="230"/>
      <c r="BJ329" s="230"/>
      <c r="BK329" s="238">
        <f t="shared" si="903"/>
        <v>0</v>
      </c>
      <c r="BL329" s="227">
        <f t="shared" si="904"/>
        <v>0</v>
      </c>
      <c r="BM329" s="227">
        <f t="shared" si="905"/>
        <v>0</v>
      </c>
      <c r="BN329" s="227"/>
      <c r="BO329" s="227"/>
      <c r="BP329" s="229">
        <f t="shared" si="906"/>
        <v>0</v>
      </c>
      <c r="BQ329" s="230"/>
      <c r="BR329" s="238">
        <f t="shared" si="907"/>
        <v>0</v>
      </c>
      <c r="BS329" s="227">
        <f t="shared" si="908"/>
        <v>0</v>
      </c>
      <c r="BT329" s="227">
        <f t="shared" si="909"/>
        <v>0</v>
      </c>
      <c r="BU329" s="18"/>
      <c r="BV329" s="186"/>
      <c r="BW329" s="16">
        <f t="shared" si="866"/>
        <v>0</v>
      </c>
      <c r="BX329" s="48"/>
      <c r="BY329" s="37" t="s">
        <v>806</v>
      </c>
      <c r="BZ329" s="37"/>
    </row>
    <row r="330" spans="1:162" ht="28.5" customHeight="1" outlineLevel="1" x14ac:dyDescent="0.45">
      <c r="A330" s="5">
        <v>277</v>
      </c>
      <c r="B330" s="5">
        <v>277</v>
      </c>
      <c r="C330" s="5" t="s">
        <v>258</v>
      </c>
      <c r="D330" s="6" t="s">
        <v>549</v>
      </c>
      <c r="E330" s="10">
        <v>2035.8</v>
      </c>
      <c r="F330" s="283">
        <f t="shared" si="910"/>
        <v>1598103</v>
      </c>
      <c r="G330" s="283">
        <f t="shared" si="911"/>
        <v>0</v>
      </c>
      <c r="H330" s="283">
        <f t="shared" si="912"/>
        <v>1598103</v>
      </c>
      <c r="I330" s="283">
        <f t="shared" si="913"/>
        <v>785</v>
      </c>
      <c r="J330" s="283">
        <f t="shared" si="914"/>
        <v>0</v>
      </c>
      <c r="K330" s="10"/>
      <c r="L330" s="228"/>
      <c r="M330" s="227">
        <f t="shared" si="921"/>
        <v>1598103</v>
      </c>
      <c r="N330" s="227">
        <f t="shared" si="915"/>
        <v>0</v>
      </c>
      <c r="O330" s="227">
        <f t="shared" si="922"/>
        <v>1598103</v>
      </c>
      <c r="P330" s="227">
        <v>785</v>
      </c>
      <c r="Q330" s="227"/>
      <c r="R330" s="227">
        <f t="shared" si="923"/>
        <v>785</v>
      </c>
      <c r="S330" s="228"/>
      <c r="T330" s="227">
        <f t="shared" si="799"/>
        <v>478413</v>
      </c>
      <c r="U330" s="227">
        <f t="shared" si="800"/>
        <v>0</v>
      </c>
      <c r="V330" s="232">
        <f t="shared" si="801"/>
        <v>478413</v>
      </c>
      <c r="W330" s="274">
        <v>235</v>
      </c>
      <c r="X330" s="227"/>
      <c r="Y330" s="227"/>
      <c r="Z330" s="228"/>
      <c r="AA330" s="238">
        <f t="shared" si="890"/>
        <v>0</v>
      </c>
      <c r="AB330" s="227">
        <f t="shared" si="891"/>
        <v>0</v>
      </c>
      <c r="AC330" s="227">
        <f t="shared" si="892"/>
        <v>0</v>
      </c>
      <c r="AD330" s="227"/>
      <c r="AE330" s="227"/>
      <c r="AF330" s="229">
        <f t="shared" si="893"/>
        <v>0</v>
      </c>
      <c r="AG330" s="228"/>
      <c r="AH330" s="227">
        <f t="shared" si="918"/>
        <v>0</v>
      </c>
      <c r="AI330" s="227">
        <f t="shared" si="919"/>
        <v>0</v>
      </c>
      <c r="AJ330" s="232">
        <f t="shared" si="802"/>
        <v>0</v>
      </c>
      <c r="AK330" s="227"/>
      <c r="AL330" s="227"/>
      <c r="AM330" s="227"/>
      <c r="AN330" s="228"/>
      <c r="AO330" s="238">
        <f t="shared" si="920"/>
        <v>0</v>
      </c>
      <c r="AP330" s="227">
        <f t="shared" si="916"/>
        <v>0</v>
      </c>
      <c r="AQ330" s="227">
        <f t="shared" si="917"/>
        <v>0</v>
      </c>
      <c r="AR330" s="227"/>
      <c r="AS330" s="227"/>
      <c r="AT330" s="229">
        <f t="shared" si="894"/>
        <v>0</v>
      </c>
      <c r="AU330" s="230"/>
      <c r="AV330" s="238">
        <f t="shared" si="895"/>
        <v>0</v>
      </c>
      <c r="AW330" s="227">
        <f t="shared" si="896"/>
        <v>0</v>
      </c>
      <c r="AX330" s="227">
        <f t="shared" si="897"/>
        <v>0</v>
      </c>
      <c r="AY330" s="227"/>
      <c r="AZ330" s="227"/>
      <c r="BA330" s="229">
        <f t="shared" si="898"/>
        <v>0</v>
      </c>
      <c r="BB330" s="230"/>
      <c r="BC330" s="238">
        <f t="shared" si="899"/>
        <v>0</v>
      </c>
      <c r="BD330" s="227">
        <f t="shared" si="900"/>
        <v>0</v>
      </c>
      <c r="BE330" s="227">
        <f t="shared" si="901"/>
        <v>0</v>
      </c>
      <c r="BF330" s="227"/>
      <c r="BG330" s="227"/>
      <c r="BH330" s="229">
        <f t="shared" si="902"/>
        <v>0</v>
      </c>
      <c r="BI330" s="230"/>
      <c r="BJ330" s="230"/>
      <c r="BK330" s="238">
        <f t="shared" si="903"/>
        <v>0</v>
      </c>
      <c r="BL330" s="227">
        <f t="shared" si="904"/>
        <v>0</v>
      </c>
      <c r="BM330" s="227">
        <f t="shared" si="905"/>
        <v>0</v>
      </c>
      <c r="BN330" s="227"/>
      <c r="BO330" s="227"/>
      <c r="BP330" s="229">
        <f t="shared" si="906"/>
        <v>0</v>
      </c>
      <c r="BQ330" s="230"/>
      <c r="BR330" s="238">
        <f t="shared" si="907"/>
        <v>0</v>
      </c>
      <c r="BS330" s="227">
        <f t="shared" si="908"/>
        <v>0</v>
      </c>
      <c r="BT330" s="227">
        <f t="shared" si="909"/>
        <v>0</v>
      </c>
      <c r="BU330" s="18"/>
      <c r="BV330" s="186"/>
      <c r="BW330" s="16">
        <f t="shared" si="866"/>
        <v>0</v>
      </c>
      <c r="BX330" s="48"/>
      <c r="BY330" s="37" t="s">
        <v>807</v>
      </c>
      <c r="BZ330" s="37"/>
    </row>
    <row r="331" spans="1:162" ht="42.75" customHeight="1" outlineLevel="1" x14ac:dyDescent="0.45">
      <c r="A331" s="5">
        <v>278</v>
      </c>
      <c r="B331" s="5">
        <v>278</v>
      </c>
      <c r="C331" s="5" t="s">
        <v>259</v>
      </c>
      <c r="D331" s="6" t="s">
        <v>549</v>
      </c>
      <c r="E331" s="10">
        <v>339.4</v>
      </c>
      <c r="F331" s="283">
        <f t="shared" si="910"/>
        <v>139832.79999999999</v>
      </c>
      <c r="G331" s="283">
        <f t="shared" si="911"/>
        <v>0</v>
      </c>
      <c r="H331" s="283">
        <f t="shared" si="912"/>
        <v>139832.79999999999</v>
      </c>
      <c r="I331" s="283">
        <f t="shared" si="913"/>
        <v>412</v>
      </c>
      <c r="J331" s="283">
        <f t="shared" si="914"/>
        <v>0</v>
      </c>
      <c r="K331" s="10"/>
      <c r="L331" s="228"/>
      <c r="M331" s="227">
        <f t="shared" si="921"/>
        <v>139832.79999999999</v>
      </c>
      <c r="N331" s="227">
        <f t="shared" si="915"/>
        <v>0</v>
      </c>
      <c r="O331" s="227">
        <f t="shared" si="922"/>
        <v>139832.79999999999</v>
      </c>
      <c r="P331" s="227">
        <v>412</v>
      </c>
      <c r="Q331" s="227"/>
      <c r="R331" s="227">
        <f t="shared" si="923"/>
        <v>412</v>
      </c>
      <c r="S331" s="228"/>
      <c r="T331" s="227">
        <f t="shared" si="799"/>
        <v>144245</v>
      </c>
      <c r="U331" s="227">
        <f t="shared" si="800"/>
        <v>0</v>
      </c>
      <c r="V331" s="232">
        <f t="shared" si="801"/>
        <v>144245</v>
      </c>
      <c r="W331" s="274">
        <v>425</v>
      </c>
      <c r="X331" s="227"/>
      <c r="Y331" s="227"/>
      <c r="Z331" s="228"/>
      <c r="AA331" s="238">
        <f t="shared" si="890"/>
        <v>0</v>
      </c>
      <c r="AB331" s="227">
        <f t="shared" si="891"/>
        <v>0</v>
      </c>
      <c r="AC331" s="227">
        <f t="shared" si="892"/>
        <v>0</v>
      </c>
      <c r="AD331" s="227"/>
      <c r="AE331" s="227"/>
      <c r="AF331" s="229">
        <f t="shared" si="893"/>
        <v>0</v>
      </c>
      <c r="AG331" s="228"/>
      <c r="AH331" s="227">
        <f t="shared" si="918"/>
        <v>0</v>
      </c>
      <c r="AI331" s="227">
        <f t="shared" si="919"/>
        <v>0</v>
      </c>
      <c r="AJ331" s="232">
        <f t="shared" si="802"/>
        <v>0</v>
      </c>
      <c r="AK331" s="227"/>
      <c r="AL331" s="227"/>
      <c r="AM331" s="227"/>
      <c r="AN331" s="228"/>
      <c r="AO331" s="238">
        <f t="shared" si="920"/>
        <v>0</v>
      </c>
      <c r="AP331" s="227">
        <f t="shared" si="916"/>
        <v>0</v>
      </c>
      <c r="AQ331" s="227">
        <f t="shared" si="917"/>
        <v>0</v>
      </c>
      <c r="AR331" s="227"/>
      <c r="AS331" s="227"/>
      <c r="AT331" s="229">
        <f t="shared" si="894"/>
        <v>0</v>
      </c>
      <c r="AU331" s="230"/>
      <c r="AV331" s="238">
        <f t="shared" si="895"/>
        <v>0</v>
      </c>
      <c r="AW331" s="227">
        <f t="shared" si="896"/>
        <v>0</v>
      </c>
      <c r="AX331" s="227">
        <f t="shared" si="897"/>
        <v>0</v>
      </c>
      <c r="AY331" s="227"/>
      <c r="AZ331" s="227"/>
      <c r="BA331" s="229">
        <f t="shared" si="898"/>
        <v>0</v>
      </c>
      <c r="BB331" s="230"/>
      <c r="BC331" s="238">
        <f t="shared" si="899"/>
        <v>0</v>
      </c>
      <c r="BD331" s="227">
        <f t="shared" si="900"/>
        <v>0</v>
      </c>
      <c r="BE331" s="227">
        <f t="shared" si="901"/>
        <v>0</v>
      </c>
      <c r="BF331" s="227"/>
      <c r="BG331" s="227"/>
      <c r="BH331" s="229">
        <f t="shared" si="902"/>
        <v>0</v>
      </c>
      <c r="BI331" s="230"/>
      <c r="BJ331" s="230"/>
      <c r="BK331" s="238">
        <f t="shared" si="903"/>
        <v>0</v>
      </c>
      <c r="BL331" s="227">
        <f t="shared" si="904"/>
        <v>0</v>
      </c>
      <c r="BM331" s="227">
        <f t="shared" si="905"/>
        <v>0</v>
      </c>
      <c r="BN331" s="227"/>
      <c r="BO331" s="227"/>
      <c r="BP331" s="229">
        <f t="shared" si="906"/>
        <v>0</v>
      </c>
      <c r="BQ331" s="230"/>
      <c r="BR331" s="238">
        <f t="shared" si="907"/>
        <v>0</v>
      </c>
      <c r="BS331" s="227">
        <f t="shared" si="908"/>
        <v>0</v>
      </c>
      <c r="BT331" s="227">
        <f t="shared" si="909"/>
        <v>0</v>
      </c>
      <c r="BU331" s="18"/>
      <c r="BV331" s="186"/>
      <c r="BW331" s="16">
        <f t="shared" si="866"/>
        <v>0</v>
      </c>
      <c r="BX331" s="48"/>
      <c r="BY331" s="37" t="s">
        <v>808</v>
      </c>
      <c r="BZ331" s="37"/>
    </row>
    <row r="332" spans="1:162" ht="42.75" customHeight="1" outlineLevel="1" x14ac:dyDescent="0.45">
      <c r="A332" s="5">
        <v>279</v>
      </c>
      <c r="B332" s="5">
        <v>279</v>
      </c>
      <c r="C332" s="5" t="s">
        <v>260</v>
      </c>
      <c r="D332" s="6" t="s">
        <v>554</v>
      </c>
      <c r="E332" s="10">
        <v>3.96</v>
      </c>
      <c r="F332" s="283">
        <f t="shared" si="910"/>
        <v>35442</v>
      </c>
      <c r="G332" s="283">
        <f t="shared" si="911"/>
        <v>0</v>
      </c>
      <c r="H332" s="283">
        <f t="shared" si="912"/>
        <v>35442</v>
      </c>
      <c r="I332" s="283">
        <f t="shared" si="913"/>
        <v>8950</v>
      </c>
      <c r="J332" s="283">
        <f t="shared" si="914"/>
        <v>0</v>
      </c>
      <c r="K332" s="10"/>
      <c r="L332" s="228"/>
      <c r="M332" s="227">
        <f t="shared" si="921"/>
        <v>35442</v>
      </c>
      <c r="N332" s="227">
        <f t="shared" si="915"/>
        <v>0</v>
      </c>
      <c r="O332" s="227">
        <f t="shared" si="922"/>
        <v>35442</v>
      </c>
      <c r="P332" s="227">
        <v>8950</v>
      </c>
      <c r="Q332" s="227"/>
      <c r="R332" s="227">
        <f t="shared" si="923"/>
        <v>8950</v>
      </c>
      <c r="S332" s="228"/>
      <c r="T332" s="227">
        <f t="shared" si="799"/>
        <v>65340</v>
      </c>
      <c r="U332" s="227">
        <f t="shared" si="800"/>
        <v>0</v>
      </c>
      <c r="V332" s="232">
        <f t="shared" si="801"/>
        <v>65340</v>
      </c>
      <c r="W332" s="274">
        <v>16500</v>
      </c>
      <c r="X332" s="227"/>
      <c r="Y332" s="227"/>
      <c r="Z332" s="228"/>
      <c r="AA332" s="238">
        <f t="shared" si="890"/>
        <v>0</v>
      </c>
      <c r="AB332" s="227">
        <f t="shared" si="891"/>
        <v>0</v>
      </c>
      <c r="AC332" s="227">
        <f t="shared" si="892"/>
        <v>0</v>
      </c>
      <c r="AD332" s="227"/>
      <c r="AE332" s="227"/>
      <c r="AF332" s="229">
        <f t="shared" si="893"/>
        <v>0</v>
      </c>
      <c r="AG332" s="228"/>
      <c r="AH332" s="227">
        <f t="shared" si="918"/>
        <v>0</v>
      </c>
      <c r="AI332" s="227">
        <f t="shared" si="919"/>
        <v>0</v>
      </c>
      <c r="AJ332" s="232">
        <f t="shared" si="802"/>
        <v>0</v>
      </c>
      <c r="AK332" s="227"/>
      <c r="AL332" s="227"/>
      <c r="AM332" s="227"/>
      <c r="AN332" s="228"/>
      <c r="AO332" s="238">
        <f t="shared" si="920"/>
        <v>0</v>
      </c>
      <c r="AP332" s="227">
        <f t="shared" si="916"/>
        <v>0</v>
      </c>
      <c r="AQ332" s="227">
        <f t="shared" si="917"/>
        <v>0</v>
      </c>
      <c r="AR332" s="227"/>
      <c r="AS332" s="227"/>
      <c r="AT332" s="229">
        <f t="shared" si="894"/>
        <v>0</v>
      </c>
      <c r="AU332" s="230"/>
      <c r="AV332" s="238">
        <f t="shared" si="895"/>
        <v>0</v>
      </c>
      <c r="AW332" s="227">
        <f t="shared" si="896"/>
        <v>0</v>
      </c>
      <c r="AX332" s="227">
        <f t="shared" si="897"/>
        <v>0</v>
      </c>
      <c r="AY332" s="227"/>
      <c r="AZ332" s="227"/>
      <c r="BA332" s="229">
        <f t="shared" si="898"/>
        <v>0</v>
      </c>
      <c r="BB332" s="230"/>
      <c r="BC332" s="238">
        <f t="shared" si="899"/>
        <v>0</v>
      </c>
      <c r="BD332" s="227">
        <f t="shared" si="900"/>
        <v>0</v>
      </c>
      <c r="BE332" s="227">
        <f t="shared" si="901"/>
        <v>0</v>
      </c>
      <c r="BF332" s="227"/>
      <c r="BG332" s="227"/>
      <c r="BH332" s="229">
        <f t="shared" si="902"/>
        <v>0</v>
      </c>
      <c r="BI332" s="230"/>
      <c r="BJ332" s="230"/>
      <c r="BK332" s="238">
        <f t="shared" si="903"/>
        <v>0</v>
      </c>
      <c r="BL332" s="227">
        <f t="shared" si="904"/>
        <v>0</v>
      </c>
      <c r="BM332" s="227">
        <f t="shared" si="905"/>
        <v>0</v>
      </c>
      <c r="BN332" s="227"/>
      <c r="BO332" s="227"/>
      <c r="BP332" s="229">
        <f t="shared" si="906"/>
        <v>0</v>
      </c>
      <c r="BQ332" s="230"/>
      <c r="BR332" s="238">
        <f t="shared" si="907"/>
        <v>0</v>
      </c>
      <c r="BS332" s="227">
        <f t="shared" si="908"/>
        <v>0</v>
      </c>
      <c r="BT332" s="227">
        <f t="shared" si="909"/>
        <v>0</v>
      </c>
      <c r="BU332" s="18"/>
      <c r="BV332" s="186"/>
      <c r="BW332" s="16">
        <f t="shared" si="866"/>
        <v>0</v>
      </c>
      <c r="BX332" s="48"/>
      <c r="BY332" s="37" t="s">
        <v>809</v>
      </c>
      <c r="BZ332" s="37"/>
    </row>
    <row r="333" spans="1:162" ht="42.75" customHeight="1" outlineLevel="1" x14ac:dyDescent="0.45">
      <c r="A333" s="5">
        <v>280</v>
      </c>
      <c r="B333" s="5">
        <v>280</v>
      </c>
      <c r="C333" s="5" t="s">
        <v>261</v>
      </c>
      <c r="D333" s="6" t="s">
        <v>551</v>
      </c>
      <c r="E333" s="10">
        <v>276.39</v>
      </c>
      <c r="F333" s="283">
        <f t="shared" si="910"/>
        <v>145104.75</v>
      </c>
      <c r="G333" s="283">
        <f t="shared" si="911"/>
        <v>0</v>
      </c>
      <c r="H333" s="283">
        <f t="shared" si="912"/>
        <v>145104.75</v>
      </c>
      <c r="I333" s="283">
        <f t="shared" si="913"/>
        <v>525</v>
      </c>
      <c r="J333" s="283">
        <f t="shared" si="914"/>
        <v>0</v>
      </c>
      <c r="K333" s="10"/>
      <c r="L333" s="228"/>
      <c r="M333" s="227">
        <f t="shared" si="921"/>
        <v>145104.75</v>
      </c>
      <c r="N333" s="227">
        <f t="shared" si="915"/>
        <v>0</v>
      </c>
      <c r="O333" s="227">
        <f t="shared" si="922"/>
        <v>145104.75</v>
      </c>
      <c r="P333" s="227">
        <v>525</v>
      </c>
      <c r="Q333" s="227"/>
      <c r="R333" s="227">
        <f t="shared" si="923"/>
        <v>525</v>
      </c>
      <c r="S333" s="228"/>
      <c r="T333" s="227">
        <f t="shared" si="799"/>
        <v>34548.75</v>
      </c>
      <c r="U333" s="227">
        <f t="shared" si="800"/>
        <v>0</v>
      </c>
      <c r="V333" s="232">
        <f t="shared" si="801"/>
        <v>34548.75</v>
      </c>
      <c r="W333" s="274">
        <v>125</v>
      </c>
      <c r="X333" s="227"/>
      <c r="Y333" s="227"/>
      <c r="Z333" s="228"/>
      <c r="AA333" s="238">
        <f t="shared" si="890"/>
        <v>0</v>
      </c>
      <c r="AB333" s="227">
        <f t="shared" si="891"/>
        <v>0</v>
      </c>
      <c r="AC333" s="227">
        <f t="shared" si="892"/>
        <v>0</v>
      </c>
      <c r="AD333" s="227"/>
      <c r="AE333" s="227"/>
      <c r="AF333" s="229">
        <f t="shared" si="893"/>
        <v>0</v>
      </c>
      <c r="AG333" s="228"/>
      <c r="AH333" s="227">
        <f t="shared" si="918"/>
        <v>0</v>
      </c>
      <c r="AI333" s="227">
        <f t="shared" si="919"/>
        <v>0</v>
      </c>
      <c r="AJ333" s="232">
        <f t="shared" si="802"/>
        <v>0</v>
      </c>
      <c r="AK333" s="227"/>
      <c r="AL333" s="227"/>
      <c r="AM333" s="227"/>
      <c r="AN333" s="228"/>
      <c r="AO333" s="238">
        <f t="shared" si="920"/>
        <v>0</v>
      </c>
      <c r="AP333" s="227">
        <f t="shared" si="916"/>
        <v>0</v>
      </c>
      <c r="AQ333" s="227">
        <f t="shared" si="917"/>
        <v>0</v>
      </c>
      <c r="AR333" s="227"/>
      <c r="AS333" s="227"/>
      <c r="AT333" s="229">
        <f t="shared" si="894"/>
        <v>0</v>
      </c>
      <c r="AU333" s="230"/>
      <c r="AV333" s="238">
        <f t="shared" si="895"/>
        <v>0</v>
      </c>
      <c r="AW333" s="227">
        <f t="shared" si="896"/>
        <v>0</v>
      </c>
      <c r="AX333" s="227">
        <f t="shared" si="897"/>
        <v>0</v>
      </c>
      <c r="AY333" s="227"/>
      <c r="AZ333" s="227"/>
      <c r="BA333" s="229">
        <f t="shared" si="898"/>
        <v>0</v>
      </c>
      <c r="BB333" s="230"/>
      <c r="BC333" s="238">
        <f t="shared" si="899"/>
        <v>0</v>
      </c>
      <c r="BD333" s="227">
        <f t="shared" si="900"/>
        <v>0</v>
      </c>
      <c r="BE333" s="227">
        <f t="shared" si="901"/>
        <v>0</v>
      </c>
      <c r="BF333" s="227"/>
      <c r="BG333" s="227"/>
      <c r="BH333" s="229">
        <f t="shared" si="902"/>
        <v>0</v>
      </c>
      <c r="BI333" s="230"/>
      <c r="BJ333" s="230"/>
      <c r="BK333" s="238">
        <f t="shared" si="903"/>
        <v>0</v>
      </c>
      <c r="BL333" s="227">
        <f t="shared" si="904"/>
        <v>0</v>
      </c>
      <c r="BM333" s="227">
        <f t="shared" si="905"/>
        <v>0</v>
      </c>
      <c r="BN333" s="227"/>
      <c r="BO333" s="227"/>
      <c r="BP333" s="229">
        <f t="shared" si="906"/>
        <v>0</v>
      </c>
      <c r="BQ333" s="230"/>
      <c r="BR333" s="238">
        <f t="shared" si="907"/>
        <v>0</v>
      </c>
      <c r="BS333" s="227">
        <f t="shared" si="908"/>
        <v>0</v>
      </c>
      <c r="BT333" s="227">
        <f t="shared" si="909"/>
        <v>0</v>
      </c>
      <c r="BU333" s="18"/>
      <c r="BV333" s="186"/>
      <c r="BW333" s="16">
        <f t="shared" si="866"/>
        <v>0</v>
      </c>
      <c r="BX333" s="48"/>
      <c r="BY333" s="37" t="s">
        <v>810</v>
      </c>
      <c r="BZ333" s="37"/>
    </row>
    <row r="334" spans="1:162" ht="57" customHeight="1" outlineLevel="1" x14ac:dyDescent="0.45">
      <c r="A334" s="5">
        <v>281</v>
      </c>
      <c r="B334" s="5">
        <v>281</v>
      </c>
      <c r="C334" s="5" t="s">
        <v>262</v>
      </c>
      <c r="D334" s="6" t="s">
        <v>549</v>
      </c>
      <c r="E334" s="10">
        <v>271.14</v>
      </c>
      <c r="F334" s="283">
        <f t="shared" si="910"/>
        <v>170818.19999999998</v>
      </c>
      <c r="G334" s="283">
        <f t="shared" si="911"/>
        <v>0</v>
      </c>
      <c r="H334" s="283">
        <f t="shared" si="912"/>
        <v>170818.19999999998</v>
      </c>
      <c r="I334" s="283">
        <f t="shared" si="913"/>
        <v>630</v>
      </c>
      <c r="J334" s="283">
        <f t="shared" si="914"/>
        <v>0</v>
      </c>
      <c r="K334" s="10"/>
      <c r="L334" s="228"/>
      <c r="M334" s="227">
        <f t="shared" si="921"/>
        <v>170818.19999999998</v>
      </c>
      <c r="N334" s="227">
        <f t="shared" si="915"/>
        <v>0</v>
      </c>
      <c r="O334" s="227">
        <f t="shared" si="922"/>
        <v>170818.19999999998</v>
      </c>
      <c r="P334" s="227">
        <v>630</v>
      </c>
      <c r="Q334" s="227"/>
      <c r="R334" s="227">
        <f t="shared" si="923"/>
        <v>630</v>
      </c>
      <c r="S334" s="228"/>
      <c r="T334" s="227">
        <f t="shared" si="799"/>
        <v>61440.323999999993</v>
      </c>
      <c r="U334" s="227">
        <f t="shared" si="800"/>
        <v>0</v>
      </c>
      <c r="V334" s="232">
        <f t="shared" si="801"/>
        <v>61440.323999999993</v>
      </c>
      <c r="W334" s="274">
        <v>226.6</v>
      </c>
      <c r="X334" s="227"/>
      <c r="Y334" s="227"/>
      <c r="Z334" s="228"/>
      <c r="AA334" s="238">
        <f t="shared" si="890"/>
        <v>0</v>
      </c>
      <c r="AB334" s="227">
        <f t="shared" si="891"/>
        <v>0</v>
      </c>
      <c r="AC334" s="227">
        <f t="shared" si="892"/>
        <v>0</v>
      </c>
      <c r="AD334" s="227"/>
      <c r="AE334" s="227"/>
      <c r="AF334" s="229">
        <f t="shared" si="893"/>
        <v>0</v>
      </c>
      <c r="AG334" s="228"/>
      <c r="AH334" s="227">
        <f t="shared" si="918"/>
        <v>0</v>
      </c>
      <c r="AI334" s="227">
        <f t="shared" si="919"/>
        <v>0</v>
      </c>
      <c r="AJ334" s="232">
        <f t="shared" si="802"/>
        <v>0</v>
      </c>
      <c r="AK334" s="227"/>
      <c r="AL334" s="227"/>
      <c r="AM334" s="227"/>
      <c r="AN334" s="228"/>
      <c r="AO334" s="238">
        <f t="shared" si="920"/>
        <v>0</v>
      </c>
      <c r="AP334" s="227">
        <f t="shared" si="916"/>
        <v>0</v>
      </c>
      <c r="AQ334" s="227">
        <f t="shared" si="917"/>
        <v>0</v>
      </c>
      <c r="AR334" s="227"/>
      <c r="AS334" s="227"/>
      <c r="AT334" s="229">
        <f t="shared" si="894"/>
        <v>0</v>
      </c>
      <c r="AU334" s="230"/>
      <c r="AV334" s="238">
        <f t="shared" si="895"/>
        <v>0</v>
      </c>
      <c r="AW334" s="227">
        <f t="shared" si="896"/>
        <v>0</v>
      </c>
      <c r="AX334" s="227">
        <f t="shared" si="897"/>
        <v>0</v>
      </c>
      <c r="AY334" s="227"/>
      <c r="AZ334" s="227"/>
      <c r="BA334" s="229">
        <f t="shared" si="898"/>
        <v>0</v>
      </c>
      <c r="BB334" s="230"/>
      <c r="BC334" s="238">
        <f t="shared" si="899"/>
        <v>0</v>
      </c>
      <c r="BD334" s="227">
        <f t="shared" si="900"/>
        <v>0</v>
      </c>
      <c r="BE334" s="227">
        <f t="shared" si="901"/>
        <v>0</v>
      </c>
      <c r="BF334" s="227"/>
      <c r="BG334" s="227"/>
      <c r="BH334" s="229">
        <f t="shared" si="902"/>
        <v>0</v>
      </c>
      <c r="BI334" s="230"/>
      <c r="BJ334" s="230"/>
      <c r="BK334" s="238">
        <f t="shared" si="903"/>
        <v>0</v>
      </c>
      <c r="BL334" s="227">
        <f t="shared" si="904"/>
        <v>0</v>
      </c>
      <c r="BM334" s="227">
        <f t="shared" si="905"/>
        <v>0</v>
      </c>
      <c r="BN334" s="227"/>
      <c r="BO334" s="227"/>
      <c r="BP334" s="229">
        <f t="shared" si="906"/>
        <v>0</v>
      </c>
      <c r="BQ334" s="230"/>
      <c r="BR334" s="238">
        <f t="shared" si="907"/>
        <v>0</v>
      </c>
      <c r="BS334" s="227">
        <f t="shared" si="908"/>
        <v>0</v>
      </c>
      <c r="BT334" s="227">
        <f t="shared" si="909"/>
        <v>0</v>
      </c>
      <c r="BU334" s="18"/>
      <c r="BV334" s="186"/>
      <c r="BW334" s="16">
        <f t="shared" si="866"/>
        <v>0</v>
      </c>
      <c r="BX334" s="48"/>
      <c r="BY334" s="37" t="s">
        <v>811</v>
      </c>
      <c r="BZ334" s="37" t="s">
        <v>1052</v>
      </c>
    </row>
    <row r="335" spans="1:162" ht="42.75" customHeight="1" outlineLevel="1" x14ac:dyDescent="0.45">
      <c r="A335" s="5">
        <v>282</v>
      </c>
      <c r="B335" s="5">
        <v>282</v>
      </c>
      <c r="C335" s="5" t="s">
        <v>263</v>
      </c>
      <c r="D335" s="6" t="s">
        <v>550</v>
      </c>
      <c r="E335" s="10">
        <v>2</v>
      </c>
      <c r="F335" s="283">
        <f t="shared" si="910"/>
        <v>7800</v>
      </c>
      <c r="G335" s="283">
        <f t="shared" si="911"/>
        <v>0</v>
      </c>
      <c r="H335" s="283">
        <f t="shared" si="912"/>
        <v>7800</v>
      </c>
      <c r="I335" s="283">
        <f t="shared" si="913"/>
        <v>3900</v>
      </c>
      <c r="J335" s="283">
        <f t="shared" si="914"/>
        <v>0</v>
      </c>
      <c r="K335" s="10"/>
      <c r="L335" s="228"/>
      <c r="M335" s="227">
        <f t="shared" si="921"/>
        <v>7800</v>
      </c>
      <c r="N335" s="227">
        <f t="shared" si="915"/>
        <v>0</v>
      </c>
      <c r="O335" s="227">
        <f t="shared" si="922"/>
        <v>7800</v>
      </c>
      <c r="P335" s="227">
        <v>3900</v>
      </c>
      <c r="Q335" s="227"/>
      <c r="R335" s="227">
        <f t="shared" si="923"/>
        <v>3900</v>
      </c>
      <c r="S335" s="228"/>
      <c r="T335" s="227">
        <f t="shared" si="799"/>
        <v>6333.32</v>
      </c>
      <c r="U335" s="227">
        <f t="shared" si="800"/>
        <v>0</v>
      </c>
      <c r="V335" s="232">
        <f t="shared" si="801"/>
        <v>6333.32</v>
      </c>
      <c r="W335" s="274">
        <v>3166.66</v>
      </c>
      <c r="X335" s="227"/>
      <c r="Y335" s="227"/>
      <c r="Z335" s="228"/>
      <c r="AA335" s="238">
        <f t="shared" si="890"/>
        <v>0</v>
      </c>
      <c r="AB335" s="227">
        <f t="shared" si="891"/>
        <v>0</v>
      </c>
      <c r="AC335" s="227">
        <f t="shared" si="892"/>
        <v>0</v>
      </c>
      <c r="AD335" s="227"/>
      <c r="AE335" s="227"/>
      <c r="AF335" s="229">
        <f t="shared" si="893"/>
        <v>0</v>
      </c>
      <c r="AG335" s="228"/>
      <c r="AH335" s="227">
        <f t="shared" si="918"/>
        <v>0</v>
      </c>
      <c r="AI335" s="227">
        <f t="shared" si="919"/>
        <v>0</v>
      </c>
      <c r="AJ335" s="232">
        <f t="shared" si="802"/>
        <v>0</v>
      </c>
      <c r="AK335" s="227"/>
      <c r="AL335" s="227"/>
      <c r="AM335" s="227"/>
      <c r="AN335" s="228"/>
      <c r="AO335" s="238">
        <f t="shared" si="920"/>
        <v>0</v>
      </c>
      <c r="AP335" s="227">
        <f t="shared" si="916"/>
        <v>0</v>
      </c>
      <c r="AQ335" s="227">
        <f t="shared" si="917"/>
        <v>0</v>
      </c>
      <c r="AR335" s="227"/>
      <c r="AS335" s="227"/>
      <c r="AT335" s="229">
        <f t="shared" si="894"/>
        <v>0</v>
      </c>
      <c r="AU335" s="230"/>
      <c r="AV335" s="238">
        <f t="shared" si="895"/>
        <v>0</v>
      </c>
      <c r="AW335" s="227">
        <f t="shared" si="896"/>
        <v>0</v>
      </c>
      <c r="AX335" s="227">
        <f t="shared" si="897"/>
        <v>0</v>
      </c>
      <c r="AY335" s="227"/>
      <c r="AZ335" s="227"/>
      <c r="BA335" s="229">
        <f t="shared" si="898"/>
        <v>0</v>
      </c>
      <c r="BB335" s="230"/>
      <c r="BC335" s="238">
        <f t="shared" si="899"/>
        <v>0</v>
      </c>
      <c r="BD335" s="227">
        <f t="shared" si="900"/>
        <v>0</v>
      </c>
      <c r="BE335" s="227">
        <f t="shared" si="901"/>
        <v>0</v>
      </c>
      <c r="BF335" s="227"/>
      <c r="BG335" s="227"/>
      <c r="BH335" s="229">
        <f t="shared" si="902"/>
        <v>0</v>
      </c>
      <c r="BI335" s="230"/>
      <c r="BJ335" s="230"/>
      <c r="BK335" s="238">
        <f t="shared" si="903"/>
        <v>0</v>
      </c>
      <c r="BL335" s="227">
        <f t="shared" si="904"/>
        <v>0</v>
      </c>
      <c r="BM335" s="227">
        <f t="shared" si="905"/>
        <v>0</v>
      </c>
      <c r="BN335" s="227"/>
      <c r="BO335" s="227"/>
      <c r="BP335" s="229">
        <f t="shared" si="906"/>
        <v>0</v>
      </c>
      <c r="BQ335" s="230"/>
      <c r="BR335" s="238">
        <f t="shared" si="907"/>
        <v>0</v>
      </c>
      <c r="BS335" s="227">
        <f t="shared" si="908"/>
        <v>0</v>
      </c>
      <c r="BT335" s="227">
        <f t="shared" si="909"/>
        <v>0</v>
      </c>
      <c r="BU335" s="18"/>
      <c r="BV335" s="186"/>
      <c r="BW335" s="16">
        <f t="shared" si="866"/>
        <v>0</v>
      </c>
      <c r="BX335" s="48"/>
      <c r="BY335" s="37" t="s">
        <v>812</v>
      </c>
      <c r="BZ335" s="37"/>
    </row>
    <row r="336" spans="1:162" ht="28.5" customHeight="1" outlineLevel="1" x14ac:dyDescent="0.45">
      <c r="A336" s="5">
        <v>283</v>
      </c>
      <c r="B336" s="5">
        <v>283</v>
      </c>
      <c r="C336" s="5" t="s">
        <v>264</v>
      </c>
      <c r="D336" s="6" t="s">
        <v>550</v>
      </c>
      <c r="E336" s="10">
        <v>3</v>
      </c>
      <c r="F336" s="283">
        <f t="shared" si="910"/>
        <v>9900</v>
      </c>
      <c r="G336" s="283">
        <f t="shared" si="911"/>
        <v>0</v>
      </c>
      <c r="H336" s="283">
        <f t="shared" si="912"/>
        <v>9900</v>
      </c>
      <c r="I336" s="283">
        <f t="shared" si="913"/>
        <v>3300</v>
      </c>
      <c r="J336" s="283">
        <f t="shared" si="914"/>
        <v>0</v>
      </c>
      <c r="K336" s="10"/>
      <c r="L336" s="228"/>
      <c r="M336" s="227">
        <f t="shared" si="921"/>
        <v>9900</v>
      </c>
      <c r="N336" s="227">
        <f t="shared" si="915"/>
        <v>0</v>
      </c>
      <c r="O336" s="227">
        <f t="shared" si="922"/>
        <v>9900</v>
      </c>
      <c r="P336" s="227">
        <v>3300</v>
      </c>
      <c r="Q336" s="227"/>
      <c r="R336" s="227">
        <f t="shared" si="923"/>
        <v>3300</v>
      </c>
      <c r="S336" s="228"/>
      <c r="T336" s="227">
        <f t="shared" si="799"/>
        <v>9499.98</v>
      </c>
      <c r="U336" s="227">
        <f t="shared" si="800"/>
        <v>0</v>
      </c>
      <c r="V336" s="232">
        <f t="shared" si="801"/>
        <v>9499.98</v>
      </c>
      <c r="W336" s="274">
        <v>3166.66</v>
      </c>
      <c r="X336" s="227"/>
      <c r="Y336" s="227"/>
      <c r="Z336" s="228"/>
      <c r="AA336" s="238">
        <f t="shared" si="890"/>
        <v>0</v>
      </c>
      <c r="AB336" s="227">
        <f t="shared" si="891"/>
        <v>0</v>
      </c>
      <c r="AC336" s="227">
        <f t="shared" si="892"/>
        <v>0</v>
      </c>
      <c r="AD336" s="227"/>
      <c r="AE336" s="227"/>
      <c r="AF336" s="229">
        <f t="shared" si="893"/>
        <v>0</v>
      </c>
      <c r="AG336" s="228"/>
      <c r="AH336" s="227">
        <f t="shared" si="918"/>
        <v>0</v>
      </c>
      <c r="AI336" s="227">
        <f t="shared" si="919"/>
        <v>0</v>
      </c>
      <c r="AJ336" s="232">
        <f t="shared" si="802"/>
        <v>0</v>
      </c>
      <c r="AK336" s="227"/>
      <c r="AL336" s="227"/>
      <c r="AM336" s="227"/>
      <c r="AN336" s="228"/>
      <c r="AO336" s="238">
        <f t="shared" si="920"/>
        <v>0</v>
      </c>
      <c r="AP336" s="227">
        <f t="shared" si="916"/>
        <v>0</v>
      </c>
      <c r="AQ336" s="227">
        <f t="shared" si="917"/>
        <v>0</v>
      </c>
      <c r="AR336" s="227"/>
      <c r="AS336" s="227"/>
      <c r="AT336" s="229">
        <f t="shared" si="894"/>
        <v>0</v>
      </c>
      <c r="AU336" s="230"/>
      <c r="AV336" s="238">
        <f t="shared" si="895"/>
        <v>0</v>
      </c>
      <c r="AW336" s="227">
        <f t="shared" si="896"/>
        <v>0</v>
      </c>
      <c r="AX336" s="227">
        <f t="shared" si="897"/>
        <v>0</v>
      </c>
      <c r="AY336" s="227"/>
      <c r="AZ336" s="227"/>
      <c r="BA336" s="229">
        <f t="shared" si="898"/>
        <v>0</v>
      </c>
      <c r="BB336" s="230"/>
      <c r="BC336" s="238">
        <f t="shared" si="899"/>
        <v>0</v>
      </c>
      <c r="BD336" s="227">
        <f t="shared" si="900"/>
        <v>0</v>
      </c>
      <c r="BE336" s="227">
        <f t="shared" si="901"/>
        <v>0</v>
      </c>
      <c r="BF336" s="227"/>
      <c r="BG336" s="227"/>
      <c r="BH336" s="229">
        <f t="shared" si="902"/>
        <v>0</v>
      </c>
      <c r="BI336" s="230"/>
      <c r="BJ336" s="230"/>
      <c r="BK336" s="238">
        <f t="shared" si="903"/>
        <v>0</v>
      </c>
      <c r="BL336" s="227">
        <f t="shared" si="904"/>
        <v>0</v>
      </c>
      <c r="BM336" s="227">
        <f t="shared" si="905"/>
        <v>0</v>
      </c>
      <c r="BN336" s="227"/>
      <c r="BO336" s="227"/>
      <c r="BP336" s="229">
        <f t="shared" si="906"/>
        <v>0</v>
      </c>
      <c r="BQ336" s="230"/>
      <c r="BR336" s="238">
        <f t="shared" si="907"/>
        <v>0</v>
      </c>
      <c r="BS336" s="227">
        <f t="shared" si="908"/>
        <v>0</v>
      </c>
      <c r="BT336" s="227">
        <f t="shared" si="909"/>
        <v>0</v>
      </c>
      <c r="BU336" s="18"/>
      <c r="BV336" s="186"/>
      <c r="BW336" s="16">
        <f t="shared" si="866"/>
        <v>0</v>
      </c>
      <c r="BX336" s="48"/>
      <c r="BY336" s="37" t="s">
        <v>813</v>
      </c>
      <c r="BZ336" s="37"/>
    </row>
    <row r="337" spans="1:162" s="26" customFormat="1" ht="42.75" x14ac:dyDescent="0.45">
      <c r="A337" s="21"/>
      <c r="B337" s="21"/>
      <c r="C337" s="21" t="s">
        <v>265</v>
      </c>
      <c r="D337" s="225">
        <f t="shared" ref="D337:L337" si="924">SUM(D338:D343)</f>
        <v>0</v>
      </c>
      <c r="E337" s="225">
        <f t="shared" si="924"/>
        <v>275.02000000000004</v>
      </c>
      <c r="F337" s="225">
        <f t="shared" si="924"/>
        <v>153888.76</v>
      </c>
      <c r="G337" s="225">
        <f t="shared" si="924"/>
        <v>0</v>
      </c>
      <c r="H337" s="225">
        <f t="shared" si="924"/>
        <v>153888.76</v>
      </c>
      <c r="I337" s="225"/>
      <c r="J337" s="225"/>
      <c r="K337" s="225"/>
      <c r="L337" s="225">
        <f t="shared" si="924"/>
        <v>0</v>
      </c>
      <c r="M337" s="225">
        <f>SUM(M338:M343)</f>
        <v>153888.76</v>
      </c>
      <c r="N337" s="225">
        <f>SUM(N338:N343)</f>
        <v>0</v>
      </c>
      <c r="O337" s="239">
        <f t="shared" si="922"/>
        <v>153888.76</v>
      </c>
      <c r="P337" s="225"/>
      <c r="Q337" s="225"/>
      <c r="R337" s="225">
        <f t="shared" si="923"/>
        <v>0</v>
      </c>
      <c r="S337" s="226"/>
      <c r="T337" s="225">
        <f>SUM(T338:T343)</f>
        <v>74547.8</v>
      </c>
      <c r="U337" s="225">
        <f>SUM(U338:U343)</f>
        <v>0</v>
      </c>
      <c r="V337" s="239">
        <f t="shared" si="801"/>
        <v>74547.8</v>
      </c>
      <c r="W337" s="273"/>
      <c r="X337" s="225"/>
      <c r="Y337" s="225"/>
      <c r="Z337" s="226"/>
      <c r="AA337" s="225">
        <f>SUM(AA338:AA343)</f>
        <v>0</v>
      </c>
      <c r="AB337" s="225">
        <f>SUM(AB338:AB343)</f>
        <v>0</v>
      </c>
      <c r="AC337" s="239">
        <f t="shared" si="892"/>
        <v>0</v>
      </c>
      <c r="AD337" s="225"/>
      <c r="AE337" s="225"/>
      <c r="AF337" s="222">
        <f t="shared" si="893"/>
        <v>0</v>
      </c>
      <c r="AG337" s="226"/>
      <c r="AH337" s="225">
        <f>SUM(AH338:AH343)</f>
        <v>0</v>
      </c>
      <c r="AI337" s="225">
        <f>SUM(AI338:AI343)</f>
        <v>0</v>
      </c>
      <c r="AJ337" s="239">
        <f t="shared" si="802"/>
        <v>0</v>
      </c>
      <c r="AK337" s="225"/>
      <c r="AL337" s="225"/>
      <c r="AM337" s="225"/>
      <c r="AN337" s="226"/>
      <c r="AO337" s="225">
        <f>SUM(AO338:AO343)</f>
        <v>0</v>
      </c>
      <c r="AP337" s="225">
        <f>SUM(AP338:AP343)</f>
        <v>0</v>
      </c>
      <c r="AQ337" s="239">
        <f t="shared" si="917"/>
        <v>0</v>
      </c>
      <c r="AR337" s="225"/>
      <c r="AS337" s="225"/>
      <c r="AT337" s="222">
        <f t="shared" si="894"/>
        <v>0</v>
      </c>
      <c r="AU337" s="223"/>
      <c r="AV337" s="225">
        <f>SUM(AV338:AV343)</f>
        <v>0</v>
      </c>
      <c r="AW337" s="225">
        <f>SUM(AW338:AW343)</f>
        <v>0</v>
      </c>
      <c r="AX337" s="239">
        <f t="shared" si="897"/>
        <v>0</v>
      </c>
      <c r="AY337" s="225"/>
      <c r="AZ337" s="225"/>
      <c r="BA337" s="222">
        <f t="shared" si="898"/>
        <v>0</v>
      </c>
      <c r="BB337" s="223"/>
      <c r="BC337" s="225">
        <f>SUM(BC338:BC343)</f>
        <v>0</v>
      </c>
      <c r="BD337" s="225">
        <f>SUM(BD338:BD343)</f>
        <v>0</v>
      </c>
      <c r="BE337" s="239">
        <f t="shared" si="901"/>
        <v>0</v>
      </c>
      <c r="BF337" s="225"/>
      <c r="BG337" s="225"/>
      <c r="BH337" s="222">
        <f t="shared" si="902"/>
        <v>0</v>
      </c>
      <c r="BI337" s="223"/>
      <c r="BJ337" s="223"/>
      <c r="BK337" s="225">
        <f>SUM(BK338:BK343)</f>
        <v>0</v>
      </c>
      <c r="BL337" s="225">
        <f>SUM(BL338:BL343)</f>
        <v>0</v>
      </c>
      <c r="BM337" s="239">
        <f t="shared" si="905"/>
        <v>0</v>
      </c>
      <c r="BN337" s="225"/>
      <c r="BO337" s="225"/>
      <c r="BP337" s="222">
        <f t="shared" si="906"/>
        <v>0</v>
      </c>
      <c r="BQ337" s="223"/>
      <c r="BR337" s="225">
        <f>SUM(BR338:BR343)</f>
        <v>0</v>
      </c>
      <c r="BS337" s="225">
        <f>SUM(BS338:BS343)</f>
        <v>0</v>
      </c>
      <c r="BT337" s="239">
        <f t="shared" si="909"/>
        <v>0</v>
      </c>
      <c r="BU337" s="29"/>
      <c r="BV337" s="190"/>
      <c r="BW337" s="25">
        <f t="shared" si="866"/>
        <v>0</v>
      </c>
      <c r="BX337" s="47"/>
      <c r="BY337" s="35"/>
      <c r="BZ337" s="35"/>
      <c r="CA337" s="53"/>
      <c r="CB337" s="53"/>
      <c r="CC337" s="53"/>
      <c r="CD337" s="53"/>
      <c r="CE337" s="53"/>
      <c r="CF337" s="53"/>
      <c r="CG337" s="53"/>
      <c r="CH337" s="53"/>
      <c r="CI337" s="53"/>
      <c r="CJ337" s="53"/>
      <c r="CK337" s="53"/>
      <c r="CL337" s="53"/>
      <c r="CM337" s="53"/>
      <c r="CN337" s="53"/>
      <c r="CO337" s="53"/>
      <c r="CP337" s="53"/>
      <c r="CQ337" s="53"/>
      <c r="CR337" s="53"/>
      <c r="CS337" s="53"/>
      <c r="CT337" s="53"/>
      <c r="CU337" s="53"/>
      <c r="CV337" s="53"/>
      <c r="CW337" s="53"/>
      <c r="CX337" s="53"/>
      <c r="CY337" s="53"/>
      <c r="CZ337" s="53"/>
      <c r="DA337" s="53"/>
      <c r="DB337" s="53"/>
      <c r="DC337" s="53"/>
      <c r="DD337" s="53"/>
      <c r="DE337" s="53"/>
      <c r="DF337" s="53"/>
      <c r="DG337" s="53"/>
      <c r="DH337" s="53"/>
      <c r="DI337" s="53"/>
      <c r="DJ337" s="53"/>
      <c r="DK337" s="53"/>
      <c r="DL337" s="53"/>
      <c r="DM337" s="53"/>
      <c r="DN337" s="53"/>
      <c r="DO337" s="53"/>
      <c r="DP337" s="53"/>
      <c r="DQ337" s="53"/>
      <c r="DR337" s="53"/>
      <c r="DS337" s="53"/>
      <c r="DT337" s="53"/>
      <c r="DU337" s="53"/>
      <c r="DV337" s="53"/>
      <c r="DW337" s="53"/>
      <c r="DX337" s="53"/>
      <c r="DY337" s="53"/>
      <c r="DZ337" s="53"/>
      <c r="EA337" s="53"/>
      <c r="EB337" s="53"/>
      <c r="EC337" s="53"/>
      <c r="ED337" s="53"/>
      <c r="EE337" s="53"/>
      <c r="EF337" s="53"/>
      <c r="EG337" s="53"/>
      <c r="EH337" s="53"/>
      <c r="EI337" s="53"/>
      <c r="EJ337" s="53"/>
      <c r="EK337" s="53"/>
      <c r="EL337" s="53"/>
      <c r="EM337" s="53"/>
      <c r="EN337" s="53"/>
      <c r="EO337" s="53"/>
      <c r="EP337" s="53"/>
      <c r="EQ337" s="53"/>
      <c r="ER337" s="53"/>
      <c r="ES337" s="53"/>
      <c r="ET337" s="53"/>
      <c r="EU337" s="53"/>
      <c r="EV337" s="53"/>
      <c r="EW337" s="53"/>
      <c r="EX337" s="53"/>
      <c r="EY337" s="53"/>
      <c r="EZ337" s="53"/>
      <c r="FA337" s="53"/>
      <c r="FB337" s="53"/>
      <c r="FC337" s="53"/>
      <c r="FD337" s="53"/>
      <c r="FE337" s="53"/>
      <c r="FF337" s="53"/>
    </row>
    <row r="338" spans="1:162" ht="28.5" customHeight="1" outlineLevel="1" x14ac:dyDescent="0.45">
      <c r="A338" s="5">
        <v>284</v>
      </c>
      <c r="B338" s="5">
        <v>284</v>
      </c>
      <c r="C338" s="5" t="s">
        <v>266</v>
      </c>
      <c r="D338" s="6" t="s">
        <v>549</v>
      </c>
      <c r="E338" s="10">
        <v>106.84</v>
      </c>
      <c r="F338" s="283">
        <f t="shared" ref="F338" si="925">E338*I338</f>
        <v>83869.400000000009</v>
      </c>
      <c r="G338" s="283">
        <f t="shared" ref="G338" si="926">E338*J338</f>
        <v>0</v>
      </c>
      <c r="H338" s="283">
        <f t="shared" ref="H338" si="927">F338+G338</f>
        <v>83869.400000000009</v>
      </c>
      <c r="I338" s="283">
        <f t="shared" ref="I338" si="928">P338</f>
        <v>785</v>
      </c>
      <c r="J338" s="283">
        <f t="shared" ref="J338" si="929">Q338</f>
        <v>0</v>
      </c>
      <c r="K338" s="10"/>
      <c r="L338" s="228"/>
      <c r="M338" s="227">
        <f t="shared" si="921"/>
        <v>83869.400000000009</v>
      </c>
      <c r="N338" s="227">
        <f>E338*Q338</f>
        <v>0</v>
      </c>
      <c r="O338" s="227">
        <f t="shared" si="922"/>
        <v>83869.400000000009</v>
      </c>
      <c r="P338" s="227">
        <v>785</v>
      </c>
      <c r="Q338" s="227"/>
      <c r="R338" s="227">
        <f t="shared" si="923"/>
        <v>785</v>
      </c>
      <c r="S338" s="228"/>
      <c r="T338" s="227">
        <f t="shared" si="799"/>
        <v>25107.4</v>
      </c>
      <c r="U338" s="227">
        <f t="shared" si="800"/>
        <v>0</v>
      </c>
      <c r="V338" s="232">
        <f t="shared" si="801"/>
        <v>25107.4</v>
      </c>
      <c r="W338" s="274">
        <v>235</v>
      </c>
      <c r="X338" s="227"/>
      <c r="Y338" s="227"/>
      <c r="Z338" s="228"/>
      <c r="AA338" s="238">
        <f t="shared" ref="AA338:AA343" si="930">AM338*AD338</f>
        <v>0</v>
      </c>
      <c r="AB338" s="227">
        <f t="shared" ref="AB338:AB343" si="931">AM339*AE338</f>
        <v>0</v>
      </c>
      <c r="AC338" s="227">
        <f t="shared" si="892"/>
        <v>0</v>
      </c>
      <c r="AD338" s="227"/>
      <c r="AE338" s="227"/>
      <c r="AF338" s="229">
        <f t="shared" si="893"/>
        <v>0</v>
      </c>
      <c r="AG338" s="228"/>
      <c r="AH338" s="227">
        <f t="shared" si="918"/>
        <v>0</v>
      </c>
      <c r="AI338" s="227">
        <f t="shared" si="919"/>
        <v>0</v>
      </c>
      <c r="AJ338" s="232">
        <f t="shared" si="802"/>
        <v>0</v>
      </c>
      <c r="AK338" s="227"/>
      <c r="AL338" s="231"/>
      <c r="AM338" s="227"/>
      <c r="AN338" s="228"/>
      <c r="AO338" s="238">
        <f t="shared" si="920"/>
        <v>0</v>
      </c>
      <c r="AP338" s="227">
        <f t="shared" si="916"/>
        <v>0</v>
      </c>
      <c r="AQ338" s="227">
        <f t="shared" si="917"/>
        <v>0</v>
      </c>
      <c r="AR338" s="227"/>
      <c r="AS338" s="227"/>
      <c r="AT338" s="229">
        <f t="shared" si="894"/>
        <v>0</v>
      </c>
      <c r="AU338" s="230"/>
      <c r="AV338" s="238">
        <f t="shared" ref="AV338:AV343" si="932">R338*AY338</f>
        <v>0</v>
      </c>
      <c r="AW338" s="227">
        <f t="shared" ref="AW338:AW343" si="933">R339*AZ338</f>
        <v>0</v>
      </c>
      <c r="AX338" s="227">
        <f t="shared" si="897"/>
        <v>0</v>
      </c>
      <c r="AY338" s="227"/>
      <c r="AZ338" s="227"/>
      <c r="BA338" s="229">
        <f t="shared" si="898"/>
        <v>0</v>
      </c>
      <c r="BB338" s="230"/>
      <c r="BC338" s="238">
        <f t="shared" ref="BC338:BC343" si="934">Y338*BF338</f>
        <v>0</v>
      </c>
      <c r="BD338" s="227">
        <f t="shared" ref="BD338:BD343" si="935">Y339*BG338</f>
        <v>0</v>
      </c>
      <c r="BE338" s="227">
        <f t="shared" si="901"/>
        <v>0</v>
      </c>
      <c r="BF338" s="227"/>
      <c r="BG338" s="227"/>
      <c r="BH338" s="229">
        <f t="shared" si="902"/>
        <v>0</v>
      </c>
      <c r="BI338" s="230"/>
      <c r="BJ338" s="230"/>
      <c r="BK338" s="238">
        <f t="shared" ref="BK338:BK343" si="936">AT338*BN338</f>
        <v>0</v>
      </c>
      <c r="BL338" s="227">
        <f t="shared" ref="BL338:BL343" si="937">AT339*BO338</f>
        <v>0</v>
      </c>
      <c r="BM338" s="227">
        <f t="shared" si="905"/>
        <v>0</v>
      </c>
      <c r="BN338" s="227"/>
      <c r="BO338" s="227"/>
      <c r="BP338" s="229">
        <f t="shared" si="906"/>
        <v>0</v>
      </c>
      <c r="BQ338" s="230"/>
      <c r="BR338" s="238">
        <f t="shared" ref="BR338:BR343" si="938">BA338*BU338</f>
        <v>0</v>
      </c>
      <c r="BS338" s="227">
        <f t="shared" ref="BS338:BS343" si="939">BA339*BV338</f>
        <v>0</v>
      </c>
      <c r="BT338" s="227">
        <f t="shared" si="909"/>
        <v>0</v>
      </c>
      <c r="BU338" s="18"/>
      <c r="BV338" s="186"/>
      <c r="BW338" s="16">
        <f t="shared" si="866"/>
        <v>0</v>
      </c>
      <c r="BX338" s="48"/>
      <c r="BY338" s="37" t="s">
        <v>814</v>
      </c>
      <c r="BZ338" s="37"/>
    </row>
    <row r="339" spans="1:162" ht="57" customHeight="1" outlineLevel="1" x14ac:dyDescent="0.45">
      <c r="A339" s="5">
        <v>285</v>
      </c>
      <c r="B339" s="5">
        <v>285</v>
      </c>
      <c r="C339" s="5" t="s">
        <v>267</v>
      </c>
      <c r="D339" s="6" t="s">
        <v>549</v>
      </c>
      <c r="E339" s="10">
        <v>44.02</v>
      </c>
      <c r="F339" s="283">
        <f t="shared" ref="F339:F343" si="940">E339*I339</f>
        <v>18136.240000000002</v>
      </c>
      <c r="G339" s="283">
        <f t="shared" ref="G339:G343" si="941">E339*J339</f>
        <v>0</v>
      </c>
      <c r="H339" s="283">
        <f t="shared" ref="H339:H343" si="942">F339+G339</f>
        <v>18136.240000000002</v>
      </c>
      <c r="I339" s="283">
        <f t="shared" ref="I339:I343" si="943">P339</f>
        <v>412</v>
      </c>
      <c r="J339" s="283">
        <f t="shared" ref="J339:J343" si="944">Q339</f>
        <v>0</v>
      </c>
      <c r="K339" s="10"/>
      <c r="L339" s="228"/>
      <c r="M339" s="227">
        <f t="shared" si="921"/>
        <v>18136.240000000002</v>
      </c>
      <c r="N339" s="227">
        <f t="shared" ref="N339:N343" si="945">E339*Q339</f>
        <v>0</v>
      </c>
      <c r="O339" s="227">
        <f t="shared" si="922"/>
        <v>18136.240000000002</v>
      </c>
      <c r="P339" s="227">
        <v>412</v>
      </c>
      <c r="Q339" s="227"/>
      <c r="R339" s="227">
        <f t="shared" si="923"/>
        <v>412</v>
      </c>
      <c r="S339" s="228"/>
      <c r="T339" s="227">
        <f t="shared" si="799"/>
        <v>14086.400000000001</v>
      </c>
      <c r="U339" s="227">
        <f t="shared" si="800"/>
        <v>0</v>
      </c>
      <c r="V339" s="232">
        <f t="shared" si="801"/>
        <v>14086.400000000001</v>
      </c>
      <c r="W339" s="274">
        <v>320</v>
      </c>
      <c r="X339" s="227"/>
      <c r="Y339" s="227"/>
      <c r="Z339" s="228"/>
      <c r="AA339" s="238">
        <f t="shared" si="930"/>
        <v>0</v>
      </c>
      <c r="AB339" s="227">
        <f t="shared" si="931"/>
        <v>0</v>
      </c>
      <c r="AC339" s="227">
        <f t="shared" si="892"/>
        <v>0</v>
      </c>
      <c r="AD339" s="227"/>
      <c r="AE339" s="227"/>
      <c r="AF339" s="229">
        <f t="shared" si="893"/>
        <v>0</v>
      </c>
      <c r="AG339" s="228"/>
      <c r="AH339" s="227">
        <f t="shared" si="918"/>
        <v>0</v>
      </c>
      <c r="AI339" s="227">
        <f t="shared" si="919"/>
        <v>0</v>
      </c>
      <c r="AJ339" s="232">
        <f t="shared" si="802"/>
        <v>0</v>
      </c>
      <c r="AK339" s="227"/>
      <c r="AL339" s="227"/>
      <c r="AM339" s="227"/>
      <c r="AN339" s="228"/>
      <c r="AO339" s="238">
        <f t="shared" si="920"/>
        <v>0</v>
      </c>
      <c r="AP339" s="227">
        <f t="shared" si="916"/>
        <v>0</v>
      </c>
      <c r="AQ339" s="227">
        <f t="shared" si="917"/>
        <v>0</v>
      </c>
      <c r="AR339" s="227"/>
      <c r="AS339" s="227"/>
      <c r="AT339" s="229">
        <f t="shared" si="894"/>
        <v>0</v>
      </c>
      <c r="AU339" s="230"/>
      <c r="AV339" s="238">
        <f t="shared" si="932"/>
        <v>0</v>
      </c>
      <c r="AW339" s="227">
        <f t="shared" si="933"/>
        <v>0</v>
      </c>
      <c r="AX339" s="227">
        <f t="shared" si="897"/>
        <v>0</v>
      </c>
      <c r="AY339" s="227"/>
      <c r="AZ339" s="227"/>
      <c r="BA339" s="229">
        <f t="shared" si="898"/>
        <v>0</v>
      </c>
      <c r="BB339" s="230"/>
      <c r="BC339" s="238">
        <f t="shared" si="934"/>
        <v>0</v>
      </c>
      <c r="BD339" s="227">
        <f t="shared" si="935"/>
        <v>0</v>
      </c>
      <c r="BE339" s="227">
        <f t="shared" si="901"/>
        <v>0</v>
      </c>
      <c r="BF339" s="227"/>
      <c r="BG339" s="227"/>
      <c r="BH339" s="229">
        <f t="shared" si="902"/>
        <v>0</v>
      </c>
      <c r="BI339" s="230"/>
      <c r="BJ339" s="230"/>
      <c r="BK339" s="238">
        <f t="shared" si="936"/>
        <v>0</v>
      </c>
      <c r="BL339" s="227">
        <f t="shared" si="937"/>
        <v>0</v>
      </c>
      <c r="BM339" s="227">
        <f t="shared" si="905"/>
        <v>0</v>
      </c>
      <c r="BN339" s="227"/>
      <c r="BO339" s="227"/>
      <c r="BP339" s="229">
        <f t="shared" si="906"/>
        <v>0</v>
      </c>
      <c r="BQ339" s="230"/>
      <c r="BR339" s="238">
        <f t="shared" si="938"/>
        <v>0</v>
      </c>
      <c r="BS339" s="227">
        <f t="shared" si="939"/>
        <v>0</v>
      </c>
      <c r="BT339" s="227">
        <f t="shared" si="909"/>
        <v>0</v>
      </c>
      <c r="BU339" s="18"/>
      <c r="BV339" s="186"/>
      <c r="BW339" s="16">
        <f t="shared" si="866"/>
        <v>0</v>
      </c>
      <c r="BX339" s="48"/>
      <c r="BY339" s="37" t="s">
        <v>815</v>
      </c>
      <c r="BZ339" s="37"/>
    </row>
    <row r="340" spans="1:162" ht="57" customHeight="1" outlineLevel="1" x14ac:dyDescent="0.45">
      <c r="A340" s="5">
        <v>286</v>
      </c>
      <c r="B340" s="5">
        <v>286</v>
      </c>
      <c r="C340" s="5" t="s">
        <v>268</v>
      </c>
      <c r="D340" s="6" t="s">
        <v>549</v>
      </c>
      <c r="E340" s="10">
        <v>20.88</v>
      </c>
      <c r="F340" s="283">
        <f t="shared" si="940"/>
        <v>8602.56</v>
      </c>
      <c r="G340" s="283">
        <f t="shared" si="941"/>
        <v>0</v>
      </c>
      <c r="H340" s="283">
        <f t="shared" si="942"/>
        <v>8602.56</v>
      </c>
      <c r="I340" s="283">
        <f t="shared" si="943"/>
        <v>412</v>
      </c>
      <c r="J340" s="283">
        <f t="shared" si="944"/>
        <v>0</v>
      </c>
      <c r="K340" s="10"/>
      <c r="L340" s="228"/>
      <c r="M340" s="227">
        <f t="shared" si="921"/>
        <v>8602.56</v>
      </c>
      <c r="N340" s="227">
        <f t="shared" si="945"/>
        <v>0</v>
      </c>
      <c r="O340" s="227">
        <f t="shared" si="922"/>
        <v>8602.56</v>
      </c>
      <c r="P340" s="227">
        <v>412</v>
      </c>
      <c r="Q340" s="227"/>
      <c r="R340" s="227">
        <f t="shared" si="923"/>
        <v>412</v>
      </c>
      <c r="S340" s="228"/>
      <c r="T340" s="227">
        <f t="shared" si="799"/>
        <v>10022.4</v>
      </c>
      <c r="U340" s="227">
        <f t="shared" si="800"/>
        <v>0</v>
      </c>
      <c r="V340" s="232">
        <f t="shared" si="801"/>
        <v>10022.4</v>
      </c>
      <c r="W340" s="274">
        <v>480</v>
      </c>
      <c r="X340" s="227"/>
      <c r="Y340" s="227"/>
      <c r="Z340" s="228"/>
      <c r="AA340" s="238">
        <f t="shared" si="930"/>
        <v>0</v>
      </c>
      <c r="AB340" s="227">
        <f t="shared" si="931"/>
        <v>0</v>
      </c>
      <c r="AC340" s="227">
        <f t="shared" si="892"/>
        <v>0</v>
      </c>
      <c r="AD340" s="227"/>
      <c r="AE340" s="227"/>
      <c r="AF340" s="229">
        <f t="shared" si="893"/>
        <v>0</v>
      </c>
      <c r="AG340" s="228"/>
      <c r="AH340" s="227">
        <f t="shared" si="918"/>
        <v>0</v>
      </c>
      <c r="AI340" s="227">
        <f t="shared" si="919"/>
        <v>0</v>
      </c>
      <c r="AJ340" s="232">
        <f t="shared" si="802"/>
        <v>0</v>
      </c>
      <c r="AK340" s="227"/>
      <c r="AL340" s="227"/>
      <c r="AM340" s="227"/>
      <c r="AN340" s="228"/>
      <c r="AO340" s="238">
        <f t="shared" si="920"/>
        <v>0</v>
      </c>
      <c r="AP340" s="227">
        <f t="shared" si="916"/>
        <v>0</v>
      </c>
      <c r="AQ340" s="227">
        <f t="shared" si="917"/>
        <v>0</v>
      </c>
      <c r="AR340" s="227"/>
      <c r="AS340" s="227"/>
      <c r="AT340" s="229">
        <f t="shared" si="894"/>
        <v>0</v>
      </c>
      <c r="AU340" s="230"/>
      <c r="AV340" s="238">
        <f t="shared" si="932"/>
        <v>0</v>
      </c>
      <c r="AW340" s="227">
        <f t="shared" si="933"/>
        <v>0</v>
      </c>
      <c r="AX340" s="227">
        <f t="shared" si="897"/>
        <v>0</v>
      </c>
      <c r="AY340" s="227"/>
      <c r="AZ340" s="227"/>
      <c r="BA340" s="229">
        <f t="shared" si="898"/>
        <v>0</v>
      </c>
      <c r="BB340" s="230"/>
      <c r="BC340" s="238">
        <f t="shared" si="934"/>
        <v>0</v>
      </c>
      <c r="BD340" s="227">
        <f t="shared" si="935"/>
        <v>0</v>
      </c>
      <c r="BE340" s="227">
        <f t="shared" si="901"/>
        <v>0</v>
      </c>
      <c r="BF340" s="227"/>
      <c r="BG340" s="227"/>
      <c r="BH340" s="229">
        <f t="shared" si="902"/>
        <v>0</v>
      </c>
      <c r="BI340" s="230"/>
      <c r="BJ340" s="230"/>
      <c r="BK340" s="238">
        <f t="shared" si="936"/>
        <v>0</v>
      </c>
      <c r="BL340" s="227">
        <f t="shared" si="937"/>
        <v>0</v>
      </c>
      <c r="BM340" s="227">
        <f t="shared" si="905"/>
        <v>0</v>
      </c>
      <c r="BN340" s="227"/>
      <c r="BO340" s="227"/>
      <c r="BP340" s="229">
        <f t="shared" si="906"/>
        <v>0</v>
      </c>
      <c r="BQ340" s="230"/>
      <c r="BR340" s="238">
        <f t="shared" si="938"/>
        <v>0</v>
      </c>
      <c r="BS340" s="227">
        <f t="shared" si="939"/>
        <v>0</v>
      </c>
      <c r="BT340" s="227">
        <f t="shared" si="909"/>
        <v>0</v>
      </c>
      <c r="BU340" s="18"/>
      <c r="BV340" s="186"/>
      <c r="BW340" s="16">
        <f t="shared" si="866"/>
        <v>0</v>
      </c>
      <c r="BX340" s="48"/>
      <c r="BY340" s="37" t="s">
        <v>816</v>
      </c>
      <c r="BZ340" s="37"/>
    </row>
    <row r="341" spans="1:162" ht="42.75" customHeight="1" outlineLevel="1" x14ac:dyDescent="0.45">
      <c r="A341" s="5">
        <v>287</v>
      </c>
      <c r="B341" s="5">
        <v>287</v>
      </c>
      <c r="C341" s="5" t="s">
        <v>269</v>
      </c>
      <c r="D341" s="6" t="s">
        <v>549</v>
      </c>
      <c r="E341" s="10">
        <v>9</v>
      </c>
      <c r="F341" s="283">
        <f t="shared" si="940"/>
        <v>5670</v>
      </c>
      <c r="G341" s="283">
        <f t="shared" si="941"/>
        <v>0</v>
      </c>
      <c r="H341" s="283">
        <f t="shared" si="942"/>
        <v>5670</v>
      </c>
      <c r="I341" s="283">
        <f t="shared" si="943"/>
        <v>630</v>
      </c>
      <c r="J341" s="283">
        <f t="shared" si="944"/>
        <v>0</v>
      </c>
      <c r="K341" s="10"/>
      <c r="L341" s="228"/>
      <c r="M341" s="227">
        <f t="shared" si="921"/>
        <v>5670</v>
      </c>
      <c r="N341" s="227">
        <f t="shared" si="945"/>
        <v>0</v>
      </c>
      <c r="O341" s="227">
        <f t="shared" si="922"/>
        <v>5670</v>
      </c>
      <c r="P341" s="227">
        <v>630</v>
      </c>
      <c r="Q341" s="227"/>
      <c r="R341" s="227">
        <f t="shared" si="923"/>
        <v>630</v>
      </c>
      <c r="S341" s="228"/>
      <c r="T341" s="227">
        <f t="shared" si="799"/>
        <v>2039.3999999999999</v>
      </c>
      <c r="U341" s="227">
        <f t="shared" si="800"/>
        <v>0</v>
      </c>
      <c r="V341" s="232">
        <f t="shared" si="801"/>
        <v>2039.3999999999999</v>
      </c>
      <c r="W341" s="274">
        <v>226.6</v>
      </c>
      <c r="X341" s="227"/>
      <c r="Y341" s="227"/>
      <c r="Z341" s="228"/>
      <c r="AA341" s="238">
        <f t="shared" si="930"/>
        <v>0</v>
      </c>
      <c r="AB341" s="227">
        <f t="shared" si="931"/>
        <v>0</v>
      </c>
      <c r="AC341" s="227">
        <f t="shared" si="892"/>
        <v>0</v>
      </c>
      <c r="AD341" s="227"/>
      <c r="AE341" s="227"/>
      <c r="AF341" s="229">
        <f t="shared" si="893"/>
        <v>0</v>
      </c>
      <c r="AG341" s="228"/>
      <c r="AH341" s="227">
        <f t="shared" si="918"/>
        <v>0</v>
      </c>
      <c r="AI341" s="227">
        <f t="shared" si="919"/>
        <v>0</v>
      </c>
      <c r="AJ341" s="232">
        <f t="shared" si="802"/>
        <v>0</v>
      </c>
      <c r="AK341" s="227"/>
      <c r="AL341" s="227"/>
      <c r="AM341" s="227"/>
      <c r="AN341" s="228"/>
      <c r="AO341" s="238">
        <f t="shared" si="920"/>
        <v>0</v>
      </c>
      <c r="AP341" s="227">
        <f t="shared" si="916"/>
        <v>0</v>
      </c>
      <c r="AQ341" s="227">
        <f t="shared" si="917"/>
        <v>0</v>
      </c>
      <c r="AR341" s="227"/>
      <c r="AS341" s="227"/>
      <c r="AT341" s="229">
        <f t="shared" si="894"/>
        <v>0</v>
      </c>
      <c r="AU341" s="230"/>
      <c r="AV341" s="238">
        <f t="shared" si="932"/>
        <v>0</v>
      </c>
      <c r="AW341" s="227">
        <f t="shared" si="933"/>
        <v>0</v>
      </c>
      <c r="AX341" s="227">
        <f t="shared" si="897"/>
        <v>0</v>
      </c>
      <c r="AY341" s="227"/>
      <c r="AZ341" s="227"/>
      <c r="BA341" s="229">
        <f t="shared" si="898"/>
        <v>0</v>
      </c>
      <c r="BB341" s="230"/>
      <c r="BC341" s="238">
        <f t="shared" si="934"/>
        <v>0</v>
      </c>
      <c r="BD341" s="227">
        <f t="shared" si="935"/>
        <v>0</v>
      </c>
      <c r="BE341" s="227">
        <f t="shared" si="901"/>
        <v>0</v>
      </c>
      <c r="BF341" s="227"/>
      <c r="BG341" s="227"/>
      <c r="BH341" s="229">
        <f t="shared" si="902"/>
        <v>0</v>
      </c>
      <c r="BI341" s="230"/>
      <c r="BJ341" s="230"/>
      <c r="BK341" s="238">
        <f t="shared" si="936"/>
        <v>0</v>
      </c>
      <c r="BL341" s="227">
        <f t="shared" si="937"/>
        <v>0</v>
      </c>
      <c r="BM341" s="227">
        <f t="shared" si="905"/>
        <v>0</v>
      </c>
      <c r="BN341" s="227"/>
      <c r="BO341" s="227"/>
      <c r="BP341" s="229">
        <f t="shared" si="906"/>
        <v>0</v>
      </c>
      <c r="BQ341" s="230"/>
      <c r="BR341" s="238">
        <f t="shared" si="938"/>
        <v>0</v>
      </c>
      <c r="BS341" s="227">
        <f t="shared" si="939"/>
        <v>0</v>
      </c>
      <c r="BT341" s="227">
        <f t="shared" si="909"/>
        <v>0</v>
      </c>
      <c r="BU341" s="18"/>
      <c r="BV341" s="186"/>
      <c r="BW341" s="16">
        <f t="shared" si="866"/>
        <v>0</v>
      </c>
      <c r="BX341" s="48"/>
      <c r="BY341" s="37" t="s">
        <v>817</v>
      </c>
      <c r="BZ341" s="37" t="s">
        <v>1052</v>
      </c>
    </row>
    <row r="342" spans="1:162" ht="42.75" customHeight="1" outlineLevel="1" x14ac:dyDescent="0.45">
      <c r="A342" s="5">
        <v>288</v>
      </c>
      <c r="B342" s="5">
        <v>288</v>
      </c>
      <c r="C342" s="5" t="s">
        <v>270</v>
      </c>
      <c r="D342" s="6" t="s">
        <v>549</v>
      </c>
      <c r="E342" s="10">
        <v>40.68</v>
      </c>
      <c r="F342" s="283">
        <f t="shared" si="940"/>
        <v>16760.16</v>
      </c>
      <c r="G342" s="283">
        <f t="shared" si="941"/>
        <v>0</v>
      </c>
      <c r="H342" s="283">
        <f t="shared" si="942"/>
        <v>16760.16</v>
      </c>
      <c r="I342" s="283">
        <f t="shared" si="943"/>
        <v>412</v>
      </c>
      <c r="J342" s="283">
        <f t="shared" si="944"/>
        <v>0</v>
      </c>
      <c r="K342" s="10"/>
      <c r="L342" s="228"/>
      <c r="M342" s="227">
        <f t="shared" si="921"/>
        <v>16760.16</v>
      </c>
      <c r="N342" s="227">
        <f t="shared" si="945"/>
        <v>0</v>
      </c>
      <c r="O342" s="227">
        <f t="shared" si="922"/>
        <v>16760.16</v>
      </c>
      <c r="P342" s="227">
        <v>412</v>
      </c>
      <c r="Q342" s="227"/>
      <c r="R342" s="227">
        <f t="shared" si="923"/>
        <v>412</v>
      </c>
      <c r="S342" s="228"/>
      <c r="T342" s="227">
        <f t="shared" si="799"/>
        <v>17289</v>
      </c>
      <c r="U342" s="227">
        <f t="shared" si="800"/>
        <v>0</v>
      </c>
      <c r="V342" s="232">
        <f t="shared" si="801"/>
        <v>17289</v>
      </c>
      <c r="W342" s="274">
        <v>425</v>
      </c>
      <c r="X342" s="227"/>
      <c r="Y342" s="227"/>
      <c r="Z342" s="228"/>
      <c r="AA342" s="238">
        <f t="shared" si="930"/>
        <v>0</v>
      </c>
      <c r="AB342" s="227">
        <f t="shared" si="931"/>
        <v>0</v>
      </c>
      <c r="AC342" s="227">
        <f t="shared" si="892"/>
        <v>0</v>
      </c>
      <c r="AD342" s="227"/>
      <c r="AE342" s="227"/>
      <c r="AF342" s="229">
        <f t="shared" si="893"/>
        <v>0</v>
      </c>
      <c r="AG342" s="228"/>
      <c r="AH342" s="227">
        <f t="shared" si="918"/>
        <v>0</v>
      </c>
      <c r="AI342" s="227">
        <f t="shared" si="919"/>
        <v>0</v>
      </c>
      <c r="AJ342" s="232">
        <f t="shared" si="802"/>
        <v>0</v>
      </c>
      <c r="AK342" s="227"/>
      <c r="AL342" s="227"/>
      <c r="AM342" s="227"/>
      <c r="AN342" s="228"/>
      <c r="AO342" s="238">
        <f t="shared" si="920"/>
        <v>0</v>
      </c>
      <c r="AP342" s="227">
        <f t="shared" si="916"/>
        <v>0</v>
      </c>
      <c r="AQ342" s="227">
        <f t="shared" si="917"/>
        <v>0</v>
      </c>
      <c r="AR342" s="227"/>
      <c r="AS342" s="227"/>
      <c r="AT342" s="229">
        <f t="shared" si="894"/>
        <v>0</v>
      </c>
      <c r="AU342" s="230"/>
      <c r="AV342" s="238">
        <f t="shared" si="932"/>
        <v>0</v>
      </c>
      <c r="AW342" s="227">
        <f t="shared" si="933"/>
        <v>0</v>
      </c>
      <c r="AX342" s="227">
        <f t="shared" si="897"/>
        <v>0</v>
      </c>
      <c r="AY342" s="227"/>
      <c r="AZ342" s="227"/>
      <c r="BA342" s="229">
        <f t="shared" si="898"/>
        <v>0</v>
      </c>
      <c r="BB342" s="230"/>
      <c r="BC342" s="238">
        <f t="shared" si="934"/>
        <v>0</v>
      </c>
      <c r="BD342" s="227">
        <f t="shared" si="935"/>
        <v>0</v>
      </c>
      <c r="BE342" s="227">
        <f t="shared" si="901"/>
        <v>0</v>
      </c>
      <c r="BF342" s="227"/>
      <c r="BG342" s="227"/>
      <c r="BH342" s="229">
        <f t="shared" si="902"/>
        <v>0</v>
      </c>
      <c r="BI342" s="230"/>
      <c r="BJ342" s="230"/>
      <c r="BK342" s="238">
        <f t="shared" si="936"/>
        <v>0</v>
      </c>
      <c r="BL342" s="227">
        <f t="shared" si="937"/>
        <v>0</v>
      </c>
      <c r="BM342" s="227">
        <f t="shared" si="905"/>
        <v>0</v>
      </c>
      <c r="BN342" s="227"/>
      <c r="BO342" s="227"/>
      <c r="BP342" s="229">
        <f t="shared" si="906"/>
        <v>0</v>
      </c>
      <c r="BQ342" s="230"/>
      <c r="BR342" s="238">
        <f t="shared" si="938"/>
        <v>0</v>
      </c>
      <c r="BS342" s="227">
        <f t="shared" si="939"/>
        <v>0</v>
      </c>
      <c r="BT342" s="227">
        <f t="shared" si="909"/>
        <v>0</v>
      </c>
      <c r="BU342" s="18"/>
      <c r="BV342" s="186"/>
      <c r="BW342" s="16">
        <f t="shared" si="866"/>
        <v>0</v>
      </c>
      <c r="BX342" s="48"/>
      <c r="BY342" s="37" t="s">
        <v>818</v>
      </c>
      <c r="BZ342" s="37"/>
    </row>
    <row r="343" spans="1:162" ht="71.25" customHeight="1" outlineLevel="1" x14ac:dyDescent="0.45">
      <c r="A343" s="5">
        <v>289</v>
      </c>
      <c r="B343" s="5">
        <v>289</v>
      </c>
      <c r="C343" s="5" t="s">
        <v>271</v>
      </c>
      <c r="D343" s="6" t="s">
        <v>549</v>
      </c>
      <c r="E343" s="10">
        <v>53.6</v>
      </c>
      <c r="F343" s="283">
        <f t="shared" si="940"/>
        <v>20850.400000000001</v>
      </c>
      <c r="G343" s="283">
        <f t="shared" si="941"/>
        <v>0</v>
      </c>
      <c r="H343" s="283">
        <f t="shared" si="942"/>
        <v>20850.400000000001</v>
      </c>
      <c r="I343" s="283">
        <f t="shared" si="943"/>
        <v>389</v>
      </c>
      <c r="J343" s="283">
        <f t="shared" si="944"/>
        <v>0</v>
      </c>
      <c r="K343" s="10"/>
      <c r="L343" s="228"/>
      <c r="M343" s="227">
        <f t="shared" si="921"/>
        <v>20850.400000000001</v>
      </c>
      <c r="N343" s="227">
        <f t="shared" si="945"/>
        <v>0</v>
      </c>
      <c r="O343" s="227">
        <f t="shared" si="922"/>
        <v>20850.400000000001</v>
      </c>
      <c r="P343" s="227">
        <v>389</v>
      </c>
      <c r="Q343" s="227"/>
      <c r="R343" s="227">
        <f t="shared" si="923"/>
        <v>389</v>
      </c>
      <c r="S343" s="228"/>
      <c r="T343" s="227">
        <f t="shared" si="799"/>
        <v>6003.2</v>
      </c>
      <c r="U343" s="227">
        <f t="shared" si="800"/>
        <v>0</v>
      </c>
      <c r="V343" s="232">
        <f t="shared" si="801"/>
        <v>6003.2</v>
      </c>
      <c r="W343" s="274">
        <v>112</v>
      </c>
      <c r="X343" s="227"/>
      <c r="Y343" s="227"/>
      <c r="Z343" s="228"/>
      <c r="AA343" s="238">
        <f t="shared" si="930"/>
        <v>0</v>
      </c>
      <c r="AB343" s="227">
        <f t="shared" si="931"/>
        <v>0</v>
      </c>
      <c r="AC343" s="227">
        <f t="shared" si="892"/>
        <v>0</v>
      </c>
      <c r="AD343" s="227"/>
      <c r="AE343" s="227"/>
      <c r="AF343" s="229">
        <f t="shared" si="893"/>
        <v>0</v>
      </c>
      <c r="AG343" s="228"/>
      <c r="AH343" s="227">
        <f t="shared" si="918"/>
        <v>0</v>
      </c>
      <c r="AI343" s="227">
        <f t="shared" si="919"/>
        <v>0</v>
      </c>
      <c r="AJ343" s="232">
        <f t="shared" si="802"/>
        <v>0</v>
      </c>
      <c r="AK343" s="227"/>
      <c r="AL343" s="227"/>
      <c r="AM343" s="227"/>
      <c r="AN343" s="228"/>
      <c r="AO343" s="238">
        <f t="shared" si="920"/>
        <v>0</v>
      </c>
      <c r="AP343" s="227">
        <f t="shared" si="916"/>
        <v>0</v>
      </c>
      <c r="AQ343" s="227">
        <f t="shared" si="917"/>
        <v>0</v>
      </c>
      <c r="AR343" s="227"/>
      <c r="AS343" s="227"/>
      <c r="AT343" s="229">
        <f t="shared" si="894"/>
        <v>0</v>
      </c>
      <c r="AU343" s="230"/>
      <c r="AV343" s="238">
        <f t="shared" si="932"/>
        <v>0</v>
      </c>
      <c r="AW343" s="227">
        <f t="shared" si="933"/>
        <v>0</v>
      </c>
      <c r="AX343" s="227">
        <f t="shared" si="897"/>
        <v>0</v>
      </c>
      <c r="AY343" s="227"/>
      <c r="AZ343" s="227"/>
      <c r="BA343" s="229">
        <f t="shared" si="898"/>
        <v>0</v>
      </c>
      <c r="BB343" s="230"/>
      <c r="BC343" s="238">
        <f t="shared" si="934"/>
        <v>0</v>
      </c>
      <c r="BD343" s="227">
        <f t="shared" si="935"/>
        <v>0</v>
      </c>
      <c r="BE343" s="227">
        <f t="shared" si="901"/>
        <v>0</v>
      </c>
      <c r="BF343" s="227"/>
      <c r="BG343" s="227"/>
      <c r="BH343" s="229">
        <f t="shared" si="902"/>
        <v>0</v>
      </c>
      <c r="BI343" s="230"/>
      <c r="BJ343" s="230"/>
      <c r="BK343" s="238">
        <f t="shared" si="936"/>
        <v>0</v>
      </c>
      <c r="BL343" s="227">
        <f t="shared" si="937"/>
        <v>0</v>
      </c>
      <c r="BM343" s="227">
        <f t="shared" si="905"/>
        <v>0</v>
      </c>
      <c r="BN343" s="227"/>
      <c r="BO343" s="227"/>
      <c r="BP343" s="229">
        <f t="shared" si="906"/>
        <v>0</v>
      </c>
      <c r="BQ343" s="230"/>
      <c r="BR343" s="238">
        <f t="shared" si="938"/>
        <v>0</v>
      </c>
      <c r="BS343" s="227">
        <f t="shared" si="939"/>
        <v>0</v>
      </c>
      <c r="BT343" s="227">
        <f t="shared" si="909"/>
        <v>0</v>
      </c>
      <c r="BU343" s="18"/>
      <c r="BV343" s="186"/>
      <c r="BW343" s="16">
        <f t="shared" si="866"/>
        <v>0</v>
      </c>
      <c r="BX343" s="48"/>
      <c r="BY343" s="37" t="s">
        <v>819</v>
      </c>
      <c r="BZ343" s="37"/>
    </row>
    <row r="344" spans="1:162" s="26" customFormat="1" ht="28.5" x14ac:dyDescent="0.45">
      <c r="A344" s="21"/>
      <c r="B344" s="21"/>
      <c r="C344" s="21" t="s">
        <v>272</v>
      </c>
      <c r="D344" s="27"/>
      <c r="E344" s="28"/>
      <c r="F344" s="225">
        <f t="shared" ref="F344:L344" si="946">SUM(F345:F356)</f>
        <v>303117.48000000004</v>
      </c>
      <c r="G344" s="225">
        <f t="shared" si="946"/>
        <v>0</v>
      </c>
      <c r="H344" s="225">
        <f t="shared" si="946"/>
        <v>303117.48000000004</v>
      </c>
      <c r="I344" s="225"/>
      <c r="J344" s="225"/>
      <c r="K344" s="225"/>
      <c r="L344" s="225">
        <f t="shared" si="946"/>
        <v>0</v>
      </c>
      <c r="M344" s="225">
        <f>SUM(M345:M356)</f>
        <v>303117.48000000004</v>
      </c>
      <c r="N344" s="225">
        <f>SUM(N345:N356)</f>
        <v>0</v>
      </c>
      <c r="O344" s="225">
        <f>SUM(O345:O356)</f>
        <v>303117.48000000004</v>
      </c>
      <c r="P344" s="225"/>
      <c r="Q344" s="225"/>
      <c r="R344" s="225">
        <f t="shared" si="923"/>
        <v>0</v>
      </c>
      <c r="S344" s="226"/>
      <c r="T344" s="225">
        <f>SUM(T345:T356)</f>
        <v>149815.98799999998</v>
      </c>
      <c r="U344" s="225">
        <f>SUM(U345:U356)</f>
        <v>0</v>
      </c>
      <c r="V344" s="225">
        <f>SUM(V345:V356)</f>
        <v>149815.98799999998</v>
      </c>
      <c r="W344" s="273"/>
      <c r="X344" s="225"/>
      <c r="Y344" s="225"/>
      <c r="Z344" s="226"/>
      <c r="AA344" s="225">
        <f>SUM(AA345:AA356)</f>
        <v>0</v>
      </c>
      <c r="AB344" s="225">
        <f>SUM(AB345:AB356)</f>
        <v>0</v>
      </c>
      <c r="AC344" s="225">
        <f>SUM(AC345:AC356)</f>
        <v>0</v>
      </c>
      <c r="AD344" s="225"/>
      <c r="AE344" s="225"/>
      <c r="AF344" s="222">
        <f t="shared" si="893"/>
        <v>0</v>
      </c>
      <c r="AG344" s="226"/>
      <c r="AH344" s="225">
        <f>SUM(AH345:AH356)</f>
        <v>0</v>
      </c>
      <c r="AI344" s="225">
        <f>SUM(AI345:AI356)</f>
        <v>0</v>
      </c>
      <c r="AJ344" s="225">
        <f>SUM(AJ345:AJ356)</f>
        <v>0</v>
      </c>
      <c r="AK344" s="225"/>
      <c r="AL344" s="225"/>
      <c r="AM344" s="225"/>
      <c r="AN344" s="226"/>
      <c r="AO344" s="225">
        <f>SUM(AO345:AO356)</f>
        <v>0</v>
      </c>
      <c r="AP344" s="225">
        <f>SUM(AP345:AP356)</f>
        <v>0</v>
      </c>
      <c r="AQ344" s="225">
        <f>SUM(AQ345:AQ356)</f>
        <v>0</v>
      </c>
      <c r="AR344" s="225"/>
      <c r="AS344" s="225"/>
      <c r="AT344" s="222">
        <f t="shared" si="894"/>
        <v>0</v>
      </c>
      <c r="AU344" s="223"/>
      <c r="AV344" s="225">
        <f>SUM(AV345:AV356)</f>
        <v>0</v>
      </c>
      <c r="AW344" s="225">
        <f>SUM(AW345:AW356)</f>
        <v>0</v>
      </c>
      <c r="AX344" s="225">
        <f>SUM(AX345:AX356)</f>
        <v>0</v>
      </c>
      <c r="AY344" s="225"/>
      <c r="AZ344" s="225"/>
      <c r="BA344" s="222">
        <f t="shared" si="898"/>
        <v>0</v>
      </c>
      <c r="BB344" s="223"/>
      <c r="BC344" s="225">
        <f>SUM(BC345:BC356)</f>
        <v>0</v>
      </c>
      <c r="BD344" s="225">
        <f>SUM(BD345:BD356)</f>
        <v>0</v>
      </c>
      <c r="BE344" s="225">
        <f>SUM(BE345:BE356)</f>
        <v>0</v>
      </c>
      <c r="BF344" s="225"/>
      <c r="BG344" s="225"/>
      <c r="BH344" s="222">
        <f t="shared" si="902"/>
        <v>0</v>
      </c>
      <c r="BI344" s="223"/>
      <c r="BJ344" s="223"/>
      <c r="BK344" s="225">
        <f>SUM(BK345:BK356)</f>
        <v>0</v>
      </c>
      <c r="BL344" s="225">
        <f>SUM(BL345:BL356)</f>
        <v>0</v>
      </c>
      <c r="BM344" s="225">
        <f>SUM(BM345:BM356)</f>
        <v>0</v>
      </c>
      <c r="BN344" s="225"/>
      <c r="BO344" s="225"/>
      <c r="BP344" s="222">
        <f t="shared" si="906"/>
        <v>0</v>
      </c>
      <c r="BQ344" s="223"/>
      <c r="BR344" s="225">
        <f>SUM(BR345:BR356)</f>
        <v>0</v>
      </c>
      <c r="BS344" s="225">
        <f>SUM(BS345:BS356)</f>
        <v>0</v>
      </c>
      <c r="BT344" s="225">
        <f>SUM(BT345:BT356)</f>
        <v>0</v>
      </c>
      <c r="BU344" s="29"/>
      <c r="BV344" s="190"/>
      <c r="BW344" s="25">
        <f t="shared" si="866"/>
        <v>0</v>
      </c>
      <c r="BX344" s="47"/>
      <c r="BY344" s="35"/>
      <c r="BZ344" s="35"/>
      <c r="CA344" s="53"/>
      <c r="CB344" s="53"/>
      <c r="CC344" s="53"/>
      <c r="CD344" s="53"/>
      <c r="CE344" s="53"/>
      <c r="CF344" s="53"/>
      <c r="CG344" s="53"/>
      <c r="CH344" s="53"/>
      <c r="CI344" s="53"/>
      <c r="CJ344" s="53"/>
      <c r="CK344" s="53"/>
      <c r="CL344" s="53"/>
      <c r="CM344" s="53"/>
      <c r="CN344" s="53"/>
      <c r="CO344" s="53"/>
      <c r="CP344" s="53"/>
      <c r="CQ344" s="53"/>
      <c r="CR344" s="53"/>
      <c r="CS344" s="53"/>
      <c r="CT344" s="53"/>
      <c r="CU344" s="53"/>
      <c r="CV344" s="53"/>
      <c r="CW344" s="53"/>
      <c r="CX344" s="53"/>
      <c r="CY344" s="53"/>
      <c r="CZ344" s="53"/>
      <c r="DA344" s="53"/>
      <c r="DB344" s="53"/>
      <c r="DC344" s="53"/>
      <c r="DD344" s="53"/>
      <c r="DE344" s="53"/>
      <c r="DF344" s="53"/>
      <c r="DG344" s="53"/>
      <c r="DH344" s="53"/>
      <c r="DI344" s="53"/>
      <c r="DJ344" s="53"/>
      <c r="DK344" s="53"/>
      <c r="DL344" s="53"/>
      <c r="DM344" s="53"/>
      <c r="DN344" s="53"/>
      <c r="DO344" s="53"/>
      <c r="DP344" s="53"/>
      <c r="DQ344" s="53"/>
      <c r="DR344" s="53"/>
      <c r="DS344" s="53"/>
      <c r="DT344" s="53"/>
      <c r="DU344" s="53"/>
      <c r="DV344" s="53"/>
      <c r="DW344" s="53"/>
      <c r="DX344" s="53"/>
      <c r="DY344" s="53"/>
      <c r="DZ344" s="53"/>
      <c r="EA344" s="53"/>
      <c r="EB344" s="53"/>
      <c r="EC344" s="53"/>
      <c r="ED344" s="53"/>
      <c r="EE344" s="53"/>
      <c r="EF344" s="53"/>
      <c r="EG344" s="53"/>
      <c r="EH344" s="53"/>
      <c r="EI344" s="53"/>
      <c r="EJ344" s="53"/>
      <c r="EK344" s="53"/>
      <c r="EL344" s="53"/>
      <c r="EM344" s="53"/>
      <c r="EN344" s="53"/>
      <c r="EO344" s="53"/>
      <c r="EP344" s="53"/>
      <c r="EQ344" s="53"/>
      <c r="ER344" s="53"/>
      <c r="ES344" s="53"/>
      <c r="ET344" s="53"/>
      <c r="EU344" s="53"/>
      <c r="EV344" s="53"/>
      <c r="EW344" s="53"/>
      <c r="EX344" s="53"/>
      <c r="EY344" s="53"/>
      <c r="EZ344" s="53"/>
      <c r="FA344" s="53"/>
      <c r="FB344" s="53"/>
      <c r="FC344" s="53"/>
      <c r="FD344" s="53"/>
      <c r="FE344" s="53"/>
      <c r="FF344" s="53"/>
    </row>
    <row r="345" spans="1:162" ht="42.75" customHeight="1" outlineLevel="1" x14ac:dyDescent="0.45">
      <c r="A345" s="5">
        <v>290</v>
      </c>
      <c r="B345" s="5">
        <v>290</v>
      </c>
      <c r="C345" s="5" t="s">
        <v>273</v>
      </c>
      <c r="D345" s="6" t="s">
        <v>549</v>
      </c>
      <c r="E345" s="10">
        <v>83.16</v>
      </c>
      <c r="F345" s="283">
        <f t="shared" ref="F345" si="947">E345*I345</f>
        <v>34261.919999999998</v>
      </c>
      <c r="G345" s="283">
        <f t="shared" ref="G345" si="948">E345*J345</f>
        <v>0</v>
      </c>
      <c r="H345" s="283">
        <f t="shared" ref="H345" si="949">F345+G345</f>
        <v>34261.919999999998</v>
      </c>
      <c r="I345" s="283">
        <f t="shared" ref="I345" si="950">P345</f>
        <v>412</v>
      </c>
      <c r="J345" s="283">
        <f t="shared" ref="J345" si="951">Q345</f>
        <v>0</v>
      </c>
      <c r="K345" s="10"/>
      <c r="L345" s="228"/>
      <c r="M345" s="227">
        <f t="shared" si="921"/>
        <v>34261.919999999998</v>
      </c>
      <c r="N345" s="227">
        <f>E345*Q345</f>
        <v>0</v>
      </c>
      <c r="O345" s="227">
        <f t="shared" si="922"/>
        <v>34261.919999999998</v>
      </c>
      <c r="P345" s="227">
        <v>412</v>
      </c>
      <c r="Q345" s="227"/>
      <c r="R345" s="227">
        <f t="shared" si="923"/>
        <v>412</v>
      </c>
      <c r="S345" s="228"/>
      <c r="T345" s="227">
        <f t="shared" si="799"/>
        <v>35343</v>
      </c>
      <c r="U345" s="227">
        <f t="shared" si="800"/>
        <v>0</v>
      </c>
      <c r="V345" s="232">
        <f t="shared" si="801"/>
        <v>35343</v>
      </c>
      <c r="W345" s="274">
        <v>425</v>
      </c>
      <c r="X345" s="227"/>
      <c r="Y345" s="227"/>
      <c r="Z345" s="228"/>
      <c r="AA345" s="238">
        <f t="shared" ref="AA345:AA356" si="952">AM345*AD345</f>
        <v>0</v>
      </c>
      <c r="AB345" s="227">
        <f t="shared" ref="AB345:AB356" si="953">AM346*AE345</f>
        <v>0</v>
      </c>
      <c r="AC345" s="227">
        <f t="shared" ref="AC345:AC356" si="954">AA345+AB345</f>
        <v>0</v>
      </c>
      <c r="AD345" s="227"/>
      <c r="AE345" s="227"/>
      <c r="AF345" s="229">
        <f t="shared" si="893"/>
        <v>0</v>
      </c>
      <c r="AG345" s="228"/>
      <c r="AH345" s="227">
        <f t="shared" si="918"/>
        <v>0</v>
      </c>
      <c r="AI345" s="227">
        <f t="shared" si="919"/>
        <v>0</v>
      </c>
      <c r="AJ345" s="232">
        <f t="shared" si="802"/>
        <v>0</v>
      </c>
      <c r="AK345" s="227"/>
      <c r="AL345" s="227"/>
      <c r="AM345" s="227"/>
      <c r="AN345" s="228"/>
      <c r="AO345" s="238">
        <f t="shared" si="920"/>
        <v>0</v>
      </c>
      <c r="AP345" s="227">
        <f t="shared" si="916"/>
        <v>0</v>
      </c>
      <c r="AQ345" s="227">
        <f t="shared" si="917"/>
        <v>0</v>
      </c>
      <c r="AR345" s="227"/>
      <c r="AS345" s="227"/>
      <c r="AT345" s="229">
        <f t="shared" si="894"/>
        <v>0</v>
      </c>
      <c r="AU345" s="230"/>
      <c r="AV345" s="238">
        <f t="shared" ref="AV345:AV356" si="955">R345*AY345</f>
        <v>0</v>
      </c>
      <c r="AW345" s="227">
        <f t="shared" ref="AW345:AW356" si="956">R346*AZ345</f>
        <v>0</v>
      </c>
      <c r="AX345" s="227">
        <f t="shared" ref="AX345:AX356" si="957">AV345+AW345</f>
        <v>0</v>
      </c>
      <c r="AY345" s="227"/>
      <c r="AZ345" s="227"/>
      <c r="BA345" s="229">
        <f t="shared" si="898"/>
        <v>0</v>
      </c>
      <c r="BB345" s="230"/>
      <c r="BC345" s="238">
        <f t="shared" ref="BC345:BC356" si="958">Y345*BF345</f>
        <v>0</v>
      </c>
      <c r="BD345" s="227">
        <f t="shared" ref="BD345:BD356" si="959">Y346*BG345</f>
        <v>0</v>
      </c>
      <c r="BE345" s="227">
        <f t="shared" ref="BE345:BE356" si="960">BC345+BD345</f>
        <v>0</v>
      </c>
      <c r="BF345" s="227"/>
      <c r="BG345" s="227"/>
      <c r="BH345" s="229">
        <f t="shared" si="902"/>
        <v>0</v>
      </c>
      <c r="BI345" s="230"/>
      <c r="BJ345" s="230"/>
      <c r="BK345" s="238">
        <f t="shared" ref="BK345:BK356" si="961">AT345*BN345</f>
        <v>0</v>
      </c>
      <c r="BL345" s="227">
        <f t="shared" ref="BL345:BL356" si="962">AT346*BO345</f>
        <v>0</v>
      </c>
      <c r="BM345" s="227">
        <f t="shared" ref="BM345:BM356" si="963">BK345+BL345</f>
        <v>0</v>
      </c>
      <c r="BN345" s="227"/>
      <c r="BO345" s="227"/>
      <c r="BP345" s="229">
        <f t="shared" si="906"/>
        <v>0</v>
      </c>
      <c r="BQ345" s="230"/>
      <c r="BR345" s="238">
        <f t="shared" ref="BR345:BR356" si="964">BA345*BU345</f>
        <v>0</v>
      </c>
      <c r="BS345" s="227">
        <f t="shared" ref="BS345:BS356" si="965">BA346*BV345</f>
        <v>0</v>
      </c>
      <c r="BT345" s="227">
        <f t="shared" ref="BT345:BT356" si="966">BR345+BS345</f>
        <v>0</v>
      </c>
      <c r="BU345" s="18"/>
      <c r="BV345" s="186"/>
      <c r="BW345" s="16">
        <f t="shared" si="866"/>
        <v>0</v>
      </c>
      <c r="BX345" s="48"/>
      <c r="BY345" s="37" t="s">
        <v>820</v>
      </c>
      <c r="BZ345" s="37"/>
    </row>
    <row r="346" spans="1:162" ht="28.5" customHeight="1" outlineLevel="1" x14ac:dyDescent="0.45">
      <c r="A346" s="5">
        <v>291</v>
      </c>
      <c r="B346" s="5">
        <v>291</v>
      </c>
      <c r="C346" s="5" t="s">
        <v>257</v>
      </c>
      <c r="D346" s="6" t="s">
        <v>549</v>
      </c>
      <c r="E346" s="10">
        <v>83.16</v>
      </c>
      <c r="F346" s="283">
        <f t="shared" ref="F346:F356" si="967">E346*I346</f>
        <v>14553</v>
      </c>
      <c r="G346" s="283">
        <f t="shared" ref="G346:G356" si="968">E346*J346</f>
        <v>0</v>
      </c>
      <c r="H346" s="283">
        <f t="shared" ref="H346:H356" si="969">F346+G346</f>
        <v>14553</v>
      </c>
      <c r="I346" s="283">
        <f t="shared" ref="I346:I356" si="970">P346</f>
        <v>175</v>
      </c>
      <c r="J346" s="283">
        <f t="shared" ref="J346:J356" si="971">Q346</f>
        <v>0</v>
      </c>
      <c r="K346" s="10"/>
      <c r="L346" s="228"/>
      <c r="M346" s="227">
        <f t="shared" si="921"/>
        <v>14553</v>
      </c>
      <c r="N346" s="227">
        <f t="shared" ref="N346:N356" si="972">E346*Q346</f>
        <v>0</v>
      </c>
      <c r="O346" s="227">
        <f t="shared" si="922"/>
        <v>14553</v>
      </c>
      <c r="P346" s="227">
        <v>175</v>
      </c>
      <c r="Q346" s="227"/>
      <c r="R346" s="227">
        <f t="shared" si="923"/>
        <v>175</v>
      </c>
      <c r="S346" s="228"/>
      <c r="T346" s="227">
        <f t="shared" si="799"/>
        <v>5654.88</v>
      </c>
      <c r="U346" s="227">
        <f t="shared" si="800"/>
        <v>0</v>
      </c>
      <c r="V346" s="232">
        <f t="shared" si="801"/>
        <v>5654.88</v>
      </c>
      <c r="W346" s="274">
        <v>68</v>
      </c>
      <c r="X346" s="227"/>
      <c r="Y346" s="227"/>
      <c r="Z346" s="228"/>
      <c r="AA346" s="238">
        <f t="shared" si="952"/>
        <v>0</v>
      </c>
      <c r="AB346" s="227">
        <f t="shared" si="953"/>
        <v>0</v>
      </c>
      <c r="AC346" s="227">
        <f t="shared" si="954"/>
        <v>0</v>
      </c>
      <c r="AD346" s="227"/>
      <c r="AE346" s="227"/>
      <c r="AF346" s="229">
        <f t="shared" si="893"/>
        <v>0</v>
      </c>
      <c r="AG346" s="228"/>
      <c r="AH346" s="227">
        <f t="shared" si="918"/>
        <v>0</v>
      </c>
      <c r="AI346" s="227">
        <f t="shared" si="919"/>
        <v>0</v>
      </c>
      <c r="AJ346" s="232">
        <f t="shared" si="802"/>
        <v>0</v>
      </c>
      <c r="AK346" s="227"/>
      <c r="AL346" s="227"/>
      <c r="AM346" s="227"/>
      <c r="AN346" s="228"/>
      <c r="AO346" s="238">
        <f t="shared" si="920"/>
        <v>0</v>
      </c>
      <c r="AP346" s="227">
        <f t="shared" si="916"/>
        <v>0</v>
      </c>
      <c r="AQ346" s="227">
        <f t="shared" si="917"/>
        <v>0</v>
      </c>
      <c r="AR346" s="227"/>
      <c r="AS346" s="227"/>
      <c r="AT346" s="229">
        <f t="shared" si="894"/>
        <v>0</v>
      </c>
      <c r="AU346" s="230"/>
      <c r="AV346" s="238">
        <f t="shared" si="955"/>
        <v>0</v>
      </c>
      <c r="AW346" s="227">
        <f t="shared" si="956"/>
        <v>0</v>
      </c>
      <c r="AX346" s="227">
        <f t="shared" si="957"/>
        <v>0</v>
      </c>
      <c r="AY346" s="227"/>
      <c r="AZ346" s="227"/>
      <c r="BA346" s="229">
        <f t="shared" si="898"/>
        <v>0</v>
      </c>
      <c r="BB346" s="230"/>
      <c r="BC346" s="238">
        <f t="shared" si="958"/>
        <v>0</v>
      </c>
      <c r="BD346" s="227">
        <f t="shared" si="959"/>
        <v>0</v>
      </c>
      <c r="BE346" s="227">
        <f t="shared" si="960"/>
        <v>0</v>
      </c>
      <c r="BF346" s="227"/>
      <c r="BG346" s="227"/>
      <c r="BH346" s="229">
        <f t="shared" si="902"/>
        <v>0</v>
      </c>
      <c r="BI346" s="230"/>
      <c r="BJ346" s="230"/>
      <c r="BK346" s="238">
        <f t="shared" si="961"/>
        <v>0</v>
      </c>
      <c r="BL346" s="227">
        <f t="shared" si="962"/>
        <v>0</v>
      </c>
      <c r="BM346" s="227">
        <f t="shared" si="963"/>
        <v>0</v>
      </c>
      <c r="BN346" s="227"/>
      <c r="BO346" s="227"/>
      <c r="BP346" s="229">
        <f t="shared" si="906"/>
        <v>0</v>
      </c>
      <c r="BQ346" s="230"/>
      <c r="BR346" s="238">
        <f t="shared" si="964"/>
        <v>0</v>
      </c>
      <c r="BS346" s="227">
        <f t="shared" si="965"/>
        <v>0</v>
      </c>
      <c r="BT346" s="227">
        <f t="shared" si="966"/>
        <v>0</v>
      </c>
      <c r="BU346" s="18"/>
      <c r="BV346" s="186"/>
      <c r="BW346" s="16">
        <f t="shared" si="866"/>
        <v>0</v>
      </c>
      <c r="BX346" s="48"/>
      <c r="BY346" s="37" t="s">
        <v>821</v>
      </c>
      <c r="BZ346" s="37"/>
    </row>
    <row r="347" spans="1:162" ht="42.75" customHeight="1" outlineLevel="1" x14ac:dyDescent="0.45">
      <c r="A347" s="5">
        <v>292</v>
      </c>
      <c r="B347" s="5">
        <v>292</v>
      </c>
      <c r="C347" s="5" t="s">
        <v>256</v>
      </c>
      <c r="D347" s="6" t="s">
        <v>549</v>
      </c>
      <c r="E347" s="10">
        <v>83.16</v>
      </c>
      <c r="F347" s="283">
        <f t="shared" si="967"/>
        <v>49729.68</v>
      </c>
      <c r="G347" s="283">
        <f t="shared" si="968"/>
        <v>0</v>
      </c>
      <c r="H347" s="283">
        <f t="shared" si="969"/>
        <v>49729.68</v>
      </c>
      <c r="I347" s="283">
        <f t="shared" si="970"/>
        <v>598</v>
      </c>
      <c r="J347" s="283">
        <f t="shared" si="971"/>
        <v>0</v>
      </c>
      <c r="K347" s="10"/>
      <c r="L347" s="228"/>
      <c r="M347" s="227">
        <f t="shared" si="921"/>
        <v>49729.68</v>
      </c>
      <c r="N347" s="227">
        <f t="shared" si="972"/>
        <v>0</v>
      </c>
      <c r="O347" s="227">
        <f t="shared" si="922"/>
        <v>49729.68</v>
      </c>
      <c r="P347" s="227">
        <v>598</v>
      </c>
      <c r="Q347" s="227"/>
      <c r="R347" s="227">
        <f t="shared" si="923"/>
        <v>598</v>
      </c>
      <c r="S347" s="228"/>
      <c r="T347" s="227">
        <f t="shared" si="799"/>
        <v>27550.907999999999</v>
      </c>
      <c r="U347" s="227">
        <f t="shared" si="800"/>
        <v>0</v>
      </c>
      <c r="V347" s="232">
        <f t="shared" si="801"/>
        <v>27550.907999999999</v>
      </c>
      <c r="W347" s="274">
        <v>331.3</v>
      </c>
      <c r="X347" s="227"/>
      <c r="Y347" s="227"/>
      <c r="Z347" s="228"/>
      <c r="AA347" s="238">
        <f t="shared" si="952"/>
        <v>0</v>
      </c>
      <c r="AB347" s="227">
        <f t="shared" si="953"/>
        <v>0</v>
      </c>
      <c r="AC347" s="227">
        <f t="shared" si="954"/>
        <v>0</v>
      </c>
      <c r="AD347" s="227"/>
      <c r="AE347" s="227"/>
      <c r="AF347" s="229">
        <f t="shared" si="893"/>
        <v>0</v>
      </c>
      <c r="AG347" s="228"/>
      <c r="AH347" s="227">
        <f t="shared" si="918"/>
        <v>0</v>
      </c>
      <c r="AI347" s="227">
        <f t="shared" si="919"/>
        <v>0</v>
      </c>
      <c r="AJ347" s="232">
        <f t="shared" si="802"/>
        <v>0</v>
      </c>
      <c r="AK347" s="227"/>
      <c r="AL347" s="227"/>
      <c r="AM347" s="227"/>
      <c r="AN347" s="228"/>
      <c r="AO347" s="238">
        <f t="shared" si="920"/>
        <v>0</v>
      </c>
      <c r="AP347" s="227">
        <f t="shared" si="916"/>
        <v>0</v>
      </c>
      <c r="AQ347" s="227">
        <f t="shared" si="917"/>
        <v>0</v>
      </c>
      <c r="AR347" s="227"/>
      <c r="AS347" s="227"/>
      <c r="AT347" s="229">
        <f t="shared" si="894"/>
        <v>0</v>
      </c>
      <c r="AU347" s="230"/>
      <c r="AV347" s="238">
        <f t="shared" si="955"/>
        <v>0</v>
      </c>
      <c r="AW347" s="227">
        <f t="shared" si="956"/>
        <v>0</v>
      </c>
      <c r="AX347" s="227">
        <f t="shared" si="957"/>
        <v>0</v>
      </c>
      <c r="AY347" s="227"/>
      <c r="AZ347" s="227"/>
      <c r="BA347" s="229">
        <f t="shared" si="898"/>
        <v>0</v>
      </c>
      <c r="BB347" s="230"/>
      <c r="BC347" s="238">
        <f t="shared" si="958"/>
        <v>0</v>
      </c>
      <c r="BD347" s="227">
        <f t="shared" si="959"/>
        <v>0</v>
      </c>
      <c r="BE347" s="227">
        <f t="shared" si="960"/>
        <v>0</v>
      </c>
      <c r="BF347" s="227"/>
      <c r="BG347" s="227"/>
      <c r="BH347" s="229">
        <f t="shared" si="902"/>
        <v>0</v>
      </c>
      <c r="BI347" s="230"/>
      <c r="BJ347" s="230"/>
      <c r="BK347" s="238">
        <f t="shared" si="961"/>
        <v>0</v>
      </c>
      <c r="BL347" s="227">
        <f t="shared" si="962"/>
        <v>0</v>
      </c>
      <c r="BM347" s="227">
        <f t="shared" si="963"/>
        <v>0</v>
      </c>
      <c r="BN347" s="227"/>
      <c r="BO347" s="227"/>
      <c r="BP347" s="229">
        <f t="shared" si="906"/>
        <v>0</v>
      </c>
      <c r="BQ347" s="230"/>
      <c r="BR347" s="238">
        <f t="shared" si="964"/>
        <v>0</v>
      </c>
      <c r="BS347" s="227">
        <f t="shared" si="965"/>
        <v>0</v>
      </c>
      <c r="BT347" s="227">
        <f t="shared" si="966"/>
        <v>0</v>
      </c>
      <c r="BU347" s="18"/>
      <c r="BV347" s="186"/>
      <c r="BW347" s="16">
        <f t="shared" si="866"/>
        <v>0</v>
      </c>
      <c r="BX347" s="48"/>
      <c r="BY347" s="37" t="s">
        <v>822</v>
      </c>
      <c r="BZ347" s="37"/>
    </row>
    <row r="348" spans="1:162" ht="28.5" customHeight="1" outlineLevel="1" x14ac:dyDescent="0.45">
      <c r="A348" s="5">
        <v>293</v>
      </c>
      <c r="B348" s="5">
        <v>293</v>
      </c>
      <c r="C348" s="5" t="s">
        <v>255</v>
      </c>
      <c r="D348" s="6" t="s">
        <v>549</v>
      </c>
      <c r="E348" s="10">
        <v>83.16</v>
      </c>
      <c r="F348" s="283">
        <f t="shared" si="967"/>
        <v>38669.4</v>
      </c>
      <c r="G348" s="283">
        <f t="shared" si="968"/>
        <v>0</v>
      </c>
      <c r="H348" s="283">
        <f t="shared" si="969"/>
        <v>38669.4</v>
      </c>
      <c r="I348" s="283">
        <f t="shared" si="970"/>
        <v>465</v>
      </c>
      <c r="J348" s="283">
        <f t="shared" si="971"/>
        <v>0</v>
      </c>
      <c r="K348" s="10"/>
      <c r="L348" s="228"/>
      <c r="M348" s="227">
        <f t="shared" si="921"/>
        <v>38669.4</v>
      </c>
      <c r="N348" s="227">
        <f t="shared" si="972"/>
        <v>0</v>
      </c>
      <c r="O348" s="227">
        <f t="shared" si="922"/>
        <v>38669.4</v>
      </c>
      <c r="P348" s="227">
        <v>465</v>
      </c>
      <c r="Q348" s="227"/>
      <c r="R348" s="227">
        <f t="shared" si="923"/>
        <v>465</v>
      </c>
      <c r="S348" s="228"/>
      <c r="T348" s="227">
        <f t="shared" si="799"/>
        <v>10353.42</v>
      </c>
      <c r="U348" s="227">
        <f t="shared" si="800"/>
        <v>0</v>
      </c>
      <c r="V348" s="232">
        <f t="shared" si="801"/>
        <v>10353.42</v>
      </c>
      <c r="W348" s="274">
        <v>124.5</v>
      </c>
      <c r="X348" s="227"/>
      <c r="Y348" s="227"/>
      <c r="Z348" s="228"/>
      <c r="AA348" s="238">
        <f t="shared" si="952"/>
        <v>0</v>
      </c>
      <c r="AB348" s="227">
        <f t="shared" si="953"/>
        <v>0</v>
      </c>
      <c r="AC348" s="227">
        <f t="shared" si="954"/>
        <v>0</v>
      </c>
      <c r="AD348" s="227"/>
      <c r="AE348" s="227"/>
      <c r="AF348" s="229">
        <f t="shared" si="893"/>
        <v>0</v>
      </c>
      <c r="AG348" s="228"/>
      <c r="AH348" s="227">
        <f t="shared" si="918"/>
        <v>0</v>
      </c>
      <c r="AI348" s="227">
        <f t="shared" si="919"/>
        <v>0</v>
      </c>
      <c r="AJ348" s="232">
        <f t="shared" si="802"/>
        <v>0</v>
      </c>
      <c r="AK348" s="227"/>
      <c r="AL348" s="227"/>
      <c r="AM348" s="227"/>
      <c r="AN348" s="228"/>
      <c r="AO348" s="238">
        <f t="shared" si="920"/>
        <v>0</v>
      </c>
      <c r="AP348" s="227">
        <f t="shared" si="916"/>
        <v>0</v>
      </c>
      <c r="AQ348" s="227">
        <f t="shared" si="917"/>
        <v>0</v>
      </c>
      <c r="AR348" s="227"/>
      <c r="AS348" s="227"/>
      <c r="AT348" s="229">
        <f t="shared" si="894"/>
        <v>0</v>
      </c>
      <c r="AU348" s="230"/>
      <c r="AV348" s="238">
        <f t="shared" si="955"/>
        <v>0</v>
      </c>
      <c r="AW348" s="227">
        <f t="shared" si="956"/>
        <v>0</v>
      </c>
      <c r="AX348" s="227">
        <f t="shared" si="957"/>
        <v>0</v>
      </c>
      <c r="AY348" s="227"/>
      <c r="AZ348" s="227"/>
      <c r="BA348" s="229">
        <f t="shared" si="898"/>
        <v>0</v>
      </c>
      <c r="BB348" s="230"/>
      <c r="BC348" s="238">
        <f t="shared" si="958"/>
        <v>0</v>
      </c>
      <c r="BD348" s="227">
        <f t="shared" si="959"/>
        <v>0</v>
      </c>
      <c r="BE348" s="227">
        <f t="shared" si="960"/>
        <v>0</v>
      </c>
      <c r="BF348" s="227"/>
      <c r="BG348" s="227"/>
      <c r="BH348" s="229">
        <f t="shared" si="902"/>
        <v>0</v>
      </c>
      <c r="BI348" s="230"/>
      <c r="BJ348" s="230"/>
      <c r="BK348" s="238">
        <f t="shared" si="961"/>
        <v>0</v>
      </c>
      <c r="BL348" s="227">
        <f t="shared" si="962"/>
        <v>0</v>
      </c>
      <c r="BM348" s="227">
        <f t="shared" si="963"/>
        <v>0</v>
      </c>
      <c r="BN348" s="227"/>
      <c r="BO348" s="227"/>
      <c r="BP348" s="229">
        <f t="shared" si="906"/>
        <v>0</v>
      </c>
      <c r="BQ348" s="230"/>
      <c r="BR348" s="238">
        <f t="shared" si="964"/>
        <v>0</v>
      </c>
      <c r="BS348" s="227">
        <f t="shared" si="965"/>
        <v>0</v>
      </c>
      <c r="BT348" s="227">
        <f t="shared" si="966"/>
        <v>0</v>
      </c>
      <c r="BU348" s="18"/>
      <c r="BV348" s="186"/>
      <c r="BW348" s="16">
        <f t="shared" si="866"/>
        <v>0</v>
      </c>
      <c r="BX348" s="48"/>
      <c r="BY348" s="37" t="s">
        <v>823</v>
      </c>
      <c r="BZ348" s="37"/>
    </row>
    <row r="349" spans="1:162" ht="28.5" customHeight="1" outlineLevel="1" x14ac:dyDescent="0.45">
      <c r="A349" s="5">
        <v>294</v>
      </c>
      <c r="B349" s="5">
        <v>294</v>
      </c>
      <c r="C349" s="5" t="s">
        <v>254</v>
      </c>
      <c r="D349" s="6" t="s">
        <v>549</v>
      </c>
      <c r="E349" s="10">
        <v>83.16</v>
      </c>
      <c r="F349" s="283">
        <f t="shared" si="967"/>
        <v>46777.5</v>
      </c>
      <c r="G349" s="283">
        <f t="shared" si="968"/>
        <v>0</v>
      </c>
      <c r="H349" s="283">
        <f t="shared" si="969"/>
        <v>46777.5</v>
      </c>
      <c r="I349" s="283">
        <f t="shared" si="970"/>
        <v>562.5</v>
      </c>
      <c r="J349" s="283">
        <f t="shared" si="971"/>
        <v>0</v>
      </c>
      <c r="K349" s="10"/>
      <c r="L349" s="228"/>
      <c r="M349" s="227">
        <f t="shared" si="921"/>
        <v>46777.5</v>
      </c>
      <c r="N349" s="227">
        <f t="shared" si="972"/>
        <v>0</v>
      </c>
      <c r="O349" s="227">
        <f t="shared" si="922"/>
        <v>46777.5</v>
      </c>
      <c r="P349" s="227">
        <v>562.5</v>
      </c>
      <c r="Q349" s="227"/>
      <c r="R349" s="227">
        <f t="shared" si="923"/>
        <v>562.5</v>
      </c>
      <c r="S349" s="228"/>
      <c r="T349" s="227">
        <f t="shared" si="799"/>
        <v>18844.056</v>
      </c>
      <c r="U349" s="227">
        <f t="shared" si="800"/>
        <v>0</v>
      </c>
      <c r="V349" s="232">
        <f t="shared" si="801"/>
        <v>18844.056</v>
      </c>
      <c r="W349" s="274">
        <v>226.6</v>
      </c>
      <c r="X349" s="227"/>
      <c r="Y349" s="227"/>
      <c r="Z349" s="228"/>
      <c r="AA349" s="238">
        <f t="shared" si="952"/>
        <v>0</v>
      </c>
      <c r="AB349" s="227">
        <f t="shared" si="953"/>
        <v>0</v>
      </c>
      <c r="AC349" s="227">
        <f t="shared" si="954"/>
        <v>0</v>
      </c>
      <c r="AD349" s="227"/>
      <c r="AE349" s="227"/>
      <c r="AF349" s="229">
        <f t="shared" si="893"/>
        <v>0</v>
      </c>
      <c r="AG349" s="228"/>
      <c r="AH349" s="227">
        <f t="shared" si="918"/>
        <v>0</v>
      </c>
      <c r="AI349" s="227">
        <f t="shared" si="919"/>
        <v>0</v>
      </c>
      <c r="AJ349" s="232">
        <f t="shared" si="802"/>
        <v>0</v>
      </c>
      <c r="AK349" s="227"/>
      <c r="AL349" s="227"/>
      <c r="AM349" s="227"/>
      <c r="AN349" s="228"/>
      <c r="AO349" s="238">
        <f t="shared" si="920"/>
        <v>0</v>
      </c>
      <c r="AP349" s="227">
        <f t="shared" si="916"/>
        <v>0</v>
      </c>
      <c r="AQ349" s="227">
        <f t="shared" si="917"/>
        <v>0</v>
      </c>
      <c r="AR349" s="227"/>
      <c r="AS349" s="227"/>
      <c r="AT349" s="229">
        <f t="shared" si="894"/>
        <v>0</v>
      </c>
      <c r="AU349" s="230"/>
      <c r="AV349" s="238">
        <f t="shared" si="955"/>
        <v>0</v>
      </c>
      <c r="AW349" s="227">
        <f t="shared" si="956"/>
        <v>0</v>
      </c>
      <c r="AX349" s="227">
        <f t="shared" si="957"/>
        <v>0</v>
      </c>
      <c r="AY349" s="227"/>
      <c r="AZ349" s="227"/>
      <c r="BA349" s="229">
        <f t="shared" si="898"/>
        <v>0</v>
      </c>
      <c r="BB349" s="230"/>
      <c r="BC349" s="238">
        <f t="shared" si="958"/>
        <v>0</v>
      </c>
      <c r="BD349" s="227">
        <f t="shared" si="959"/>
        <v>0</v>
      </c>
      <c r="BE349" s="227">
        <f t="shared" si="960"/>
        <v>0</v>
      </c>
      <c r="BF349" s="227"/>
      <c r="BG349" s="227"/>
      <c r="BH349" s="229">
        <f t="shared" si="902"/>
        <v>0</v>
      </c>
      <c r="BI349" s="230"/>
      <c r="BJ349" s="230"/>
      <c r="BK349" s="238">
        <f t="shared" si="961"/>
        <v>0</v>
      </c>
      <c r="BL349" s="227">
        <f t="shared" si="962"/>
        <v>0</v>
      </c>
      <c r="BM349" s="227">
        <f t="shared" si="963"/>
        <v>0</v>
      </c>
      <c r="BN349" s="227"/>
      <c r="BO349" s="227"/>
      <c r="BP349" s="229">
        <f t="shared" si="906"/>
        <v>0</v>
      </c>
      <c r="BQ349" s="230"/>
      <c r="BR349" s="238">
        <f t="shared" si="964"/>
        <v>0</v>
      </c>
      <c r="BS349" s="227">
        <f t="shared" si="965"/>
        <v>0</v>
      </c>
      <c r="BT349" s="227">
        <f t="shared" si="966"/>
        <v>0</v>
      </c>
      <c r="BU349" s="18"/>
      <c r="BV349" s="186"/>
      <c r="BW349" s="16">
        <f t="shared" si="866"/>
        <v>0</v>
      </c>
      <c r="BX349" s="48"/>
      <c r="BY349" s="37" t="s">
        <v>824</v>
      </c>
      <c r="BZ349" s="37" t="s">
        <v>1052</v>
      </c>
    </row>
    <row r="350" spans="1:162" ht="85.5" customHeight="1" outlineLevel="1" x14ac:dyDescent="0.45">
      <c r="A350" s="5">
        <v>295</v>
      </c>
      <c r="B350" s="5">
        <v>295</v>
      </c>
      <c r="C350" s="5" t="s">
        <v>274</v>
      </c>
      <c r="D350" s="6" t="s">
        <v>549</v>
      </c>
      <c r="E350" s="10">
        <v>28.76</v>
      </c>
      <c r="F350" s="283">
        <f t="shared" si="967"/>
        <v>47454</v>
      </c>
      <c r="G350" s="283">
        <f t="shared" si="968"/>
        <v>0</v>
      </c>
      <c r="H350" s="283">
        <f t="shared" si="969"/>
        <v>47454</v>
      </c>
      <c r="I350" s="283">
        <f t="shared" si="970"/>
        <v>1650</v>
      </c>
      <c r="J350" s="283">
        <f t="shared" si="971"/>
        <v>0</v>
      </c>
      <c r="K350" s="10"/>
      <c r="L350" s="228"/>
      <c r="M350" s="227">
        <f t="shared" si="921"/>
        <v>47454</v>
      </c>
      <c r="N350" s="227">
        <f t="shared" si="972"/>
        <v>0</v>
      </c>
      <c r="O350" s="227">
        <f t="shared" si="922"/>
        <v>47454</v>
      </c>
      <c r="P350" s="227">
        <v>1650</v>
      </c>
      <c r="Q350" s="227"/>
      <c r="R350" s="227">
        <f t="shared" si="923"/>
        <v>1650</v>
      </c>
      <c r="S350" s="228"/>
      <c r="T350" s="227">
        <f t="shared" si="799"/>
        <v>9203.2000000000007</v>
      </c>
      <c r="U350" s="227">
        <f t="shared" si="800"/>
        <v>0</v>
      </c>
      <c r="V350" s="232">
        <f t="shared" si="801"/>
        <v>9203.2000000000007</v>
      </c>
      <c r="W350" s="274">
        <v>320</v>
      </c>
      <c r="X350" s="227"/>
      <c r="Y350" s="227"/>
      <c r="Z350" s="228"/>
      <c r="AA350" s="238">
        <f t="shared" si="952"/>
        <v>0</v>
      </c>
      <c r="AB350" s="227">
        <f t="shared" si="953"/>
        <v>0</v>
      </c>
      <c r="AC350" s="227">
        <f t="shared" si="954"/>
        <v>0</v>
      </c>
      <c r="AD350" s="227"/>
      <c r="AE350" s="227"/>
      <c r="AF350" s="229">
        <f t="shared" si="893"/>
        <v>0</v>
      </c>
      <c r="AG350" s="228"/>
      <c r="AH350" s="227">
        <f t="shared" si="918"/>
        <v>0</v>
      </c>
      <c r="AI350" s="227">
        <f t="shared" si="919"/>
        <v>0</v>
      </c>
      <c r="AJ350" s="232">
        <f t="shared" si="802"/>
        <v>0</v>
      </c>
      <c r="AK350" s="227"/>
      <c r="AL350" s="227"/>
      <c r="AM350" s="227"/>
      <c r="AN350" s="228"/>
      <c r="AO350" s="238">
        <f t="shared" si="920"/>
        <v>0</v>
      </c>
      <c r="AP350" s="227">
        <f t="shared" si="916"/>
        <v>0</v>
      </c>
      <c r="AQ350" s="227">
        <f t="shared" si="917"/>
        <v>0</v>
      </c>
      <c r="AR350" s="227"/>
      <c r="AS350" s="227"/>
      <c r="AT350" s="229">
        <f t="shared" si="894"/>
        <v>0</v>
      </c>
      <c r="AU350" s="230"/>
      <c r="AV350" s="238">
        <f t="shared" si="955"/>
        <v>0</v>
      </c>
      <c r="AW350" s="227">
        <f t="shared" si="956"/>
        <v>0</v>
      </c>
      <c r="AX350" s="227">
        <f t="shared" si="957"/>
        <v>0</v>
      </c>
      <c r="AY350" s="227"/>
      <c r="AZ350" s="227"/>
      <c r="BA350" s="229">
        <f t="shared" si="898"/>
        <v>0</v>
      </c>
      <c r="BB350" s="230"/>
      <c r="BC350" s="238">
        <f t="shared" si="958"/>
        <v>0</v>
      </c>
      <c r="BD350" s="227">
        <f t="shared" si="959"/>
        <v>0</v>
      </c>
      <c r="BE350" s="227">
        <f t="shared" si="960"/>
        <v>0</v>
      </c>
      <c r="BF350" s="227"/>
      <c r="BG350" s="227"/>
      <c r="BH350" s="229">
        <f t="shared" si="902"/>
        <v>0</v>
      </c>
      <c r="BI350" s="230"/>
      <c r="BJ350" s="230"/>
      <c r="BK350" s="238">
        <f t="shared" si="961"/>
        <v>0</v>
      </c>
      <c r="BL350" s="227">
        <f t="shared" si="962"/>
        <v>0</v>
      </c>
      <c r="BM350" s="227">
        <f t="shared" si="963"/>
        <v>0</v>
      </c>
      <c r="BN350" s="227"/>
      <c r="BO350" s="227"/>
      <c r="BP350" s="229">
        <f t="shared" si="906"/>
        <v>0</v>
      </c>
      <c r="BQ350" s="230"/>
      <c r="BR350" s="238">
        <f t="shared" si="964"/>
        <v>0</v>
      </c>
      <c r="BS350" s="227">
        <f t="shared" si="965"/>
        <v>0</v>
      </c>
      <c r="BT350" s="227">
        <f t="shared" si="966"/>
        <v>0</v>
      </c>
      <c r="BU350" s="18"/>
      <c r="BV350" s="186"/>
      <c r="BW350" s="16">
        <f t="shared" si="866"/>
        <v>0</v>
      </c>
      <c r="BX350" s="48"/>
      <c r="BY350" s="37" t="s">
        <v>825</v>
      </c>
      <c r="BZ350" s="37"/>
    </row>
    <row r="351" spans="1:162" ht="28.5" customHeight="1" outlineLevel="1" x14ac:dyDescent="0.45">
      <c r="A351" s="5">
        <v>296</v>
      </c>
      <c r="B351" s="5">
        <v>296</v>
      </c>
      <c r="C351" s="5" t="s">
        <v>275</v>
      </c>
      <c r="D351" s="6" t="s">
        <v>550</v>
      </c>
      <c r="E351" s="10">
        <v>30</v>
      </c>
      <c r="F351" s="283">
        <f t="shared" si="967"/>
        <v>0</v>
      </c>
      <c r="G351" s="283">
        <f t="shared" si="968"/>
        <v>0</v>
      </c>
      <c r="H351" s="283">
        <f t="shared" si="969"/>
        <v>0</v>
      </c>
      <c r="I351" s="283">
        <f t="shared" si="970"/>
        <v>0</v>
      </c>
      <c r="J351" s="283">
        <f t="shared" si="971"/>
        <v>0</v>
      </c>
      <c r="K351" s="10"/>
      <c r="L351" s="228"/>
      <c r="M351" s="227">
        <f t="shared" si="921"/>
        <v>0</v>
      </c>
      <c r="N351" s="227">
        <f t="shared" si="972"/>
        <v>0</v>
      </c>
      <c r="O351" s="227">
        <f t="shared" si="922"/>
        <v>0</v>
      </c>
      <c r="P351" s="227"/>
      <c r="Q351" s="227"/>
      <c r="R351" s="227">
        <f t="shared" si="923"/>
        <v>0</v>
      </c>
      <c r="S351" s="228"/>
      <c r="T351" s="227">
        <f t="shared" si="799"/>
        <v>12360</v>
      </c>
      <c r="U351" s="227">
        <f t="shared" si="800"/>
        <v>0</v>
      </c>
      <c r="V351" s="232">
        <f t="shared" si="801"/>
        <v>12360</v>
      </c>
      <c r="W351" s="274">
        <v>412</v>
      </c>
      <c r="X351" s="227"/>
      <c r="Y351" s="227"/>
      <c r="Z351" s="228"/>
      <c r="AA351" s="238">
        <f t="shared" si="952"/>
        <v>0</v>
      </c>
      <c r="AB351" s="227">
        <f t="shared" si="953"/>
        <v>0</v>
      </c>
      <c r="AC351" s="227">
        <f t="shared" si="954"/>
        <v>0</v>
      </c>
      <c r="AD351" s="227"/>
      <c r="AE351" s="227"/>
      <c r="AF351" s="229">
        <f t="shared" si="893"/>
        <v>0</v>
      </c>
      <c r="AG351" s="228"/>
      <c r="AH351" s="227">
        <f t="shared" si="918"/>
        <v>0</v>
      </c>
      <c r="AI351" s="227">
        <f t="shared" si="919"/>
        <v>0</v>
      </c>
      <c r="AJ351" s="232">
        <f t="shared" si="802"/>
        <v>0</v>
      </c>
      <c r="AK351" s="227"/>
      <c r="AL351" s="227"/>
      <c r="AM351" s="227"/>
      <c r="AN351" s="228"/>
      <c r="AO351" s="238">
        <f t="shared" si="920"/>
        <v>0</v>
      </c>
      <c r="AP351" s="227">
        <f t="shared" si="916"/>
        <v>0</v>
      </c>
      <c r="AQ351" s="227">
        <f t="shared" si="917"/>
        <v>0</v>
      </c>
      <c r="AR351" s="227"/>
      <c r="AS351" s="227"/>
      <c r="AT351" s="229">
        <f t="shared" si="894"/>
        <v>0</v>
      </c>
      <c r="AU351" s="230"/>
      <c r="AV351" s="238">
        <f t="shared" si="955"/>
        <v>0</v>
      </c>
      <c r="AW351" s="227">
        <f t="shared" si="956"/>
        <v>0</v>
      </c>
      <c r="AX351" s="227">
        <f t="shared" si="957"/>
        <v>0</v>
      </c>
      <c r="AY351" s="227"/>
      <c r="AZ351" s="227"/>
      <c r="BA351" s="229">
        <f t="shared" si="898"/>
        <v>0</v>
      </c>
      <c r="BB351" s="230"/>
      <c r="BC351" s="238">
        <f t="shared" si="958"/>
        <v>0</v>
      </c>
      <c r="BD351" s="227">
        <f t="shared" si="959"/>
        <v>0</v>
      </c>
      <c r="BE351" s="227">
        <f t="shared" si="960"/>
        <v>0</v>
      </c>
      <c r="BF351" s="227"/>
      <c r="BG351" s="227"/>
      <c r="BH351" s="229">
        <f t="shared" si="902"/>
        <v>0</v>
      </c>
      <c r="BI351" s="230"/>
      <c r="BJ351" s="230"/>
      <c r="BK351" s="238">
        <f t="shared" si="961"/>
        <v>0</v>
      </c>
      <c r="BL351" s="227">
        <f t="shared" si="962"/>
        <v>0</v>
      </c>
      <c r="BM351" s="227">
        <f t="shared" si="963"/>
        <v>0</v>
      </c>
      <c r="BN351" s="227"/>
      <c r="BO351" s="227"/>
      <c r="BP351" s="229">
        <f t="shared" si="906"/>
        <v>0</v>
      </c>
      <c r="BQ351" s="230"/>
      <c r="BR351" s="238">
        <f t="shared" si="964"/>
        <v>0</v>
      </c>
      <c r="BS351" s="227">
        <f t="shared" si="965"/>
        <v>0</v>
      </c>
      <c r="BT351" s="227">
        <f t="shared" si="966"/>
        <v>0</v>
      </c>
      <c r="BU351" s="18"/>
      <c r="BV351" s="186"/>
      <c r="BW351" s="16">
        <f t="shared" si="866"/>
        <v>0</v>
      </c>
      <c r="BX351" s="48"/>
      <c r="BY351" s="37" t="s">
        <v>826</v>
      </c>
      <c r="BZ351" s="37" t="s">
        <v>1054</v>
      </c>
    </row>
    <row r="352" spans="1:162" ht="57" customHeight="1" outlineLevel="1" x14ac:dyDescent="0.45">
      <c r="A352" s="5">
        <v>297</v>
      </c>
      <c r="B352" s="5">
        <v>297</v>
      </c>
      <c r="C352" s="5" t="s">
        <v>276</v>
      </c>
      <c r="D352" s="6" t="s">
        <v>549</v>
      </c>
      <c r="E352" s="10">
        <v>15.39</v>
      </c>
      <c r="F352" s="283">
        <f t="shared" si="967"/>
        <v>7664.22</v>
      </c>
      <c r="G352" s="283">
        <f t="shared" si="968"/>
        <v>0</v>
      </c>
      <c r="H352" s="283">
        <f t="shared" si="969"/>
        <v>7664.22</v>
      </c>
      <c r="I352" s="283">
        <f t="shared" si="970"/>
        <v>498</v>
      </c>
      <c r="J352" s="283">
        <f t="shared" si="971"/>
        <v>0</v>
      </c>
      <c r="K352" s="10"/>
      <c r="L352" s="228"/>
      <c r="M352" s="227">
        <f t="shared" si="921"/>
        <v>7664.22</v>
      </c>
      <c r="N352" s="227">
        <f t="shared" si="972"/>
        <v>0</v>
      </c>
      <c r="O352" s="227">
        <f t="shared" si="922"/>
        <v>7664.22</v>
      </c>
      <c r="P352" s="227">
        <v>498</v>
      </c>
      <c r="Q352" s="227"/>
      <c r="R352" s="227">
        <f t="shared" si="923"/>
        <v>498</v>
      </c>
      <c r="S352" s="228"/>
      <c r="T352" s="227">
        <f t="shared" si="799"/>
        <v>3487.3740000000003</v>
      </c>
      <c r="U352" s="227">
        <f t="shared" si="800"/>
        <v>0</v>
      </c>
      <c r="V352" s="232">
        <f t="shared" si="801"/>
        <v>3487.3740000000003</v>
      </c>
      <c r="W352" s="274">
        <v>226.6</v>
      </c>
      <c r="X352" s="227"/>
      <c r="Y352" s="227"/>
      <c r="Z352" s="228"/>
      <c r="AA352" s="238">
        <f t="shared" si="952"/>
        <v>0</v>
      </c>
      <c r="AB352" s="227">
        <f t="shared" si="953"/>
        <v>0</v>
      </c>
      <c r="AC352" s="227">
        <f t="shared" si="954"/>
        <v>0</v>
      </c>
      <c r="AD352" s="227"/>
      <c r="AE352" s="227"/>
      <c r="AF352" s="229">
        <f t="shared" si="893"/>
        <v>0</v>
      </c>
      <c r="AG352" s="228"/>
      <c r="AH352" s="227">
        <f t="shared" si="918"/>
        <v>0</v>
      </c>
      <c r="AI352" s="227">
        <f t="shared" si="919"/>
        <v>0</v>
      </c>
      <c r="AJ352" s="232">
        <f t="shared" si="802"/>
        <v>0</v>
      </c>
      <c r="AK352" s="227"/>
      <c r="AL352" s="227"/>
      <c r="AM352" s="227"/>
      <c r="AN352" s="228"/>
      <c r="AO352" s="238">
        <f t="shared" si="920"/>
        <v>0</v>
      </c>
      <c r="AP352" s="227">
        <f t="shared" si="916"/>
        <v>0</v>
      </c>
      <c r="AQ352" s="227">
        <f t="shared" si="917"/>
        <v>0</v>
      </c>
      <c r="AR352" s="227"/>
      <c r="AS352" s="227"/>
      <c r="AT352" s="229">
        <f t="shared" si="894"/>
        <v>0</v>
      </c>
      <c r="AU352" s="230"/>
      <c r="AV352" s="238">
        <f t="shared" si="955"/>
        <v>0</v>
      </c>
      <c r="AW352" s="227">
        <f t="shared" si="956"/>
        <v>0</v>
      </c>
      <c r="AX352" s="227">
        <f t="shared" si="957"/>
        <v>0</v>
      </c>
      <c r="AY352" s="227"/>
      <c r="AZ352" s="227"/>
      <c r="BA352" s="229">
        <f t="shared" si="898"/>
        <v>0</v>
      </c>
      <c r="BB352" s="230"/>
      <c r="BC352" s="238">
        <f t="shared" si="958"/>
        <v>0</v>
      </c>
      <c r="BD352" s="227">
        <f t="shared" si="959"/>
        <v>0</v>
      </c>
      <c r="BE352" s="227">
        <f t="shared" si="960"/>
        <v>0</v>
      </c>
      <c r="BF352" s="227"/>
      <c r="BG352" s="227"/>
      <c r="BH352" s="229">
        <f t="shared" si="902"/>
        <v>0</v>
      </c>
      <c r="BI352" s="230"/>
      <c r="BJ352" s="230"/>
      <c r="BK352" s="238">
        <f t="shared" si="961"/>
        <v>0</v>
      </c>
      <c r="BL352" s="227">
        <f t="shared" si="962"/>
        <v>0</v>
      </c>
      <c r="BM352" s="227">
        <f t="shared" si="963"/>
        <v>0</v>
      </c>
      <c r="BN352" s="227"/>
      <c r="BO352" s="227"/>
      <c r="BP352" s="229">
        <f t="shared" si="906"/>
        <v>0</v>
      </c>
      <c r="BQ352" s="230"/>
      <c r="BR352" s="238">
        <f t="shared" si="964"/>
        <v>0</v>
      </c>
      <c r="BS352" s="227">
        <f t="shared" si="965"/>
        <v>0</v>
      </c>
      <c r="BT352" s="227">
        <f t="shared" si="966"/>
        <v>0</v>
      </c>
      <c r="BU352" s="18"/>
      <c r="BV352" s="186"/>
      <c r="BW352" s="16">
        <f t="shared" si="866"/>
        <v>0</v>
      </c>
      <c r="BX352" s="48"/>
      <c r="BY352" s="37" t="s">
        <v>827</v>
      </c>
      <c r="BZ352" s="37" t="s">
        <v>1052</v>
      </c>
    </row>
    <row r="353" spans="1:162" ht="42.75" customHeight="1" outlineLevel="1" x14ac:dyDescent="0.45">
      <c r="A353" s="5">
        <v>298</v>
      </c>
      <c r="B353" s="5">
        <v>298</v>
      </c>
      <c r="C353" s="5" t="s">
        <v>277</v>
      </c>
      <c r="D353" s="6" t="s">
        <v>549</v>
      </c>
      <c r="E353" s="10">
        <v>10.8</v>
      </c>
      <c r="F353" s="283">
        <f t="shared" si="967"/>
        <v>2041.2</v>
      </c>
      <c r="G353" s="283">
        <f t="shared" si="968"/>
        <v>0</v>
      </c>
      <c r="H353" s="283">
        <f t="shared" si="969"/>
        <v>2041.2</v>
      </c>
      <c r="I353" s="283">
        <f t="shared" si="970"/>
        <v>189</v>
      </c>
      <c r="J353" s="283">
        <f t="shared" si="971"/>
        <v>0</v>
      </c>
      <c r="K353" s="10"/>
      <c r="L353" s="228"/>
      <c r="M353" s="227">
        <f t="shared" si="921"/>
        <v>2041.2</v>
      </c>
      <c r="N353" s="227">
        <f t="shared" si="972"/>
        <v>0</v>
      </c>
      <c r="O353" s="227">
        <f t="shared" si="922"/>
        <v>2041.2</v>
      </c>
      <c r="P353" s="227">
        <v>189</v>
      </c>
      <c r="Q353" s="227"/>
      <c r="R353" s="227">
        <f t="shared" si="923"/>
        <v>189</v>
      </c>
      <c r="S353" s="228"/>
      <c r="T353" s="227">
        <f t="shared" si="799"/>
        <v>1209.6000000000001</v>
      </c>
      <c r="U353" s="227">
        <f t="shared" si="800"/>
        <v>0</v>
      </c>
      <c r="V353" s="232">
        <f t="shared" si="801"/>
        <v>1209.6000000000001</v>
      </c>
      <c r="W353" s="274">
        <v>112</v>
      </c>
      <c r="X353" s="227"/>
      <c r="Y353" s="227"/>
      <c r="Z353" s="228"/>
      <c r="AA353" s="238">
        <f t="shared" si="952"/>
        <v>0</v>
      </c>
      <c r="AB353" s="227">
        <f t="shared" si="953"/>
        <v>0</v>
      </c>
      <c r="AC353" s="227">
        <f t="shared" si="954"/>
        <v>0</v>
      </c>
      <c r="AD353" s="227"/>
      <c r="AE353" s="227"/>
      <c r="AF353" s="229">
        <f t="shared" si="893"/>
        <v>0</v>
      </c>
      <c r="AG353" s="228"/>
      <c r="AH353" s="227">
        <f t="shared" si="918"/>
        <v>0</v>
      </c>
      <c r="AI353" s="227">
        <f t="shared" si="919"/>
        <v>0</v>
      </c>
      <c r="AJ353" s="232">
        <f t="shared" si="802"/>
        <v>0</v>
      </c>
      <c r="AK353" s="227"/>
      <c r="AL353" s="227"/>
      <c r="AM353" s="227"/>
      <c r="AN353" s="228"/>
      <c r="AO353" s="238">
        <f t="shared" si="920"/>
        <v>0</v>
      </c>
      <c r="AP353" s="227">
        <f t="shared" si="916"/>
        <v>0</v>
      </c>
      <c r="AQ353" s="227">
        <f t="shared" si="917"/>
        <v>0</v>
      </c>
      <c r="AR353" s="227"/>
      <c r="AS353" s="227"/>
      <c r="AT353" s="229">
        <f t="shared" si="894"/>
        <v>0</v>
      </c>
      <c r="AU353" s="230"/>
      <c r="AV353" s="238">
        <f t="shared" si="955"/>
        <v>0</v>
      </c>
      <c r="AW353" s="227">
        <f t="shared" si="956"/>
        <v>0</v>
      </c>
      <c r="AX353" s="227">
        <f t="shared" si="957"/>
        <v>0</v>
      </c>
      <c r="AY353" s="227"/>
      <c r="AZ353" s="227"/>
      <c r="BA353" s="229">
        <f t="shared" si="898"/>
        <v>0</v>
      </c>
      <c r="BB353" s="230"/>
      <c r="BC353" s="238">
        <f t="shared" si="958"/>
        <v>0</v>
      </c>
      <c r="BD353" s="227">
        <f t="shared" si="959"/>
        <v>0</v>
      </c>
      <c r="BE353" s="227">
        <f t="shared" si="960"/>
        <v>0</v>
      </c>
      <c r="BF353" s="227"/>
      <c r="BG353" s="227"/>
      <c r="BH353" s="229">
        <f t="shared" si="902"/>
        <v>0</v>
      </c>
      <c r="BI353" s="230"/>
      <c r="BJ353" s="230"/>
      <c r="BK353" s="238">
        <f t="shared" si="961"/>
        <v>0</v>
      </c>
      <c r="BL353" s="227">
        <f t="shared" si="962"/>
        <v>0</v>
      </c>
      <c r="BM353" s="227">
        <f t="shared" si="963"/>
        <v>0</v>
      </c>
      <c r="BN353" s="227"/>
      <c r="BO353" s="227"/>
      <c r="BP353" s="229">
        <f t="shared" si="906"/>
        <v>0</v>
      </c>
      <c r="BQ353" s="230"/>
      <c r="BR353" s="238">
        <f t="shared" si="964"/>
        <v>0</v>
      </c>
      <c r="BS353" s="227">
        <f t="shared" si="965"/>
        <v>0</v>
      </c>
      <c r="BT353" s="227">
        <f t="shared" si="966"/>
        <v>0</v>
      </c>
      <c r="BU353" s="18"/>
      <c r="BV353" s="186"/>
      <c r="BW353" s="16">
        <f t="shared" si="866"/>
        <v>0</v>
      </c>
      <c r="BX353" s="48"/>
      <c r="BY353" s="37" t="s">
        <v>828</v>
      </c>
      <c r="BZ353" s="37"/>
    </row>
    <row r="354" spans="1:162" ht="42.75" customHeight="1" outlineLevel="1" x14ac:dyDescent="0.45">
      <c r="A354" s="5">
        <v>299</v>
      </c>
      <c r="B354" s="5">
        <v>299</v>
      </c>
      <c r="C354" s="5" t="s">
        <v>278</v>
      </c>
      <c r="D354" s="6" t="s">
        <v>549</v>
      </c>
      <c r="E354" s="10">
        <v>25.03</v>
      </c>
      <c r="F354" s="283">
        <f t="shared" si="967"/>
        <v>13140.75</v>
      </c>
      <c r="G354" s="283">
        <f t="shared" si="968"/>
        <v>0</v>
      </c>
      <c r="H354" s="283">
        <f t="shared" si="969"/>
        <v>13140.75</v>
      </c>
      <c r="I354" s="283">
        <f t="shared" si="970"/>
        <v>525</v>
      </c>
      <c r="J354" s="283">
        <f t="shared" si="971"/>
        <v>0</v>
      </c>
      <c r="K354" s="10"/>
      <c r="L354" s="228"/>
      <c r="M354" s="227">
        <f t="shared" si="921"/>
        <v>13140.75</v>
      </c>
      <c r="N354" s="227">
        <f t="shared" si="972"/>
        <v>0</v>
      </c>
      <c r="O354" s="227">
        <f t="shared" si="922"/>
        <v>13140.75</v>
      </c>
      <c r="P354" s="227">
        <v>525</v>
      </c>
      <c r="Q354" s="227"/>
      <c r="R354" s="227">
        <f t="shared" si="923"/>
        <v>525</v>
      </c>
      <c r="S354" s="228"/>
      <c r="T354" s="227">
        <f t="shared" si="799"/>
        <v>4380.25</v>
      </c>
      <c r="U354" s="227">
        <f t="shared" si="800"/>
        <v>0</v>
      </c>
      <c r="V354" s="232">
        <f t="shared" si="801"/>
        <v>4380.25</v>
      </c>
      <c r="W354" s="274">
        <v>175</v>
      </c>
      <c r="X354" s="227"/>
      <c r="Y354" s="227"/>
      <c r="Z354" s="228"/>
      <c r="AA354" s="238">
        <f t="shared" si="952"/>
        <v>0</v>
      </c>
      <c r="AB354" s="227">
        <f t="shared" si="953"/>
        <v>0</v>
      </c>
      <c r="AC354" s="227">
        <f t="shared" si="954"/>
        <v>0</v>
      </c>
      <c r="AD354" s="227"/>
      <c r="AE354" s="227"/>
      <c r="AF354" s="229">
        <f t="shared" si="893"/>
        <v>0</v>
      </c>
      <c r="AG354" s="228"/>
      <c r="AH354" s="227">
        <f t="shared" si="918"/>
        <v>0</v>
      </c>
      <c r="AI354" s="227">
        <f t="shared" si="919"/>
        <v>0</v>
      </c>
      <c r="AJ354" s="232">
        <f t="shared" si="802"/>
        <v>0</v>
      </c>
      <c r="AK354" s="227"/>
      <c r="AL354" s="227"/>
      <c r="AM354" s="227"/>
      <c r="AN354" s="228"/>
      <c r="AO354" s="238">
        <f t="shared" si="920"/>
        <v>0</v>
      </c>
      <c r="AP354" s="227">
        <f t="shared" si="916"/>
        <v>0</v>
      </c>
      <c r="AQ354" s="227">
        <f t="shared" si="917"/>
        <v>0</v>
      </c>
      <c r="AR354" s="227"/>
      <c r="AS354" s="227"/>
      <c r="AT354" s="229">
        <f t="shared" si="894"/>
        <v>0</v>
      </c>
      <c r="AU354" s="230"/>
      <c r="AV354" s="238">
        <f t="shared" si="955"/>
        <v>0</v>
      </c>
      <c r="AW354" s="227">
        <f t="shared" si="956"/>
        <v>0</v>
      </c>
      <c r="AX354" s="227">
        <f t="shared" si="957"/>
        <v>0</v>
      </c>
      <c r="AY354" s="227"/>
      <c r="AZ354" s="227"/>
      <c r="BA354" s="229">
        <f t="shared" si="898"/>
        <v>0</v>
      </c>
      <c r="BB354" s="230"/>
      <c r="BC354" s="238">
        <f t="shared" si="958"/>
        <v>0</v>
      </c>
      <c r="BD354" s="227">
        <f t="shared" si="959"/>
        <v>0</v>
      </c>
      <c r="BE354" s="227">
        <f t="shared" si="960"/>
        <v>0</v>
      </c>
      <c r="BF354" s="227"/>
      <c r="BG354" s="227"/>
      <c r="BH354" s="229">
        <f t="shared" si="902"/>
        <v>0</v>
      </c>
      <c r="BI354" s="230"/>
      <c r="BJ354" s="230"/>
      <c r="BK354" s="238">
        <f t="shared" si="961"/>
        <v>0</v>
      </c>
      <c r="BL354" s="227">
        <f t="shared" si="962"/>
        <v>0</v>
      </c>
      <c r="BM354" s="227">
        <f t="shared" si="963"/>
        <v>0</v>
      </c>
      <c r="BN354" s="227"/>
      <c r="BO354" s="227"/>
      <c r="BP354" s="229">
        <f t="shared" si="906"/>
        <v>0</v>
      </c>
      <c r="BQ354" s="230"/>
      <c r="BR354" s="238">
        <f t="shared" si="964"/>
        <v>0</v>
      </c>
      <c r="BS354" s="227">
        <f t="shared" si="965"/>
        <v>0</v>
      </c>
      <c r="BT354" s="227">
        <f t="shared" si="966"/>
        <v>0</v>
      </c>
      <c r="BU354" s="18"/>
      <c r="BV354" s="186"/>
      <c r="BW354" s="16">
        <f t="shared" si="866"/>
        <v>0</v>
      </c>
      <c r="BX354" s="48"/>
      <c r="BY354" s="37" t="s">
        <v>829</v>
      </c>
      <c r="BZ354" s="37"/>
    </row>
    <row r="355" spans="1:162" ht="57" customHeight="1" outlineLevel="1" x14ac:dyDescent="0.45">
      <c r="A355" s="5">
        <v>300</v>
      </c>
      <c r="B355" s="5">
        <v>300</v>
      </c>
      <c r="C355" s="5" t="s">
        <v>279</v>
      </c>
      <c r="D355" s="6" t="s">
        <v>549</v>
      </c>
      <c r="E355" s="10">
        <v>36.24</v>
      </c>
      <c r="F355" s="283">
        <f t="shared" si="967"/>
        <v>24244.560000000001</v>
      </c>
      <c r="G355" s="283">
        <f t="shared" si="968"/>
        <v>0</v>
      </c>
      <c r="H355" s="283">
        <f t="shared" si="969"/>
        <v>24244.560000000001</v>
      </c>
      <c r="I355" s="283">
        <f t="shared" si="970"/>
        <v>669</v>
      </c>
      <c r="J355" s="283">
        <f t="shared" si="971"/>
        <v>0</v>
      </c>
      <c r="K355" s="10"/>
      <c r="L355" s="228"/>
      <c r="M355" s="227">
        <f t="shared" si="921"/>
        <v>24244.560000000001</v>
      </c>
      <c r="N355" s="227">
        <f t="shared" si="972"/>
        <v>0</v>
      </c>
      <c r="O355" s="227">
        <f t="shared" si="922"/>
        <v>24244.560000000001</v>
      </c>
      <c r="P355" s="227">
        <v>669</v>
      </c>
      <c r="Q355" s="227"/>
      <c r="R355" s="227">
        <f t="shared" si="923"/>
        <v>669</v>
      </c>
      <c r="S355" s="228"/>
      <c r="T355" s="227">
        <f t="shared" si="799"/>
        <v>11596.800000000001</v>
      </c>
      <c r="U355" s="227">
        <f t="shared" si="800"/>
        <v>0</v>
      </c>
      <c r="V355" s="232">
        <f t="shared" si="801"/>
        <v>11596.800000000001</v>
      </c>
      <c r="W355" s="274">
        <v>320</v>
      </c>
      <c r="X355" s="227"/>
      <c r="Y355" s="227"/>
      <c r="Z355" s="228"/>
      <c r="AA355" s="238">
        <f t="shared" si="952"/>
        <v>0</v>
      </c>
      <c r="AB355" s="227">
        <f t="shared" si="953"/>
        <v>0</v>
      </c>
      <c r="AC355" s="227">
        <f t="shared" si="954"/>
        <v>0</v>
      </c>
      <c r="AD355" s="227"/>
      <c r="AE355" s="227"/>
      <c r="AF355" s="229">
        <f t="shared" si="893"/>
        <v>0</v>
      </c>
      <c r="AG355" s="228"/>
      <c r="AH355" s="227">
        <f t="shared" si="918"/>
        <v>0</v>
      </c>
      <c r="AI355" s="227">
        <f t="shared" si="919"/>
        <v>0</v>
      </c>
      <c r="AJ355" s="232">
        <f t="shared" si="802"/>
        <v>0</v>
      </c>
      <c r="AK355" s="227"/>
      <c r="AL355" s="227"/>
      <c r="AM355" s="227"/>
      <c r="AN355" s="228"/>
      <c r="AO355" s="238">
        <f t="shared" si="920"/>
        <v>0</v>
      </c>
      <c r="AP355" s="227">
        <f t="shared" si="916"/>
        <v>0</v>
      </c>
      <c r="AQ355" s="227">
        <f t="shared" si="917"/>
        <v>0</v>
      </c>
      <c r="AR355" s="227"/>
      <c r="AS355" s="227"/>
      <c r="AT355" s="229">
        <f t="shared" si="894"/>
        <v>0</v>
      </c>
      <c r="AU355" s="230"/>
      <c r="AV355" s="238">
        <f t="shared" si="955"/>
        <v>0</v>
      </c>
      <c r="AW355" s="227">
        <f t="shared" si="956"/>
        <v>0</v>
      </c>
      <c r="AX355" s="227">
        <f t="shared" si="957"/>
        <v>0</v>
      </c>
      <c r="AY355" s="227"/>
      <c r="AZ355" s="227"/>
      <c r="BA355" s="229">
        <f t="shared" si="898"/>
        <v>0</v>
      </c>
      <c r="BB355" s="230"/>
      <c r="BC355" s="238">
        <f t="shared" si="958"/>
        <v>0</v>
      </c>
      <c r="BD355" s="227">
        <f t="shared" si="959"/>
        <v>0</v>
      </c>
      <c r="BE355" s="227">
        <f t="shared" si="960"/>
        <v>0</v>
      </c>
      <c r="BF355" s="227"/>
      <c r="BG355" s="227"/>
      <c r="BH355" s="229">
        <f t="shared" si="902"/>
        <v>0</v>
      </c>
      <c r="BI355" s="230"/>
      <c r="BJ355" s="230"/>
      <c r="BK355" s="238">
        <f t="shared" si="961"/>
        <v>0</v>
      </c>
      <c r="BL355" s="227">
        <f t="shared" si="962"/>
        <v>0</v>
      </c>
      <c r="BM355" s="227">
        <f t="shared" si="963"/>
        <v>0</v>
      </c>
      <c r="BN355" s="227"/>
      <c r="BO355" s="227"/>
      <c r="BP355" s="229">
        <f t="shared" si="906"/>
        <v>0</v>
      </c>
      <c r="BQ355" s="230"/>
      <c r="BR355" s="238">
        <f t="shared" si="964"/>
        <v>0</v>
      </c>
      <c r="BS355" s="227">
        <f t="shared" si="965"/>
        <v>0</v>
      </c>
      <c r="BT355" s="227">
        <f t="shared" si="966"/>
        <v>0</v>
      </c>
      <c r="BU355" s="18"/>
      <c r="BV355" s="186"/>
      <c r="BW355" s="16">
        <f t="shared" si="866"/>
        <v>0</v>
      </c>
      <c r="BX355" s="48"/>
      <c r="BY355" s="37" t="s">
        <v>830</v>
      </c>
      <c r="BZ355" s="37"/>
    </row>
    <row r="356" spans="1:162" ht="71.25" customHeight="1" outlineLevel="1" x14ac:dyDescent="0.45">
      <c r="A356" s="5">
        <v>301</v>
      </c>
      <c r="B356" s="5">
        <v>301</v>
      </c>
      <c r="C356" s="5" t="s">
        <v>280</v>
      </c>
      <c r="D356" s="6" t="s">
        <v>553</v>
      </c>
      <c r="E356" s="10">
        <v>1.3109999999999999</v>
      </c>
      <c r="F356" s="283">
        <f t="shared" si="967"/>
        <v>24581.25</v>
      </c>
      <c r="G356" s="283">
        <f t="shared" si="968"/>
        <v>0</v>
      </c>
      <c r="H356" s="283">
        <f t="shared" si="969"/>
        <v>24581.25</v>
      </c>
      <c r="I356" s="283">
        <f t="shared" si="970"/>
        <v>18750</v>
      </c>
      <c r="J356" s="283">
        <f t="shared" si="971"/>
        <v>0</v>
      </c>
      <c r="K356" s="10"/>
      <c r="L356" s="228"/>
      <c r="M356" s="227">
        <f t="shared" si="921"/>
        <v>24581.25</v>
      </c>
      <c r="N356" s="227">
        <f t="shared" si="972"/>
        <v>0</v>
      </c>
      <c r="O356" s="227">
        <f t="shared" si="922"/>
        <v>24581.25</v>
      </c>
      <c r="P356" s="227">
        <v>18750</v>
      </c>
      <c r="Q356" s="227"/>
      <c r="R356" s="227">
        <f t="shared" si="923"/>
        <v>18750</v>
      </c>
      <c r="S356" s="228"/>
      <c r="T356" s="227">
        <f t="shared" si="799"/>
        <v>9832.5</v>
      </c>
      <c r="U356" s="227">
        <f t="shared" si="800"/>
        <v>0</v>
      </c>
      <c r="V356" s="232">
        <f t="shared" si="801"/>
        <v>9832.5</v>
      </c>
      <c r="W356" s="274">
        <v>7500</v>
      </c>
      <c r="X356" s="227"/>
      <c r="Y356" s="227"/>
      <c r="Z356" s="228"/>
      <c r="AA356" s="238">
        <f t="shared" si="952"/>
        <v>0</v>
      </c>
      <c r="AB356" s="227">
        <f t="shared" si="953"/>
        <v>0</v>
      </c>
      <c r="AC356" s="227">
        <f t="shared" si="954"/>
        <v>0</v>
      </c>
      <c r="AD356" s="227"/>
      <c r="AE356" s="227"/>
      <c r="AF356" s="229">
        <f t="shared" si="893"/>
        <v>0</v>
      </c>
      <c r="AG356" s="228"/>
      <c r="AH356" s="227">
        <f t="shared" si="918"/>
        <v>0</v>
      </c>
      <c r="AI356" s="227">
        <f t="shared" si="919"/>
        <v>0</v>
      </c>
      <c r="AJ356" s="232">
        <f t="shared" si="802"/>
        <v>0</v>
      </c>
      <c r="AK356" s="227"/>
      <c r="AL356" s="227"/>
      <c r="AM356" s="227"/>
      <c r="AN356" s="228"/>
      <c r="AO356" s="238">
        <f t="shared" si="920"/>
        <v>0</v>
      </c>
      <c r="AP356" s="227">
        <f t="shared" si="916"/>
        <v>0</v>
      </c>
      <c r="AQ356" s="227">
        <f t="shared" si="917"/>
        <v>0</v>
      </c>
      <c r="AR356" s="227"/>
      <c r="AS356" s="227"/>
      <c r="AT356" s="229">
        <f t="shared" si="894"/>
        <v>0</v>
      </c>
      <c r="AU356" s="230"/>
      <c r="AV356" s="238">
        <f t="shared" si="955"/>
        <v>0</v>
      </c>
      <c r="AW356" s="227">
        <f t="shared" si="956"/>
        <v>0</v>
      </c>
      <c r="AX356" s="227">
        <f t="shared" si="957"/>
        <v>0</v>
      </c>
      <c r="AY356" s="227"/>
      <c r="AZ356" s="227"/>
      <c r="BA356" s="229">
        <f t="shared" si="898"/>
        <v>0</v>
      </c>
      <c r="BB356" s="230"/>
      <c r="BC356" s="238">
        <f t="shared" si="958"/>
        <v>0</v>
      </c>
      <c r="BD356" s="227">
        <f t="shared" si="959"/>
        <v>0</v>
      </c>
      <c r="BE356" s="227">
        <f t="shared" si="960"/>
        <v>0</v>
      </c>
      <c r="BF356" s="227"/>
      <c r="BG356" s="227"/>
      <c r="BH356" s="229">
        <f t="shared" si="902"/>
        <v>0</v>
      </c>
      <c r="BI356" s="230"/>
      <c r="BJ356" s="230"/>
      <c r="BK356" s="238">
        <f t="shared" si="961"/>
        <v>0</v>
      </c>
      <c r="BL356" s="227">
        <f t="shared" si="962"/>
        <v>0</v>
      </c>
      <c r="BM356" s="227">
        <f t="shared" si="963"/>
        <v>0</v>
      </c>
      <c r="BN356" s="227"/>
      <c r="BO356" s="227"/>
      <c r="BP356" s="229">
        <f t="shared" si="906"/>
        <v>0</v>
      </c>
      <c r="BQ356" s="230"/>
      <c r="BR356" s="238">
        <f t="shared" si="964"/>
        <v>0</v>
      </c>
      <c r="BS356" s="227">
        <f t="shared" si="965"/>
        <v>0</v>
      </c>
      <c r="BT356" s="227">
        <f t="shared" si="966"/>
        <v>0</v>
      </c>
      <c r="BU356" s="18"/>
      <c r="BV356" s="186"/>
      <c r="BW356" s="16">
        <f t="shared" si="866"/>
        <v>0</v>
      </c>
      <c r="BX356" s="48"/>
      <c r="BY356" s="37" t="s">
        <v>831</v>
      </c>
      <c r="BZ356" s="37"/>
    </row>
    <row r="357" spans="1:162" s="26" customFormat="1" x14ac:dyDescent="0.45">
      <c r="A357" s="21"/>
      <c r="B357" s="21"/>
      <c r="C357" s="21" t="s">
        <v>281</v>
      </c>
      <c r="D357" s="27"/>
      <c r="E357" s="28"/>
      <c r="F357" s="225">
        <f t="shared" ref="F357:L357" si="973">SUM(F358:F365)</f>
        <v>751010.82000000007</v>
      </c>
      <c r="G357" s="225">
        <f t="shared" si="973"/>
        <v>0</v>
      </c>
      <c r="H357" s="225">
        <f t="shared" si="973"/>
        <v>751010.82000000007</v>
      </c>
      <c r="I357" s="225"/>
      <c r="J357" s="225"/>
      <c r="K357" s="225"/>
      <c r="L357" s="225">
        <f t="shared" si="973"/>
        <v>0</v>
      </c>
      <c r="M357" s="225">
        <f>SUM(M358:M365)</f>
        <v>751010.82000000007</v>
      </c>
      <c r="N357" s="225">
        <f>SUM(N358:N365)</f>
        <v>0</v>
      </c>
      <c r="O357" s="225">
        <f>SUM(O358:O365)</f>
        <v>751010.82000000007</v>
      </c>
      <c r="P357" s="225"/>
      <c r="Q357" s="225"/>
      <c r="R357" s="225">
        <f t="shared" si="923"/>
        <v>0</v>
      </c>
      <c r="S357" s="226"/>
      <c r="T357" s="225">
        <f>SUM(T358:T365)</f>
        <v>64808.4</v>
      </c>
      <c r="U357" s="225">
        <f>SUM(U358:U365)</f>
        <v>0</v>
      </c>
      <c r="V357" s="225">
        <f>SUM(V358:V365)</f>
        <v>64808.4</v>
      </c>
      <c r="W357" s="273"/>
      <c r="X357" s="225"/>
      <c r="Y357" s="225"/>
      <c r="Z357" s="226"/>
      <c r="AA357" s="225">
        <f>SUM(AA358:AA365)</f>
        <v>0</v>
      </c>
      <c r="AB357" s="225">
        <f>SUM(AB358:AB365)</f>
        <v>0</v>
      </c>
      <c r="AC357" s="225">
        <f>SUM(AC358:AC365)</f>
        <v>0</v>
      </c>
      <c r="AD357" s="225"/>
      <c r="AE357" s="225"/>
      <c r="AF357" s="222">
        <f t="shared" si="893"/>
        <v>0</v>
      </c>
      <c r="AG357" s="226"/>
      <c r="AH357" s="225">
        <f>SUM(AH358:AH365)</f>
        <v>0</v>
      </c>
      <c r="AI357" s="225">
        <f>SUM(AI358:AI365)</f>
        <v>0</v>
      </c>
      <c r="AJ357" s="225">
        <f>SUM(AJ358:AJ365)</f>
        <v>0</v>
      </c>
      <c r="AK357" s="225"/>
      <c r="AL357" s="225"/>
      <c r="AM357" s="225"/>
      <c r="AN357" s="226"/>
      <c r="AO357" s="225">
        <f>SUM(AO358:AO365)</f>
        <v>0</v>
      </c>
      <c r="AP357" s="225">
        <f>SUM(AP358:AP365)</f>
        <v>0</v>
      </c>
      <c r="AQ357" s="225">
        <f>SUM(AQ358:AQ365)</f>
        <v>0</v>
      </c>
      <c r="AR357" s="225"/>
      <c r="AS357" s="225"/>
      <c r="AT357" s="222">
        <f t="shared" si="894"/>
        <v>0</v>
      </c>
      <c r="AU357" s="223"/>
      <c r="AV357" s="225">
        <f>SUM(AV358:AV365)</f>
        <v>0</v>
      </c>
      <c r="AW357" s="225">
        <f>SUM(AW358:AW365)</f>
        <v>0</v>
      </c>
      <c r="AX357" s="225">
        <f>SUM(AX358:AX365)</f>
        <v>0</v>
      </c>
      <c r="AY357" s="225"/>
      <c r="AZ357" s="225"/>
      <c r="BA357" s="222">
        <f t="shared" si="898"/>
        <v>0</v>
      </c>
      <c r="BB357" s="223"/>
      <c r="BC357" s="225">
        <f>SUM(BC358:BC365)</f>
        <v>0</v>
      </c>
      <c r="BD357" s="225">
        <f>SUM(BD358:BD365)</f>
        <v>0</v>
      </c>
      <c r="BE357" s="225">
        <f>SUM(BE358:BE365)</f>
        <v>0</v>
      </c>
      <c r="BF357" s="225"/>
      <c r="BG357" s="225"/>
      <c r="BH357" s="222">
        <f t="shared" si="902"/>
        <v>0</v>
      </c>
      <c r="BI357" s="223"/>
      <c r="BJ357" s="223"/>
      <c r="BK357" s="225">
        <f>SUM(BK358:BK365)</f>
        <v>0</v>
      </c>
      <c r="BL357" s="225">
        <f>SUM(BL358:BL365)</f>
        <v>0</v>
      </c>
      <c r="BM357" s="225">
        <f>SUM(BM358:BM365)</f>
        <v>0</v>
      </c>
      <c r="BN357" s="225"/>
      <c r="BO357" s="225"/>
      <c r="BP357" s="222">
        <f t="shared" si="906"/>
        <v>0</v>
      </c>
      <c r="BQ357" s="223"/>
      <c r="BR357" s="225">
        <f>SUM(BR358:BR365)</f>
        <v>0</v>
      </c>
      <c r="BS357" s="225">
        <f>SUM(BS358:BS365)</f>
        <v>0</v>
      </c>
      <c r="BT357" s="225">
        <f>SUM(BT358:BT365)</f>
        <v>0</v>
      </c>
      <c r="BU357" s="29"/>
      <c r="BV357" s="190"/>
      <c r="BW357" s="25">
        <f t="shared" si="866"/>
        <v>0</v>
      </c>
      <c r="BX357" s="47"/>
      <c r="BY357" s="35"/>
      <c r="BZ357" s="35"/>
      <c r="CA357" s="53"/>
      <c r="CB357" s="53"/>
      <c r="CC357" s="53"/>
      <c r="CD357" s="53"/>
      <c r="CE357" s="53"/>
      <c r="CF357" s="53"/>
      <c r="CG357" s="53"/>
      <c r="CH357" s="53"/>
      <c r="CI357" s="53"/>
      <c r="CJ357" s="53"/>
      <c r="CK357" s="53"/>
      <c r="CL357" s="53"/>
      <c r="CM357" s="53"/>
      <c r="CN357" s="53"/>
      <c r="CO357" s="53"/>
      <c r="CP357" s="53"/>
      <c r="CQ357" s="53"/>
      <c r="CR357" s="53"/>
      <c r="CS357" s="53"/>
      <c r="CT357" s="53"/>
      <c r="CU357" s="53"/>
      <c r="CV357" s="53"/>
      <c r="CW357" s="53"/>
      <c r="CX357" s="53"/>
      <c r="CY357" s="53"/>
      <c r="CZ357" s="53"/>
      <c r="DA357" s="53"/>
      <c r="DB357" s="53"/>
      <c r="DC357" s="53"/>
      <c r="DD357" s="53"/>
      <c r="DE357" s="53"/>
      <c r="DF357" s="53"/>
      <c r="DG357" s="53"/>
      <c r="DH357" s="53"/>
      <c r="DI357" s="53"/>
      <c r="DJ357" s="53"/>
      <c r="DK357" s="53"/>
      <c r="DL357" s="53"/>
      <c r="DM357" s="53"/>
      <c r="DN357" s="53"/>
      <c r="DO357" s="53"/>
      <c r="DP357" s="53"/>
      <c r="DQ357" s="53"/>
      <c r="DR357" s="53"/>
      <c r="DS357" s="53"/>
      <c r="DT357" s="53"/>
      <c r="DU357" s="53"/>
      <c r="DV357" s="53"/>
      <c r="DW357" s="53"/>
      <c r="DX357" s="53"/>
      <c r="DY357" s="53"/>
      <c r="DZ357" s="53"/>
      <c r="EA357" s="53"/>
      <c r="EB357" s="53"/>
      <c r="EC357" s="53"/>
      <c r="ED357" s="53"/>
      <c r="EE357" s="53"/>
      <c r="EF357" s="53"/>
      <c r="EG357" s="53"/>
      <c r="EH357" s="53"/>
      <c r="EI357" s="53"/>
      <c r="EJ357" s="53"/>
      <c r="EK357" s="53"/>
      <c r="EL357" s="53"/>
      <c r="EM357" s="53"/>
      <c r="EN357" s="53"/>
      <c r="EO357" s="53"/>
      <c r="EP357" s="53"/>
      <c r="EQ357" s="53"/>
      <c r="ER357" s="53"/>
      <c r="ES357" s="53"/>
      <c r="ET357" s="53"/>
      <c r="EU357" s="53"/>
      <c r="EV357" s="53"/>
      <c r="EW357" s="53"/>
      <c r="EX357" s="53"/>
      <c r="EY357" s="53"/>
      <c r="EZ357" s="53"/>
      <c r="FA357" s="53"/>
      <c r="FB357" s="53"/>
      <c r="FC357" s="53"/>
      <c r="FD357" s="53"/>
      <c r="FE357" s="53"/>
      <c r="FF357" s="53"/>
    </row>
    <row r="358" spans="1:162" ht="42.75" customHeight="1" outlineLevel="1" x14ac:dyDescent="0.45">
      <c r="A358" s="5">
        <v>302</v>
      </c>
      <c r="B358" s="5">
        <v>302</v>
      </c>
      <c r="C358" s="5" t="s">
        <v>282</v>
      </c>
      <c r="D358" s="6" t="s">
        <v>552</v>
      </c>
      <c r="E358" s="10">
        <v>678</v>
      </c>
      <c r="F358" s="283">
        <f t="shared" ref="F358" si="974">E358*I358</f>
        <v>43731</v>
      </c>
      <c r="G358" s="283">
        <f t="shared" ref="G358" si="975">E358*J358</f>
        <v>0</v>
      </c>
      <c r="H358" s="283">
        <f t="shared" ref="H358" si="976">F358+G358</f>
        <v>43731</v>
      </c>
      <c r="I358" s="283">
        <f t="shared" ref="I358" si="977">P358</f>
        <v>64.5</v>
      </c>
      <c r="J358" s="283">
        <f t="shared" ref="J358" si="978">Q358</f>
        <v>0</v>
      </c>
      <c r="K358" s="10"/>
      <c r="L358" s="228"/>
      <c r="M358" s="227">
        <f t="shared" si="921"/>
        <v>43731</v>
      </c>
      <c r="N358" s="227">
        <f>E358*Q358</f>
        <v>0</v>
      </c>
      <c r="O358" s="227">
        <f t="shared" si="922"/>
        <v>43731</v>
      </c>
      <c r="P358" s="227">
        <v>64.5</v>
      </c>
      <c r="Q358" s="227"/>
      <c r="R358" s="227">
        <f t="shared" si="923"/>
        <v>64.5</v>
      </c>
      <c r="S358" s="228"/>
      <c r="T358" s="227">
        <f t="shared" si="799"/>
        <v>5085</v>
      </c>
      <c r="U358" s="227">
        <f t="shared" si="800"/>
        <v>0</v>
      </c>
      <c r="V358" s="232">
        <f t="shared" si="801"/>
        <v>5085</v>
      </c>
      <c r="W358" s="274">
        <v>7.5</v>
      </c>
      <c r="X358" s="227"/>
      <c r="Y358" s="227"/>
      <c r="Z358" s="228"/>
      <c r="AA358" s="238">
        <f t="shared" ref="AA358:AA365" si="979">AM358*AD358</f>
        <v>0</v>
      </c>
      <c r="AB358" s="227">
        <f t="shared" ref="AB358:AB365" si="980">AM359*AE358</f>
        <v>0</v>
      </c>
      <c r="AC358" s="227">
        <f t="shared" ref="AC358:AC365" si="981">AA358+AB358</f>
        <v>0</v>
      </c>
      <c r="AD358" s="227"/>
      <c r="AE358" s="227"/>
      <c r="AF358" s="229">
        <f t="shared" si="893"/>
        <v>0</v>
      </c>
      <c r="AG358" s="228"/>
      <c r="AH358" s="227">
        <f t="shared" si="918"/>
        <v>0</v>
      </c>
      <c r="AI358" s="227">
        <f t="shared" si="919"/>
        <v>0</v>
      </c>
      <c r="AJ358" s="232">
        <f t="shared" si="802"/>
        <v>0</v>
      </c>
      <c r="AK358" s="227"/>
      <c r="AL358" s="227"/>
      <c r="AM358" s="227"/>
      <c r="AN358" s="228"/>
      <c r="AO358" s="238">
        <f t="shared" si="920"/>
        <v>0</v>
      </c>
      <c r="AP358" s="227">
        <f t="shared" si="916"/>
        <v>0</v>
      </c>
      <c r="AQ358" s="227">
        <f t="shared" si="917"/>
        <v>0</v>
      </c>
      <c r="AR358" s="227"/>
      <c r="AS358" s="227"/>
      <c r="AT358" s="229">
        <f t="shared" si="894"/>
        <v>0</v>
      </c>
      <c r="AU358" s="230"/>
      <c r="AV358" s="238">
        <f t="shared" ref="AV358:AV365" si="982">R358*AY358</f>
        <v>0</v>
      </c>
      <c r="AW358" s="227">
        <f t="shared" ref="AW358:AW365" si="983">R359*AZ358</f>
        <v>0</v>
      </c>
      <c r="AX358" s="227">
        <f t="shared" ref="AX358:AX365" si="984">AV358+AW358</f>
        <v>0</v>
      </c>
      <c r="AY358" s="227"/>
      <c r="AZ358" s="227"/>
      <c r="BA358" s="229">
        <f t="shared" si="898"/>
        <v>0</v>
      </c>
      <c r="BB358" s="230"/>
      <c r="BC358" s="238">
        <f t="shared" ref="BC358:BC365" si="985">Y358*BF358</f>
        <v>0</v>
      </c>
      <c r="BD358" s="227">
        <f t="shared" ref="BD358:BD365" si="986">Y359*BG358</f>
        <v>0</v>
      </c>
      <c r="BE358" s="227">
        <f t="shared" ref="BE358:BE365" si="987">BC358+BD358</f>
        <v>0</v>
      </c>
      <c r="BF358" s="227"/>
      <c r="BG358" s="227"/>
      <c r="BH358" s="229">
        <f t="shared" si="902"/>
        <v>0</v>
      </c>
      <c r="BI358" s="230"/>
      <c r="BJ358" s="230"/>
      <c r="BK358" s="238">
        <f t="shared" ref="BK358:BK365" si="988">AT358*BN358</f>
        <v>0</v>
      </c>
      <c r="BL358" s="227">
        <f t="shared" ref="BL358:BL365" si="989">AT359*BO358</f>
        <v>0</v>
      </c>
      <c r="BM358" s="227">
        <f t="shared" ref="BM358:BM365" si="990">BK358+BL358</f>
        <v>0</v>
      </c>
      <c r="BN358" s="227"/>
      <c r="BO358" s="227"/>
      <c r="BP358" s="229">
        <f t="shared" si="906"/>
        <v>0</v>
      </c>
      <c r="BQ358" s="230"/>
      <c r="BR358" s="238">
        <f t="shared" ref="BR358:BR365" si="991">BA358*BU358</f>
        <v>0</v>
      </c>
      <c r="BS358" s="227">
        <f t="shared" ref="BS358:BS365" si="992">BA359*BV358</f>
        <v>0</v>
      </c>
      <c r="BT358" s="227">
        <f t="shared" ref="BT358:BT365" si="993">BR358+BS358</f>
        <v>0</v>
      </c>
      <c r="BU358" s="18"/>
      <c r="BV358" s="186"/>
      <c r="BW358" s="16">
        <f t="shared" si="866"/>
        <v>0</v>
      </c>
      <c r="BX358" s="48"/>
      <c r="BY358" s="37" t="s">
        <v>832</v>
      </c>
      <c r="BZ358" s="37"/>
    </row>
    <row r="359" spans="1:162" ht="42.75" customHeight="1" outlineLevel="1" x14ac:dyDescent="0.45">
      <c r="A359" s="5">
        <v>303</v>
      </c>
      <c r="B359" s="5">
        <v>303</v>
      </c>
      <c r="C359" s="5" t="s">
        <v>283</v>
      </c>
      <c r="D359" s="6" t="s">
        <v>552</v>
      </c>
      <c r="E359" s="10">
        <v>67.8</v>
      </c>
      <c r="F359" s="283">
        <f t="shared" ref="F359:F365" si="994">E359*I359</f>
        <v>4373.0999999999995</v>
      </c>
      <c r="G359" s="283">
        <f t="shared" ref="G359:G365" si="995">E359*J359</f>
        <v>0</v>
      </c>
      <c r="H359" s="283">
        <f t="shared" ref="H359:H365" si="996">F359+G359</f>
        <v>4373.0999999999995</v>
      </c>
      <c r="I359" s="283">
        <f t="shared" ref="I359:I365" si="997">P359</f>
        <v>64.5</v>
      </c>
      <c r="J359" s="283">
        <f t="shared" ref="J359:J365" si="998">Q359</f>
        <v>0</v>
      </c>
      <c r="K359" s="10"/>
      <c r="L359" s="228"/>
      <c r="M359" s="227">
        <f t="shared" si="921"/>
        <v>4373.0999999999995</v>
      </c>
      <c r="N359" s="227">
        <f t="shared" ref="N359:N365" si="999">E359*Q359</f>
        <v>0</v>
      </c>
      <c r="O359" s="227">
        <f t="shared" si="922"/>
        <v>4373.0999999999995</v>
      </c>
      <c r="P359" s="227">
        <v>64.5</v>
      </c>
      <c r="Q359" s="227"/>
      <c r="R359" s="227">
        <f t="shared" si="923"/>
        <v>64.5</v>
      </c>
      <c r="S359" s="228"/>
      <c r="T359" s="227">
        <f t="shared" si="799"/>
        <v>508.5</v>
      </c>
      <c r="U359" s="227">
        <f t="shared" si="800"/>
        <v>0</v>
      </c>
      <c r="V359" s="232">
        <f t="shared" si="801"/>
        <v>508.5</v>
      </c>
      <c r="W359" s="274">
        <v>7.5</v>
      </c>
      <c r="X359" s="227"/>
      <c r="Y359" s="227"/>
      <c r="Z359" s="228"/>
      <c r="AA359" s="238">
        <f t="shared" si="979"/>
        <v>0</v>
      </c>
      <c r="AB359" s="227">
        <f t="shared" si="980"/>
        <v>0</v>
      </c>
      <c r="AC359" s="227">
        <f t="shared" si="981"/>
        <v>0</v>
      </c>
      <c r="AD359" s="227"/>
      <c r="AE359" s="227"/>
      <c r="AF359" s="229">
        <f t="shared" si="893"/>
        <v>0</v>
      </c>
      <c r="AG359" s="228"/>
      <c r="AH359" s="227">
        <f t="shared" si="918"/>
        <v>0</v>
      </c>
      <c r="AI359" s="227">
        <f t="shared" si="919"/>
        <v>0</v>
      </c>
      <c r="AJ359" s="232">
        <f t="shared" si="802"/>
        <v>0</v>
      </c>
      <c r="AK359" s="227"/>
      <c r="AL359" s="227"/>
      <c r="AM359" s="227"/>
      <c r="AN359" s="228"/>
      <c r="AO359" s="238">
        <f t="shared" si="920"/>
        <v>0</v>
      </c>
      <c r="AP359" s="227">
        <f t="shared" si="916"/>
        <v>0</v>
      </c>
      <c r="AQ359" s="227">
        <f t="shared" si="917"/>
        <v>0</v>
      </c>
      <c r="AR359" s="227"/>
      <c r="AS359" s="227"/>
      <c r="AT359" s="229">
        <f t="shared" si="894"/>
        <v>0</v>
      </c>
      <c r="AU359" s="230"/>
      <c r="AV359" s="238">
        <f t="shared" si="982"/>
        <v>0</v>
      </c>
      <c r="AW359" s="227">
        <f t="shared" si="983"/>
        <v>0</v>
      </c>
      <c r="AX359" s="227">
        <f t="shared" si="984"/>
        <v>0</v>
      </c>
      <c r="AY359" s="227"/>
      <c r="AZ359" s="227"/>
      <c r="BA359" s="229">
        <f t="shared" si="898"/>
        <v>0</v>
      </c>
      <c r="BB359" s="230"/>
      <c r="BC359" s="238">
        <f t="shared" si="985"/>
        <v>0</v>
      </c>
      <c r="BD359" s="227">
        <f t="shared" si="986"/>
        <v>0</v>
      </c>
      <c r="BE359" s="227">
        <f t="shared" si="987"/>
        <v>0</v>
      </c>
      <c r="BF359" s="227"/>
      <c r="BG359" s="227"/>
      <c r="BH359" s="229">
        <f t="shared" si="902"/>
        <v>0</v>
      </c>
      <c r="BI359" s="230"/>
      <c r="BJ359" s="230"/>
      <c r="BK359" s="238">
        <f t="shared" si="988"/>
        <v>0</v>
      </c>
      <c r="BL359" s="227">
        <f t="shared" si="989"/>
        <v>0</v>
      </c>
      <c r="BM359" s="227">
        <f t="shared" si="990"/>
        <v>0</v>
      </c>
      <c r="BN359" s="227"/>
      <c r="BO359" s="227"/>
      <c r="BP359" s="229">
        <f t="shared" si="906"/>
        <v>0</v>
      </c>
      <c r="BQ359" s="230"/>
      <c r="BR359" s="238">
        <f t="shared" si="991"/>
        <v>0</v>
      </c>
      <c r="BS359" s="227">
        <f t="shared" si="992"/>
        <v>0</v>
      </c>
      <c r="BT359" s="227">
        <f t="shared" si="993"/>
        <v>0</v>
      </c>
      <c r="BU359" s="18"/>
      <c r="BV359" s="186"/>
      <c r="BW359" s="16">
        <f t="shared" si="866"/>
        <v>0</v>
      </c>
      <c r="BX359" s="48"/>
      <c r="BY359" s="37" t="s">
        <v>833</v>
      </c>
      <c r="BZ359" s="37"/>
    </row>
    <row r="360" spans="1:162" ht="42.75" customHeight="1" outlineLevel="1" x14ac:dyDescent="0.45">
      <c r="A360" s="5">
        <v>304</v>
      </c>
      <c r="B360" s="5">
        <v>304</v>
      </c>
      <c r="C360" s="5" t="s">
        <v>284</v>
      </c>
      <c r="D360" s="6" t="s">
        <v>552</v>
      </c>
      <c r="E360" s="10">
        <v>90.4</v>
      </c>
      <c r="F360" s="283">
        <f t="shared" si="994"/>
        <v>5830.8</v>
      </c>
      <c r="G360" s="283">
        <f t="shared" si="995"/>
        <v>0</v>
      </c>
      <c r="H360" s="283">
        <f t="shared" si="996"/>
        <v>5830.8</v>
      </c>
      <c r="I360" s="283">
        <f t="shared" si="997"/>
        <v>64.5</v>
      </c>
      <c r="J360" s="283">
        <f t="shared" si="998"/>
        <v>0</v>
      </c>
      <c r="K360" s="10"/>
      <c r="L360" s="228"/>
      <c r="M360" s="227">
        <f t="shared" si="921"/>
        <v>5830.8</v>
      </c>
      <c r="N360" s="227">
        <f t="shared" si="999"/>
        <v>0</v>
      </c>
      <c r="O360" s="227">
        <f t="shared" si="922"/>
        <v>5830.8</v>
      </c>
      <c r="P360" s="227">
        <v>64.5</v>
      </c>
      <c r="Q360" s="227"/>
      <c r="R360" s="227">
        <f t="shared" si="923"/>
        <v>64.5</v>
      </c>
      <c r="S360" s="228"/>
      <c r="T360" s="227">
        <f t="shared" si="799"/>
        <v>678</v>
      </c>
      <c r="U360" s="227">
        <f t="shared" si="800"/>
        <v>0</v>
      </c>
      <c r="V360" s="232">
        <f t="shared" si="801"/>
        <v>678</v>
      </c>
      <c r="W360" s="274">
        <v>7.5</v>
      </c>
      <c r="X360" s="227"/>
      <c r="Y360" s="227"/>
      <c r="Z360" s="228"/>
      <c r="AA360" s="238">
        <f t="shared" si="979"/>
        <v>0</v>
      </c>
      <c r="AB360" s="227">
        <f t="shared" si="980"/>
        <v>0</v>
      </c>
      <c r="AC360" s="227">
        <f t="shared" si="981"/>
        <v>0</v>
      </c>
      <c r="AD360" s="227"/>
      <c r="AE360" s="227"/>
      <c r="AF360" s="229">
        <f t="shared" si="893"/>
        <v>0</v>
      </c>
      <c r="AG360" s="228"/>
      <c r="AH360" s="227">
        <f t="shared" si="918"/>
        <v>0</v>
      </c>
      <c r="AI360" s="227">
        <f t="shared" si="919"/>
        <v>0</v>
      </c>
      <c r="AJ360" s="232">
        <f t="shared" si="802"/>
        <v>0</v>
      </c>
      <c r="AK360" s="227"/>
      <c r="AL360" s="227"/>
      <c r="AM360" s="227"/>
      <c r="AN360" s="228"/>
      <c r="AO360" s="238">
        <f t="shared" si="920"/>
        <v>0</v>
      </c>
      <c r="AP360" s="227">
        <f t="shared" si="916"/>
        <v>0</v>
      </c>
      <c r="AQ360" s="227">
        <f t="shared" si="917"/>
        <v>0</v>
      </c>
      <c r="AR360" s="227"/>
      <c r="AS360" s="227"/>
      <c r="AT360" s="229">
        <f t="shared" si="894"/>
        <v>0</v>
      </c>
      <c r="AU360" s="230"/>
      <c r="AV360" s="238">
        <f t="shared" si="982"/>
        <v>0</v>
      </c>
      <c r="AW360" s="227">
        <f t="shared" si="983"/>
        <v>0</v>
      </c>
      <c r="AX360" s="227">
        <f t="shared" si="984"/>
        <v>0</v>
      </c>
      <c r="AY360" s="227"/>
      <c r="AZ360" s="227"/>
      <c r="BA360" s="229">
        <f t="shared" si="898"/>
        <v>0</v>
      </c>
      <c r="BB360" s="230"/>
      <c r="BC360" s="238">
        <f t="shared" si="985"/>
        <v>0</v>
      </c>
      <c r="BD360" s="227">
        <f t="shared" si="986"/>
        <v>0</v>
      </c>
      <c r="BE360" s="227">
        <f t="shared" si="987"/>
        <v>0</v>
      </c>
      <c r="BF360" s="227"/>
      <c r="BG360" s="227"/>
      <c r="BH360" s="229">
        <f t="shared" si="902"/>
        <v>0</v>
      </c>
      <c r="BI360" s="230"/>
      <c r="BJ360" s="230"/>
      <c r="BK360" s="238">
        <f t="shared" si="988"/>
        <v>0</v>
      </c>
      <c r="BL360" s="227">
        <f t="shared" si="989"/>
        <v>0</v>
      </c>
      <c r="BM360" s="227">
        <f t="shared" si="990"/>
        <v>0</v>
      </c>
      <c r="BN360" s="227"/>
      <c r="BO360" s="227"/>
      <c r="BP360" s="229">
        <f t="shared" si="906"/>
        <v>0</v>
      </c>
      <c r="BQ360" s="230"/>
      <c r="BR360" s="238">
        <f t="shared" si="991"/>
        <v>0</v>
      </c>
      <c r="BS360" s="227">
        <f t="shared" si="992"/>
        <v>0</v>
      </c>
      <c r="BT360" s="227">
        <f t="shared" si="993"/>
        <v>0</v>
      </c>
      <c r="BU360" s="18"/>
      <c r="BV360" s="186"/>
      <c r="BW360" s="16">
        <f t="shared" si="866"/>
        <v>0</v>
      </c>
      <c r="BX360" s="48"/>
      <c r="BY360" s="37" t="s">
        <v>834</v>
      </c>
      <c r="BZ360" s="37"/>
    </row>
    <row r="361" spans="1:162" ht="42.75" customHeight="1" outlineLevel="1" x14ac:dyDescent="0.45">
      <c r="A361" s="5">
        <v>305</v>
      </c>
      <c r="B361" s="5">
        <v>305</v>
      </c>
      <c r="C361" s="5" t="s">
        <v>285</v>
      </c>
      <c r="D361" s="6" t="s">
        <v>553</v>
      </c>
      <c r="E361" s="10">
        <v>4.6079999999999997</v>
      </c>
      <c r="F361" s="283">
        <f t="shared" si="994"/>
        <v>297216</v>
      </c>
      <c r="G361" s="283">
        <f t="shared" si="995"/>
        <v>0</v>
      </c>
      <c r="H361" s="283">
        <f t="shared" si="996"/>
        <v>297216</v>
      </c>
      <c r="I361" s="283">
        <f t="shared" si="997"/>
        <v>64500</v>
      </c>
      <c r="J361" s="283">
        <f t="shared" si="998"/>
        <v>0</v>
      </c>
      <c r="K361" s="10"/>
      <c r="L361" s="228"/>
      <c r="M361" s="227">
        <f t="shared" si="921"/>
        <v>297216</v>
      </c>
      <c r="N361" s="227">
        <f t="shared" si="999"/>
        <v>0</v>
      </c>
      <c r="O361" s="227">
        <f t="shared" si="922"/>
        <v>297216</v>
      </c>
      <c r="P361" s="227">
        <v>64500</v>
      </c>
      <c r="Q361" s="227"/>
      <c r="R361" s="227">
        <f t="shared" si="923"/>
        <v>64500</v>
      </c>
      <c r="S361" s="228"/>
      <c r="T361" s="227">
        <f t="shared" si="799"/>
        <v>34560</v>
      </c>
      <c r="U361" s="227">
        <f t="shared" si="800"/>
        <v>0</v>
      </c>
      <c r="V361" s="232">
        <f t="shared" si="801"/>
        <v>34560</v>
      </c>
      <c r="W361" s="274">
        <v>7500</v>
      </c>
      <c r="X361" s="227"/>
      <c r="Y361" s="227"/>
      <c r="Z361" s="228"/>
      <c r="AA361" s="238">
        <f t="shared" si="979"/>
        <v>0</v>
      </c>
      <c r="AB361" s="227">
        <f t="shared" si="980"/>
        <v>0</v>
      </c>
      <c r="AC361" s="227">
        <f t="shared" si="981"/>
        <v>0</v>
      </c>
      <c r="AD361" s="227"/>
      <c r="AE361" s="227"/>
      <c r="AF361" s="229">
        <f t="shared" si="893"/>
        <v>0</v>
      </c>
      <c r="AG361" s="228"/>
      <c r="AH361" s="227">
        <f t="shared" si="918"/>
        <v>0</v>
      </c>
      <c r="AI361" s="227">
        <f t="shared" si="919"/>
        <v>0</v>
      </c>
      <c r="AJ361" s="232">
        <f t="shared" si="802"/>
        <v>0</v>
      </c>
      <c r="AK361" s="227"/>
      <c r="AL361" s="227"/>
      <c r="AM361" s="227"/>
      <c r="AN361" s="228"/>
      <c r="AO361" s="238">
        <f t="shared" si="920"/>
        <v>0</v>
      </c>
      <c r="AP361" s="227">
        <f t="shared" si="916"/>
        <v>0</v>
      </c>
      <c r="AQ361" s="227">
        <f t="shared" si="917"/>
        <v>0</v>
      </c>
      <c r="AR361" s="227"/>
      <c r="AS361" s="227"/>
      <c r="AT361" s="229">
        <f t="shared" si="894"/>
        <v>0</v>
      </c>
      <c r="AU361" s="230"/>
      <c r="AV361" s="238">
        <f t="shared" si="982"/>
        <v>0</v>
      </c>
      <c r="AW361" s="227">
        <f t="shared" si="983"/>
        <v>0</v>
      </c>
      <c r="AX361" s="227">
        <f t="shared" si="984"/>
        <v>0</v>
      </c>
      <c r="AY361" s="227"/>
      <c r="AZ361" s="227"/>
      <c r="BA361" s="229">
        <f t="shared" si="898"/>
        <v>0</v>
      </c>
      <c r="BB361" s="230"/>
      <c r="BC361" s="238">
        <f t="shared" si="985"/>
        <v>0</v>
      </c>
      <c r="BD361" s="227">
        <f t="shared" si="986"/>
        <v>0</v>
      </c>
      <c r="BE361" s="227">
        <f t="shared" si="987"/>
        <v>0</v>
      </c>
      <c r="BF361" s="227"/>
      <c r="BG361" s="227"/>
      <c r="BH361" s="229">
        <f t="shared" si="902"/>
        <v>0</v>
      </c>
      <c r="BI361" s="230"/>
      <c r="BJ361" s="230"/>
      <c r="BK361" s="238">
        <f t="shared" si="988"/>
        <v>0</v>
      </c>
      <c r="BL361" s="227">
        <f t="shared" si="989"/>
        <v>0</v>
      </c>
      <c r="BM361" s="227">
        <f t="shared" si="990"/>
        <v>0</v>
      </c>
      <c r="BN361" s="227"/>
      <c r="BO361" s="227"/>
      <c r="BP361" s="229">
        <f t="shared" si="906"/>
        <v>0</v>
      </c>
      <c r="BQ361" s="230"/>
      <c r="BR361" s="238">
        <f t="shared" si="991"/>
        <v>0</v>
      </c>
      <c r="BS361" s="227">
        <f t="shared" si="992"/>
        <v>0</v>
      </c>
      <c r="BT361" s="227">
        <f t="shared" si="993"/>
        <v>0</v>
      </c>
      <c r="BU361" s="18"/>
      <c r="BV361" s="186"/>
      <c r="BW361" s="16">
        <f t="shared" si="866"/>
        <v>0</v>
      </c>
      <c r="BX361" s="48"/>
      <c r="BY361" s="37" t="s">
        <v>835</v>
      </c>
      <c r="BZ361" s="37"/>
    </row>
    <row r="362" spans="1:162" ht="42.75" customHeight="1" outlineLevel="1" x14ac:dyDescent="0.45">
      <c r="A362" s="5">
        <v>306</v>
      </c>
      <c r="B362" s="5">
        <v>306</v>
      </c>
      <c r="C362" s="5" t="s">
        <v>286</v>
      </c>
      <c r="D362" s="6" t="s">
        <v>552</v>
      </c>
      <c r="E362" s="10">
        <v>48</v>
      </c>
      <c r="F362" s="283">
        <f t="shared" si="994"/>
        <v>3096</v>
      </c>
      <c r="G362" s="283">
        <f t="shared" si="995"/>
        <v>0</v>
      </c>
      <c r="H362" s="283">
        <f t="shared" si="996"/>
        <v>3096</v>
      </c>
      <c r="I362" s="283">
        <f t="shared" si="997"/>
        <v>64.5</v>
      </c>
      <c r="J362" s="283">
        <f t="shared" si="998"/>
        <v>0</v>
      </c>
      <c r="K362" s="10"/>
      <c r="L362" s="228"/>
      <c r="M362" s="227">
        <f t="shared" si="921"/>
        <v>3096</v>
      </c>
      <c r="N362" s="227">
        <f t="shared" si="999"/>
        <v>0</v>
      </c>
      <c r="O362" s="227">
        <f t="shared" si="922"/>
        <v>3096</v>
      </c>
      <c r="P362" s="227">
        <v>64.5</v>
      </c>
      <c r="Q362" s="227"/>
      <c r="R362" s="227">
        <f t="shared" si="923"/>
        <v>64.5</v>
      </c>
      <c r="S362" s="228"/>
      <c r="T362" s="227">
        <f t="shared" si="799"/>
        <v>360</v>
      </c>
      <c r="U362" s="227">
        <f t="shared" si="800"/>
        <v>0</v>
      </c>
      <c r="V362" s="232">
        <f t="shared" si="801"/>
        <v>360</v>
      </c>
      <c r="W362" s="274">
        <v>7.5</v>
      </c>
      <c r="X362" s="227"/>
      <c r="Y362" s="227"/>
      <c r="Z362" s="228"/>
      <c r="AA362" s="238">
        <f t="shared" si="979"/>
        <v>0</v>
      </c>
      <c r="AB362" s="227">
        <f t="shared" si="980"/>
        <v>0</v>
      </c>
      <c r="AC362" s="227">
        <f t="shared" si="981"/>
        <v>0</v>
      </c>
      <c r="AD362" s="227"/>
      <c r="AE362" s="227"/>
      <c r="AF362" s="229">
        <f t="shared" si="893"/>
        <v>0</v>
      </c>
      <c r="AG362" s="228"/>
      <c r="AH362" s="227">
        <f t="shared" si="918"/>
        <v>0</v>
      </c>
      <c r="AI362" s="227">
        <f t="shared" si="919"/>
        <v>0</v>
      </c>
      <c r="AJ362" s="232">
        <f t="shared" si="802"/>
        <v>0</v>
      </c>
      <c r="AK362" s="227"/>
      <c r="AL362" s="227"/>
      <c r="AM362" s="227"/>
      <c r="AN362" s="228"/>
      <c r="AO362" s="238">
        <f t="shared" si="920"/>
        <v>0</v>
      </c>
      <c r="AP362" s="227">
        <f t="shared" si="916"/>
        <v>0</v>
      </c>
      <c r="AQ362" s="227">
        <f t="shared" si="917"/>
        <v>0</v>
      </c>
      <c r="AR362" s="227"/>
      <c r="AS362" s="227"/>
      <c r="AT362" s="229">
        <f t="shared" si="894"/>
        <v>0</v>
      </c>
      <c r="AU362" s="230"/>
      <c r="AV362" s="238">
        <f t="shared" si="982"/>
        <v>0</v>
      </c>
      <c r="AW362" s="227">
        <f t="shared" si="983"/>
        <v>0</v>
      </c>
      <c r="AX362" s="227">
        <f t="shared" si="984"/>
        <v>0</v>
      </c>
      <c r="AY362" s="227"/>
      <c r="AZ362" s="227"/>
      <c r="BA362" s="229">
        <f t="shared" si="898"/>
        <v>0</v>
      </c>
      <c r="BB362" s="230"/>
      <c r="BC362" s="238">
        <f t="shared" si="985"/>
        <v>0</v>
      </c>
      <c r="BD362" s="227">
        <f t="shared" si="986"/>
        <v>0</v>
      </c>
      <c r="BE362" s="227">
        <f t="shared" si="987"/>
        <v>0</v>
      </c>
      <c r="BF362" s="227"/>
      <c r="BG362" s="227"/>
      <c r="BH362" s="229">
        <f t="shared" si="902"/>
        <v>0</v>
      </c>
      <c r="BI362" s="230"/>
      <c r="BJ362" s="230"/>
      <c r="BK362" s="238">
        <f t="shared" si="988"/>
        <v>0</v>
      </c>
      <c r="BL362" s="227">
        <f t="shared" si="989"/>
        <v>0</v>
      </c>
      <c r="BM362" s="227">
        <f t="shared" si="990"/>
        <v>0</v>
      </c>
      <c r="BN362" s="227"/>
      <c r="BO362" s="227"/>
      <c r="BP362" s="229">
        <f t="shared" si="906"/>
        <v>0</v>
      </c>
      <c r="BQ362" s="230"/>
      <c r="BR362" s="238">
        <f t="shared" si="991"/>
        <v>0</v>
      </c>
      <c r="BS362" s="227">
        <f t="shared" si="992"/>
        <v>0</v>
      </c>
      <c r="BT362" s="227">
        <f t="shared" si="993"/>
        <v>0</v>
      </c>
      <c r="BU362" s="18"/>
      <c r="BV362" s="186"/>
      <c r="BW362" s="16">
        <f t="shared" si="866"/>
        <v>0</v>
      </c>
      <c r="BX362" s="48"/>
      <c r="BY362" s="37" t="s">
        <v>836</v>
      </c>
      <c r="BZ362" s="37"/>
    </row>
    <row r="363" spans="1:162" ht="42.75" customHeight="1" outlineLevel="1" x14ac:dyDescent="0.45">
      <c r="A363" s="5">
        <v>307</v>
      </c>
      <c r="B363" s="5">
        <v>307</v>
      </c>
      <c r="C363" s="5" t="s">
        <v>287</v>
      </c>
      <c r="D363" s="6" t="s">
        <v>552</v>
      </c>
      <c r="E363" s="10">
        <v>331.69</v>
      </c>
      <c r="F363" s="283">
        <f t="shared" si="994"/>
        <v>41792.94</v>
      </c>
      <c r="G363" s="283">
        <f t="shared" si="995"/>
        <v>0</v>
      </c>
      <c r="H363" s="283">
        <f t="shared" si="996"/>
        <v>41792.94</v>
      </c>
      <c r="I363" s="283">
        <f t="shared" si="997"/>
        <v>126</v>
      </c>
      <c r="J363" s="283">
        <f t="shared" si="998"/>
        <v>0</v>
      </c>
      <c r="K363" s="10"/>
      <c r="L363" s="228"/>
      <c r="M363" s="227">
        <f t="shared" si="921"/>
        <v>41792.94</v>
      </c>
      <c r="N363" s="227">
        <f t="shared" si="999"/>
        <v>0</v>
      </c>
      <c r="O363" s="227">
        <f t="shared" si="922"/>
        <v>41792.94</v>
      </c>
      <c r="P363" s="227">
        <v>126</v>
      </c>
      <c r="Q363" s="227"/>
      <c r="R363" s="227">
        <f t="shared" si="923"/>
        <v>126</v>
      </c>
      <c r="S363" s="228"/>
      <c r="T363" s="227">
        <f t="shared" si="799"/>
        <v>2487.6750000000002</v>
      </c>
      <c r="U363" s="227">
        <f t="shared" si="800"/>
        <v>0</v>
      </c>
      <c r="V363" s="232">
        <f t="shared" si="801"/>
        <v>2487.6750000000002</v>
      </c>
      <c r="W363" s="274">
        <v>7.5</v>
      </c>
      <c r="X363" s="227"/>
      <c r="Y363" s="227"/>
      <c r="Z363" s="228"/>
      <c r="AA363" s="238">
        <f t="shared" si="979"/>
        <v>0</v>
      </c>
      <c r="AB363" s="227">
        <f t="shared" si="980"/>
        <v>0</v>
      </c>
      <c r="AC363" s="227">
        <f t="shared" si="981"/>
        <v>0</v>
      </c>
      <c r="AD363" s="227"/>
      <c r="AE363" s="227"/>
      <c r="AF363" s="229">
        <f t="shared" si="893"/>
        <v>0</v>
      </c>
      <c r="AG363" s="228"/>
      <c r="AH363" s="227">
        <f t="shared" si="918"/>
        <v>0</v>
      </c>
      <c r="AI363" s="227">
        <f t="shared" si="919"/>
        <v>0</v>
      </c>
      <c r="AJ363" s="232">
        <f t="shared" si="802"/>
        <v>0</v>
      </c>
      <c r="AK363" s="227"/>
      <c r="AL363" s="227"/>
      <c r="AM363" s="227"/>
      <c r="AN363" s="228"/>
      <c r="AO363" s="238">
        <f t="shared" si="920"/>
        <v>0</v>
      </c>
      <c r="AP363" s="227">
        <f t="shared" si="916"/>
        <v>0</v>
      </c>
      <c r="AQ363" s="227">
        <f t="shared" si="917"/>
        <v>0</v>
      </c>
      <c r="AR363" s="227"/>
      <c r="AS363" s="227"/>
      <c r="AT363" s="229">
        <f t="shared" si="894"/>
        <v>0</v>
      </c>
      <c r="AU363" s="230"/>
      <c r="AV363" s="238">
        <f t="shared" si="982"/>
        <v>0</v>
      </c>
      <c r="AW363" s="227">
        <f t="shared" si="983"/>
        <v>0</v>
      </c>
      <c r="AX363" s="227">
        <f t="shared" si="984"/>
        <v>0</v>
      </c>
      <c r="AY363" s="227"/>
      <c r="AZ363" s="227"/>
      <c r="BA363" s="229">
        <f t="shared" si="898"/>
        <v>0</v>
      </c>
      <c r="BB363" s="230"/>
      <c r="BC363" s="238">
        <f t="shared" si="985"/>
        <v>0</v>
      </c>
      <c r="BD363" s="227">
        <f t="shared" si="986"/>
        <v>0</v>
      </c>
      <c r="BE363" s="227">
        <f t="shared" si="987"/>
        <v>0</v>
      </c>
      <c r="BF363" s="227"/>
      <c r="BG363" s="227"/>
      <c r="BH363" s="229">
        <f t="shared" si="902"/>
        <v>0</v>
      </c>
      <c r="BI363" s="230"/>
      <c r="BJ363" s="230"/>
      <c r="BK363" s="238">
        <f t="shared" si="988"/>
        <v>0</v>
      </c>
      <c r="BL363" s="227">
        <f t="shared" si="989"/>
        <v>0</v>
      </c>
      <c r="BM363" s="227">
        <f t="shared" si="990"/>
        <v>0</v>
      </c>
      <c r="BN363" s="227"/>
      <c r="BO363" s="227"/>
      <c r="BP363" s="229">
        <f t="shared" si="906"/>
        <v>0</v>
      </c>
      <c r="BQ363" s="230"/>
      <c r="BR363" s="238">
        <f t="shared" si="991"/>
        <v>0</v>
      </c>
      <c r="BS363" s="227">
        <f t="shared" si="992"/>
        <v>0</v>
      </c>
      <c r="BT363" s="227">
        <f t="shared" si="993"/>
        <v>0</v>
      </c>
      <c r="BU363" s="18"/>
      <c r="BV363" s="186"/>
      <c r="BW363" s="16">
        <f t="shared" si="866"/>
        <v>0</v>
      </c>
      <c r="BX363" s="48"/>
      <c r="BY363" s="37" t="s">
        <v>837</v>
      </c>
      <c r="BZ363" s="37"/>
    </row>
    <row r="364" spans="1:162" ht="57" customHeight="1" outlineLevel="1" x14ac:dyDescent="0.45">
      <c r="A364" s="5">
        <v>308</v>
      </c>
      <c r="B364" s="5">
        <v>308</v>
      </c>
      <c r="C364" s="5" t="s">
        <v>288</v>
      </c>
      <c r="D364" s="6" t="s">
        <v>552</v>
      </c>
      <c r="E364" s="10">
        <v>7.23</v>
      </c>
      <c r="F364" s="283">
        <f t="shared" si="994"/>
        <v>910.98</v>
      </c>
      <c r="G364" s="283">
        <f t="shared" si="995"/>
        <v>0</v>
      </c>
      <c r="H364" s="283">
        <f t="shared" si="996"/>
        <v>910.98</v>
      </c>
      <c r="I364" s="283">
        <f t="shared" si="997"/>
        <v>126</v>
      </c>
      <c r="J364" s="283">
        <f t="shared" si="998"/>
        <v>0</v>
      </c>
      <c r="K364" s="10"/>
      <c r="L364" s="228"/>
      <c r="M364" s="227">
        <f t="shared" si="921"/>
        <v>910.98</v>
      </c>
      <c r="N364" s="227">
        <f t="shared" si="999"/>
        <v>0</v>
      </c>
      <c r="O364" s="227">
        <f t="shared" si="922"/>
        <v>910.98</v>
      </c>
      <c r="P364" s="227">
        <v>126</v>
      </c>
      <c r="Q364" s="227"/>
      <c r="R364" s="227">
        <f t="shared" si="923"/>
        <v>126</v>
      </c>
      <c r="S364" s="228"/>
      <c r="T364" s="227">
        <f t="shared" si="799"/>
        <v>54.225000000000001</v>
      </c>
      <c r="U364" s="227">
        <f t="shared" si="800"/>
        <v>0</v>
      </c>
      <c r="V364" s="232">
        <f t="shared" si="801"/>
        <v>54.225000000000001</v>
      </c>
      <c r="W364" s="274">
        <v>7.5</v>
      </c>
      <c r="X364" s="227"/>
      <c r="Y364" s="227"/>
      <c r="Z364" s="228"/>
      <c r="AA364" s="238">
        <f t="shared" si="979"/>
        <v>0</v>
      </c>
      <c r="AB364" s="227">
        <f t="shared" si="980"/>
        <v>0</v>
      </c>
      <c r="AC364" s="227">
        <f t="shared" si="981"/>
        <v>0</v>
      </c>
      <c r="AD364" s="227"/>
      <c r="AE364" s="227"/>
      <c r="AF364" s="229">
        <f t="shared" si="893"/>
        <v>0</v>
      </c>
      <c r="AG364" s="228"/>
      <c r="AH364" s="227">
        <f t="shared" si="918"/>
        <v>0</v>
      </c>
      <c r="AI364" s="227">
        <f t="shared" si="919"/>
        <v>0</v>
      </c>
      <c r="AJ364" s="232">
        <f t="shared" si="802"/>
        <v>0</v>
      </c>
      <c r="AK364" s="227"/>
      <c r="AL364" s="227"/>
      <c r="AM364" s="227"/>
      <c r="AN364" s="228"/>
      <c r="AO364" s="238">
        <f t="shared" si="920"/>
        <v>0</v>
      </c>
      <c r="AP364" s="227">
        <f t="shared" si="916"/>
        <v>0</v>
      </c>
      <c r="AQ364" s="227">
        <f t="shared" si="917"/>
        <v>0</v>
      </c>
      <c r="AR364" s="227"/>
      <c r="AS364" s="227"/>
      <c r="AT364" s="229">
        <f t="shared" si="894"/>
        <v>0</v>
      </c>
      <c r="AU364" s="230"/>
      <c r="AV364" s="238">
        <f t="shared" si="982"/>
        <v>0</v>
      </c>
      <c r="AW364" s="227">
        <f t="shared" si="983"/>
        <v>0</v>
      </c>
      <c r="AX364" s="227">
        <f t="shared" si="984"/>
        <v>0</v>
      </c>
      <c r="AY364" s="227"/>
      <c r="AZ364" s="227"/>
      <c r="BA364" s="229">
        <f t="shared" si="898"/>
        <v>0</v>
      </c>
      <c r="BB364" s="230"/>
      <c r="BC364" s="238">
        <f t="shared" si="985"/>
        <v>0</v>
      </c>
      <c r="BD364" s="227">
        <f t="shared" si="986"/>
        <v>0</v>
      </c>
      <c r="BE364" s="227">
        <f t="shared" si="987"/>
        <v>0</v>
      </c>
      <c r="BF364" s="227"/>
      <c r="BG364" s="227"/>
      <c r="BH364" s="229">
        <f t="shared" si="902"/>
        <v>0</v>
      </c>
      <c r="BI364" s="230"/>
      <c r="BJ364" s="230"/>
      <c r="BK364" s="238">
        <f t="shared" si="988"/>
        <v>0</v>
      </c>
      <c r="BL364" s="227">
        <f t="shared" si="989"/>
        <v>0</v>
      </c>
      <c r="BM364" s="227">
        <f t="shared" si="990"/>
        <v>0</v>
      </c>
      <c r="BN364" s="227"/>
      <c r="BO364" s="227"/>
      <c r="BP364" s="229">
        <f t="shared" si="906"/>
        <v>0</v>
      </c>
      <c r="BQ364" s="230"/>
      <c r="BR364" s="238">
        <f t="shared" si="991"/>
        <v>0</v>
      </c>
      <c r="BS364" s="227">
        <f t="shared" si="992"/>
        <v>0</v>
      </c>
      <c r="BT364" s="227">
        <f t="shared" si="993"/>
        <v>0</v>
      </c>
      <c r="BU364" s="18"/>
      <c r="BV364" s="186"/>
      <c r="BW364" s="16">
        <f t="shared" si="866"/>
        <v>0</v>
      </c>
      <c r="BX364" s="48"/>
      <c r="BY364" s="37" t="s">
        <v>838</v>
      </c>
      <c r="BZ364" s="37"/>
    </row>
    <row r="365" spans="1:162" ht="99.75" customHeight="1" outlineLevel="1" x14ac:dyDescent="0.45">
      <c r="A365" s="5">
        <v>309</v>
      </c>
      <c r="B365" s="5">
        <v>309</v>
      </c>
      <c r="C365" s="5" t="s">
        <v>289</v>
      </c>
      <c r="D365" s="6" t="s">
        <v>553</v>
      </c>
      <c r="E365" s="10">
        <v>2.81</v>
      </c>
      <c r="F365" s="283">
        <f t="shared" si="994"/>
        <v>354060</v>
      </c>
      <c r="G365" s="283">
        <f t="shared" si="995"/>
        <v>0</v>
      </c>
      <c r="H365" s="283">
        <f t="shared" si="996"/>
        <v>354060</v>
      </c>
      <c r="I365" s="283">
        <f t="shared" si="997"/>
        <v>126000</v>
      </c>
      <c r="J365" s="283">
        <f t="shared" si="998"/>
        <v>0</v>
      </c>
      <c r="K365" s="10"/>
      <c r="L365" s="228"/>
      <c r="M365" s="227">
        <f t="shared" si="921"/>
        <v>354060</v>
      </c>
      <c r="N365" s="227">
        <f t="shared" si="999"/>
        <v>0</v>
      </c>
      <c r="O365" s="227">
        <f t="shared" si="922"/>
        <v>354060</v>
      </c>
      <c r="P365" s="227">
        <v>126000</v>
      </c>
      <c r="Q365" s="227"/>
      <c r="R365" s="227">
        <f t="shared" si="923"/>
        <v>126000</v>
      </c>
      <c r="S365" s="228"/>
      <c r="T365" s="227">
        <f t="shared" si="799"/>
        <v>21075</v>
      </c>
      <c r="U365" s="227">
        <f t="shared" si="800"/>
        <v>0</v>
      </c>
      <c r="V365" s="232">
        <f t="shared" si="801"/>
        <v>21075</v>
      </c>
      <c r="W365" s="274">
        <v>7500</v>
      </c>
      <c r="X365" s="227"/>
      <c r="Y365" s="227"/>
      <c r="Z365" s="228"/>
      <c r="AA365" s="238">
        <f t="shared" si="979"/>
        <v>0</v>
      </c>
      <c r="AB365" s="227">
        <f t="shared" si="980"/>
        <v>0</v>
      </c>
      <c r="AC365" s="227">
        <f t="shared" si="981"/>
        <v>0</v>
      </c>
      <c r="AD365" s="227"/>
      <c r="AE365" s="227"/>
      <c r="AF365" s="229">
        <f t="shared" si="893"/>
        <v>0</v>
      </c>
      <c r="AG365" s="228"/>
      <c r="AH365" s="227">
        <f t="shared" si="918"/>
        <v>0</v>
      </c>
      <c r="AI365" s="227">
        <f t="shared" si="919"/>
        <v>0</v>
      </c>
      <c r="AJ365" s="232">
        <f t="shared" si="802"/>
        <v>0</v>
      </c>
      <c r="AK365" s="227"/>
      <c r="AL365" s="227"/>
      <c r="AM365" s="227"/>
      <c r="AN365" s="228"/>
      <c r="AO365" s="238">
        <f t="shared" si="920"/>
        <v>0</v>
      </c>
      <c r="AP365" s="227">
        <f t="shared" si="916"/>
        <v>0</v>
      </c>
      <c r="AQ365" s="227">
        <f t="shared" si="917"/>
        <v>0</v>
      </c>
      <c r="AR365" s="227"/>
      <c r="AS365" s="227"/>
      <c r="AT365" s="229">
        <f t="shared" si="894"/>
        <v>0</v>
      </c>
      <c r="AU365" s="230"/>
      <c r="AV365" s="238">
        <f t="shared" si="982"/>
        <v>0</v>
      </c>
      <c r="AW365" s="227">
        <f t="shared" si="983"/>
        <v>0</v>
      </c>
      <c r="AX365" s="227">
        <f t="shared" si="984"/>
        <v>0</v>
      </c>
      <c r="AY365" s="227"/>
      <c r="AZ365" s="227"/>
      <c r="BA365" s="229">
        <f t="shared" si="898"/>
        <v>0</v>
      </c>
      <c r="BB365" s="230"/>
      <c r="BC365" s="238">
        <f t="shared" si="985"/>
        <v>0</v>
      </c>
      <c r="BD365" s="227">
        <f t="shared" si="986"/>
        <v>0</v>
      </c>
      <c r="BE365" s="227">
        <f t="shared" si="987"/>
        <v>0</v>
      </c>
      <c r="BF365" s="227"/>
      <c r="BG365" s="227"/>
      <c r="BH365" s="229">
        <f t="shared" si="902"/>
        <v>0</v>
      </c>
      <c r="BI365" s="230"/>
      <c r="BJ365" s="230"/>
      <c r="BK365" s="238">
        <f t="shared" si="988"/>
        <v>0</v>
      </c>
      <c r="BL365" s="227">
        <f t="shared" si="989"/>
        <v>0</v>
      </c>
      <c r="BM365" s="227">
        <f t="shared" si="990"/>
        <v>0</v>
      </c>
      <c r="BN365" s="227"/>
      <c r="BO365" s="227"/>
      <c r="BP365" s="229">
        <f t="shared" si="906"/>
        <v>0</v>
      </c>
      <c r="BQ365" s="230"/>
      <c r="BR365" s="238">
        <f t="shared" si="991"/>
        <v>0</v>
      </c>
      <c r="BS365" s="227">
        <f t="shared" si="992"/>
        <v>0</v>
      </c>
      <c r="BT365" s="227">
        <f t="shared" si="993"/>
        <v>0</v>
      </c>
      <c r="BU365" s="18"/>
      <c r="BV365" s="186"/>
      <c r="BW365" s="16">
        <f t="shared" si="866"/>
        <v>0</v>
      </c>
      <c r="BX365" s="48"/>
      <c r="BY365" s="37" t="s">
        <v>839</v>
      </c>
      <c r="BZ365" s="37"/>
    </row>
    <row r="366" spans="1:162" s="26" customFormat="1" x14ac:dyDescent="0.45">
      <c r="A366" s="21"/>
      <c r="B366" s="21"/>
      <c r="C366" s="21" t="s">
        <v>290</v>
      </c>
      <c r="D366" s="27"/>
      <c r="E366" s="28"/>
      <c r="F366" s="225">
        <f t="shared" ref="F366:L366" si="1000">SUM(F367:F370)</f>
        <v>147573.41999999998</v>
      </c>
      <c r="G366" s="225">
        <f t="shared" si="1000"/>
        <v>0</v>
      </c>
      <c r="H366" s="225">
        <f t="shared" si="1000"/>
        <v>147573.41999999998</v>
      </c>
      <c r="I366" s="225"/>
      <c r="J366" s="225"/>
      <c r="K366" s="225"/>
      <c r="L366" s="225">
        <f t="shared" si="1000"/>
        <v>0</v>
      </c>
      <c r="M366" s="225">
        <f>SUM(M367:M370)</f>
        <v>147573.41999999998</v>
      </c>
      <c r="N366" s="225">
        <f>SUM(N367:N370)</f>
        <v>0</v>
      </c>
      <c r="O366" s="225">
        <f>SUM(O367:O370)</f>
        <v>147573.41999999998</v>
      </c>
      <c r="P366" s="225"/>
      <c r="Q366" s="225"/>
      <c r="R366" s="225">
        <f t="shared" si="923"/>
        <v>0</v>
      </c>
      <c r="S366" s="226"/>
      <c r="T366" s="225">
        <f>SUM(T367:T370)</f>
        <v>17159.7</v>
      </c>
      <c r="U366" s="225">
        <f>SUM(U367:U370)</f>
        <v>0</v>
      </c>
      <c r="V366" s="225">
        <f>SUM(V367:V370)</f>
        <v>17159.7</v>
      </c>
      <c r="W366" s="273"/>
      <c r="X366" s="225"/>
      <c r="Y366" s="225"/>
      <c r="Z366" s="226"/>
      <c r="AA366" s="225">
        <f>SUM(AA367:AA370)</f>
        <v>0</v>
      </c>
      <c r="AB366" s="225">
        <f>SUM(AB367:AB370)</f>
        <v>0</v>
      </c>
      <c r="AC366" s="225">
        <f>SUM(AC367:AC370)</f>
        <v>0</v>
      </c>
      <c r="AD366" s="225"/>
      <c r="AE366" s="225"/>
      <c r="AF366" s="222">
        <f t="shared" si="893"/>
        <v>0</v>
      </c>
      <c r="AG366" s="226"/>
      <c r="AH366" s="225">
        <f>SUM(AH367:AH370)</f>
        <v>0</v>
      </c>
      <c r="AI366" s="225">
        <f>SUM(AI367:AI370)</f>
        <v>0</v>
      </c>
      <c r="AJ366" s="225">
        <f>SUM(AJ367:AJ370)</f>
        <v>0</v>
      </c>
      <c r="AK366" s="225"/>
      <c r="AL366" s="225"/>
      <c r="AM366" s="225"/>
      <c r="AN366" s="226"/>
      <c r="AO366" s="225">
        <f>SUM(AO367:AO370)</f>
        <v>0</v>
      </c>
      <c r="AP366" s="225">
        <f>SUM(AP367:AP370)</f>
        <v>0</v>
      </c>
      <c r="AQ366" s="225">
        <f>SUM(AQ367:AQ370)</f>
        <v>0</v>
      </c>
      <c r="AR366" s="225"/>
      <c r="AS366" s="225"/>
      <c r="AT366" s="222">
        <f t="shared" si="894"/>
        <v>0</v>
      </c>
      <c r="AU366" s="223"/>
      <c r="AV366" s="225">
        <f>SUM(AV367:AV370)</f>
        <v>0</v>
      </c>
      <c r="AW366" s="225">
        <f>SUM(AW367:AW370)</f>
        <v>0</v>
      </c>
      <c r="AX366" s="225">
        <f>SUM(AX367:AX370)</f>
        <v>0</v>
      </c>
      <c r="AY366" s="225"/>
      <c r="AZ366" s="225"/>
      <c r="BA366" s="222">
        <f t="shared" si="898"/>
        <v>0</v>
      </c>
      <c r="BB366" s="223"/>
      <c r="BC366" s="225">
        <f>SUM(BC367:BC370)</f>
        <v>0</v>
      </c>
      <c r="BD366" s="225">
        <f>SUM(BD367:BD370)</f>
        <v>0</v>
      </c>
      <c r="BE366" s="225">
        <f>SUM(BE367:BE370)</f>
        <v>0</v>
      </c>
      <c r="BF366" s="225"/>
      <c r="BG366" s="225"/>
      <c r="BH366" s="222">
        <f t="shared" si="902"/>
        <v>0</v>
      </c>
      <c r="BI366" s="223"/>
      <c r="BJ366" s="223"/>
      <c r="BK366" s="225">
        <f>SUM(BK367:BK370)</f>
        <v>0</v>
      </c>
      <c r="BL366" s="225">
        <f>SUM(BL367:BL370)</f>
        <v>0</v>
      </c>
      <c r="BM366" s="225">
        <f>SUM(BM367:BM370)</f>
        <v>0</v>
      </c>
      <c r="BN366" s="225"/>
      <c r="BO366" s="225"/>
      <c r="BP366" s="222">
        <f t="shared" si="906"/>
        <v>0</v>
      </c>
      <c r="BQ366" s="223"/>
      <c r="BR366" s="225">
        <f>SUM(BR367:BR370)</f>
        <v>0</v>
      </c>
      <c r="BS366" s="225">
        <f>SUM(BS367:BS370)</f>
        <v>0</v>
      </c>
      <c r="BT366" s="225">
        <f>SUM(BT367:BT370)</f>
        <v>0</v>
      </c>
      <c r="BU366" s="29"/>
      <c r="BV366" s="190"/>
      <c r="BW366" s="25">
        <f t="shared" si="866"/>
        <v>0</v>
      </c>
      <c r="BX366" s="47"/>
      <c r="BY366" s="35"/>
      <c r="BZ366" s="35"/>
      <c r="CA366" s="53"/>
      <c r="CB366" s="53"/>
      <c r="CC366" s="53"/>
      <c r="CD366" s="53"/>
      <c r="CE366" s="53"/>
      <c r="CF366" s="53"/>
      <c r="CG366" s="53"/>
      <c r="CH366" s="53"/>
      <c r="CI366" s="53"/>
      <c r="CJ366" s="53"/>
      <c r="CK366" s="53"/>
      <c r="CL366" s="53"/>
      <c r="CM366" s="53"/>
      <c r="CN366" s="53"/>
      <c r="CO366" s="53"/>
      <c r="CP366" s="53"/>
      <c r="CQ366" s="53"/>
      <c r="CR366" s="53"/>
      <c r="CS366" s="53"/>
      <c r="CT366" s="53"/>
      <c r="CU366" s="53"/>
      <c r="CV366" s="53"/>
      <c r="CW366" s="53"/>
      <c r="CX366" s="53"/>
      <c r="CY366" s="53"/>
      <c r="CZ366" s="53"/>
      <c r="DA366" s="53"/>
      <c r="DB366" s="53"/>
      <c r="DC366" s="53"/>
      <c r="DD366" s="53"/>
      <c r="DE366" s="53"/>
      <c r="DF366" s="53"/>
      <c r="DG366" s="53"/>
      <c r="DH366" s="53"/>
      <c r="DI366" s="53"/>
      <c r="DJ366" s="53"/>
      <c r="DK366" s="53"/>
      <c r="DL366" s="53"/>
      <c r="DM366" s="53"/>
      <c r="DN366" s="53"/>
      <c r="DO366" s="53"/>
      <c r="DP366" s="53"/>
      <c r="DQ366" s="53"/>
      <c r="DR366" s="53"/>
      <c r="DS366" s="53"/>
      <c r="DT366" s="53"/>
      <c r="DU366" s="53"/>
      <c r="DV366" s="53"/>
      <c r="DW366" s="53"/>
      <c r="DX366" s="53"/>
      <c r="DY366" s="53"/>
      <c r="DZ366" s="53"/>
      <c r="EA366" s="53"/>
      <c r="EB366" s="53"/>
      <c r="EC366" s="53"/>
      <c r="ED366" s="53"/>
      <c r="EE366" s="53"/>
      <c r="EF366" s="53"/>
      <c r="EG366" s="53"/>
      <c r="EH366" s="53"/>
      <c r="EI366" s="53"/>
      <c r="EJ366" s="53"/>
      <c r="EK366" s="53"/>
      <c r="EL366" s="53"/>
      <c r="EM366" s="53"/>
      <c r="EN366" s="53"/>
      <c r="EO366" s="53"/>
      <c r="EP366" s="53"/>
      <c r="EQ366" s="53"/>
      <c r="ER366" s="53"/>
      <c r="ES366" s="53"/>
      <c r="ET366" s="53"/>
      <c r="EU366" s="53"/>
      <c r="EV366" s="53"/>
      <c r="EW366" s="53"/>
      <c r="EX366" s="53"/>
      <c r="EY366" s="53"/>
      <c r="EZ366" s="53"/>
      <c r="FA366" s="53"/>
      <c r="FB366" s="53"/>
      <c r="FC366" s="53"/>
      <c r="FD366" s="53"/>
      <c r="FE366" s="53"/>
      <c r="FF366" s="53"/>
    </row>
    <row r="367" spans="1:162" ht="42.75" customHeight="1" outlineLevel="1" x14ac:dyDescent="0.45">
      <c r="A367" s="5">
        <v>310</v>
      </c>
      <c r="B367" s="5">
        <v>310</v>
      </c>
      <c r="C367" s="5" t="s">
        <v>291</v>
      </c>
      <c r="D367" s="6" t="s">
        <v>552</v>
      </c>
      <c r="E367" s="10">
        <v>511.2</v>
      </c>
      <c r="F367" s="283">
        <f t="shared" ref="F367" si="1001">E367*I367</f>
        <v>32972.400000000001</v>
      </c>
      <c r="G367" s="283">
        <f t="shared" ref="G367" si="1002">E367*J367</f>
        <v>0</v>
      </c>
      <c r="H367" s="283">
        <f t="shared" ref="H367" si="1003">F367+G367</f>
        <v>32972.400000000001</v>
      </c>
      <c r="I367" s="283">
        <f t="shared" ref="I367" si="1004">P367</f>
        <v>64.5</v>
      </c>
      <c r="J367" s="283">
        <f t="shared" ref="J367" si="1005">Q367</f>
        <v>0</v>
      </c>
      <c r="K367" s="10"/>
      <c r="L367" s="228"/>
      <c r="M367" s="227">
        <f t="shared" si="921"/>
        <v>32972.400000000001</v>
      </c>
      <c r="N367" s="227"/>
      <c r="O367" s="227">
        <f t="shared" si="922"/>
        <v>32972.400000000001</v>
      </c>
      <c r="P367" s="227">
        <v>64.5</v>
      </c>
      <c r="Q367" s="227"/>
      <c r="R367" s="227">
        <f t="shared" si="923"/>
        <v>64.5</v>
      </c>
      <c r="S367" s="228"/>
      <c r="T367" s="227">
        <f t="shared" si="799"/>
        <v>3834</v>
      </c>
      <c r="U367" s="227">
        <f t="shared" si="800"/>
        <v>0</v>
      </c>
      <c r="V367" s="232">
        <f t="shared" si="801"/>
        <v>3834</v>
      </c>
      <c r="W367" s="274">
        <v>7.5</v>
      </c>
      <c r="X367" s="227"/>
      <c r="Y367" s="227"/>
      <c r="Z367" s="228"/>
      <c r="AA367" s="238">
        <f>AM367*AD367</f>
        <v>0</v>
      </c>
      <c r="AB367" s="227">
        <f>AM368*AE367</f>
        <v>0</v>
      </c>
      <c r="AC367" s="227">
        <f>AA367+AB367</f>
        <v>0</v>
      </c>
      <c r="AD367" s="227"/>
      <c r="AE367" s="227"/>
      <c r="AF367" s="229">
        <f t="shared" si="893"/>
        <v>0</v>
      </c>
      <c r="AG367" s="228"/>
      <c r="AH367" s="227">
        <f t="shared" si="918"/>
        <v>0</v>
      </c>
      <c r="AI367" s="227">
        <f t="shared" si="919"/>
        <v>0</v>
      </c>
      <c r="AJ367" s="232">
        <f t="shared" si="802"/>
        <v>0</v>
      </c>
      <c r="AK367" s="227"/>
      <c r="AL367" s="227"/>
      <c r="AM367" s="227"/>
      <c r="AN367" s="228"/>
      <c r="AO367" s="238">
        <f t="shared" si="920"/>
        <v>0</v>
      </c>
      <c r="AP367" s="227">
        <f t="shared" si="916"/>
        <v>0</v>
      </c>
      <c r="AQ367" s="227">
        <f t="shared" si="917"/>
        <v>0</v>
      </c>
      <c r="AR367" s="227"/>
      <c r="AS367" s="227"/>
      <c r="AT367" s="229">
        <f t="shared" si="894"/>
        <v>0</v>
      </c>
      <c r="AU367" s="230"/>
      <c r="AV367" s="238">
        <f>R367*AY367</f>
        <v>0</v>
      </c>
      <c r="AW367" s="227">
        <f>R368*AZ367</f>
        <v>0</v>
      </c>
      <c r="AX367" s="227">
        <f>AV367+AW367</f>
        <v>0</v>
      </c>
      <c r="AY367" s="227"/>
      <c r="AZ367" s="227"/>
      <c r="BA367" s="229">
        <f t="shared" si="898"/>
        <v>0</v>
      </c>
      <c r="BB367" s="230"/>
      <c r="BC367" s="238">
        <f>Y367*BF367</f>
        <v>0</v>
      </c>
      <c r="BD367" s="227">
        <f>Y368*BG367</f>
        <v>0</v>
      </c>
      <c r="BE367" s="227">
        <f>BC367+BD367</f>
        <v>0</v>
      </c>
      <c r="BF367" s="227"/>
      <c r="BG367" s="227"/>
      <c r="BH367" s="229">
        <f t="shared" si="902"/>
        <v>0</v>
      </c>
      <c r="BI367" s="230"/>
      <c r="BJ367" s="230"/>
      <c r="BK367" s="238">
        <f>AT367*BN367</f>
        <v>0</v>
      </c>
      <c r="BL367" s="227">
        <f>AT368*BO367</f>
        <v>0</v>
      </c>
      <c r="BM367" s="227">
        <f>BK367+BL367</f>
        <v>0</v>
      </c>
      <c r="BN367" s="227"/>
      <c r="BO367" s="227"/>
      <c r="BP367" s="229">
        <f t="shared" si="906"/>
        <v>0</v>
      </c>
      <c r="BQ367" s="230"/>
      <c r="BR367" s="238">
        <f>BA367*BU367</f>
        <v>0</v>
      </c>
      <c r="BS367" s="227">
        <f>BA368*BV367</f>
        <v>0</v>
      </c>
      <c r="BT367" s="227">
        <f>BR367+BS367</f>
        <v>0</v>
      </c>
      <c r="BU367" s="18"/>
      <c r="BV367" s="186"/>
      <c r="BW367" s="16">
        <f t="shared" si="866"/>
        <v>0</v>
      </c>
      <c r="BX367" s="48"/>
      <c r="BY367" s="37" t="s">
        <v>840</v>
      </c>
      <c r="BZ367" s="37"/>
    </row>
    <row r="368" spans="1:162" ht="85.5" customHeight="1" outlineLevel="1" x14ac:dyDescent="0.45">
      <c r="A368" s="5">
        <v>311</v>
      </c>
      <c r="B368" s="5">
        <v>311</v>
      </c>
      <c r="C368" s="5" t="s">
        <v>292</v>
      </c>
      <c r="D368" s="6" t="s">
        <v>552</v>
      </c>
      <c r="E368" s="10">
        <v>375.15</v>
      </c>
      <c r="F368" s="283">
        <f t="shared" ref="F368:F370" si="1006">E368*I368</f>
        <v>24197.174999999999</v>
      </c>
      <c r="G368" s="283">
        <f t="shared" ref="G368:G370" si="1007">E368*J368</f>
        <v>0</v>
      </c>
      <c r="H368" s="283">
        <f t="shared" ref="H368:H370" si="1008">F368+G368</f>
        <v>24197.174999999999</v>
      </c>
      <c r="I368" s="283">
        <f t="shared" ref="I368:I370" si="1009">P368</f>
        <v>64.5</v>
      </c>
      <c r="J368" s="283">
        <f t="shared" ref="J368:J370" si="1010">Q368</f>
        <v>0</v>
      </c>
      <c r="K368" s="10"/>
      <c r="L368" s="228"/>
      <c r="M368" s="227">
        <f t="shared" si="921"/>
        <v>24197.174999999999</v>
      </c>
      <c r="N368" s="227"/>
      <c r="O368" s="227">
        <f t="shared" si="922"/>
        <v>24197.174999999999</v>
      </c>
      <c r="P368" s="227">
        <v>64.5</v>
      </c>
      <c r="Q368" s="227"/>
      <c r="R368" s="227">
        <f t="shared" si="923"/>
        <v>64.5</v>
      </c>
      <c r="S368" s="228"/>
      <c r="T368" s="227">
        <f t="shared" ref="T368:T430" si="1011">E368*W368</f>
        <v>2813.625</v>
      </c>
      <c r="U368" s="227">
        <f t="shared" ref="U368:U430" si="1012">E368*X368</f>
        <v>0</v>
      </c>
      <c r="V368" s="232">
        <f t="shared" ref="V368:V430" si="1013">T368+U368</f>
        <v>2813.625</v>
      </c>
      <c r="W368" s="274">
        <v>7.5</v>
      </c>
      <c r="X368" s="227"/>
      <c r="Y368" s="227"/>
      <c r="Z368" s="228"/>
      <c r="AA368" s="238">
        <f>AM368*AD368</f>
        <v>0</v>
      </c>
      <c r="AB368" s="227">
        <f>AM369*AE368</f>
        <v>0</v>
      </c>
      <c r="AC368" s="227">
        <f>AA368+AB368</f>
        <v>0</v>
      </c>
      <c r="AD368" s="227"/>
      <c r="AE368" s="227"/>
      <c r="AF368" s="229">
        <f t="shared" si="893"/>
        <v>0</v>
      </c>
      <c r="AG368" s="228"/>
      <c r="AH368" s="227">
        <f t="shared" si="918"/>
        <v>0</v>
      </c>
      <c r="AI368" s="227">
        <f t="shared" si="919"/>
        <v>0</v>
      </c>
      <c r="AJ368" s="232">
        <f t="shared" ref="AJ368:AJ430" si="1014">AH368+AI368</f>
        <v>0</v>
      </c>
      <c r="AK368" s="227"/>
      <c r="AL368" s="227"/>
      <c r="AM368" s="227"/>
      <c r="AN368" s="228"/>
      <c r="AO368" s="238">
        <f t="shared" si="920"/>
        <v>0</v>
      </c>
      <c r="AP368" s="227">
        <f t="shared" si="916"/>
        <v>0</v>
      </c>
      <c r="AQ368" s="227">
        <f t="shared" si="917"/>
        <v>0</v>
      </c>
      <c r="AR368" s="227"/>
      <c r="AS368" s="227"/>
      <c r="AT368" s="229">
        <f t="shared" si="894"/>
        <v>0</v>
      </c>
      <c r="AU368" s="230"/>
      <c r="AV368" s="238">
        <f>R368*AY368</f>
        <v>0</v>
      </c>
      <c r="AW368" s="227">
        <f>R369*AZ368</f>
        <v>0</v>
      </c>
      <c r="AX368" s="227">
        <f>AV368+AW368</f>
        <v>0</v>
      </c>
      <c r="AY368" s="227"/>
      <c r="AZ368" s="227"/>
      <c r="BA368" s="229">
        <f t="shared" si="898"/>
        <v>0</v>
      </c>
      <c r="BB368" s="230"/>
      <c r="BC368" s="238">
        <f>Y368*BF368</f>
        <v>0</v>
      </c>
      <c r="BD368" s="227">
        <f>Y369*BG368</f>
        <v>0</v>
      </c>
      <c r="BE368" s="227">
        <f>BC368+BD368</f>
        <v>0</v>
      </c>
      <c r="BF368" s="227"/>
      <c r="BG368" s="227"/>
      <c r="BH368" s="229">
        <f t="shared" si="902"/>
        <v>0</v>
      </c>
      <c r="BI368" s="230"/>
      <c r="BJ368" s="230"/>
      <c r="BK368" s="238">
        <f>AT368*BN368</f>
        <v>0</v>
      </c>
      <c r="BL368" s="227">
        <f>AT369*BO368</f>
        <v>0</v>
      </c>
      <c r="BM368" s="227">
        <f>BK368+BL368</f>
        <v>0</v>
      </c>
      <c r="BN368" s="227"/>
      <c r="BO368" s="227"/>
      <c r="BP368" s="229">
        <f t="shared" si="906"/>
        <v>0</v>
      </c>
      <c r="BQ368" s="230"/>
      <c r="BR368" s="238">
        <f>BA368*BU368</f>
        <v>0</v>
      </c>
      <c r="BS368" s="227">
        <f>BA369*BV368</f>
        <v>0</v>
      </c>
      <c r="BT368" s="227">
        <f>BR368+BS368</f>
        <v>0</v>
      </c>
      <c r="BU368" s="18"/>
      <c r="BV368" s="186"/>
      <c r="BW368" s="16">
        <f t="shared" si="866"/>
        <v>0</v>
      </c>
      <c r="BX368" s="48"/>
      <c r="BY368" s="37" t="s">
        <v>841</v>
      </c>
      <c r="BZ368" s="37"/>
    </row>
    <row r="369" spans="1:162" ht="85.5" customHeight="1" outlineLevel="1" x14ac:dyDescent="0.45">
      <c r="A369" s="5">
        <v>312</v>
      </c>
      <c r="B369" s="5">
        <v>312</v>
      </c>
      <c r="C369" s="5" t="s">
        <v>293</v>
      </c>
      <c r="D369" s="6" t="s">
        <v>552</v>
      </c>
      <c r="E369" s="10">
        <v>1012.04</v>
      </c>
      <c r="F369" s="283">
        <f t="shared" si="1006"/>
        <v>65276.579999999994</v>
      </c>
      <c r="G369" s="283">
        <f t="shared" si="1007"/>
        <v>0</v>
      </c>
      <c r="H369" s="283">
        <f t="shared" si="1008"/>
        <v>65276.579999999994</v>
      </c>
      <c r="I369" s="283">
        <f t="shared" si="1009"/>
        <v>64.5</v>
      </c>
      <c r="J369" s="283">
        <f t="shared" si="1010"/>
        <v>0</v>
      </c>
      <c r="K369" s="10"/>
      <c r="L369" s="228"/>
      <c r="M369" s="227">
        <f t="shared" si="921"/>
        <v>65276.579999999994</v>
      </c>
      <c r="N369" s="227"/>
      <c r="O369" s="227">
        <f t="shared" si="922"/>
        <v>65276.579999999994</v>
      </c>
      <c r="P369" s="227">
        <v>64.5</v>
      </c>
      <c r="Q369" s="227"/>
      <c r="R369" s="227">
        <f t="shared" si="923"/>
        <v>64.5</v>
      </c>
      <c r="S369" s="228"/>
      <c r="T369" s="227">
        <f t="shared" si="1011"/>
        <v>7590.2999999999993</v>
      </c>
      <c r="U369" s="227">
        <f t="shared" si="1012"/>
        <v>0</v>
      </c>
      <c r="V369" s="232">
        <f t="shared" si="1013"/>
        <v>7590.2999999999993</v>
      </c>
      <c r="W369" s="274">
        <v>7.5</v>
      </c>
      <c r="X369" s="227"/>
      <c r="Y369" s="227"/>
      <c r="Z369" s="228"/>
      <c r="AA369" s="238">
        <f>AM369*AD369</f>
        <v>0</v>
      </c>
      <c r="AB369" s="227">
        <f>AM370*AE369</f>
        <v>0</v>
      </c>
      <c r="AC369" s="227">
        <f>AA369+AB369</f>
        <v>0</v>
      </c>
      <c r="AD369" s="227"/>
      <c r="AE369" s="227"/>
      <c r="AF369" s="229">
        <f t="shared" si="893"/>
        <v>0</v>
      </c>
      <c r="AG369" s="228"/>
      <c r="AH369" s="227">
        <f t="shared" si="918"/>
        <v>0</v>
      </c>
      <c r="AI369" s="227">
        <f t="shared" si="919"/>
        <v>0</v>
      </c>
      <c r="AJ369" s="232">
        <f t="shared" si="1014"/>
        <v>0</v>
      </c>
      <c r="AK369" s="227"/>
      <c r="AL369" s="227"/>
      <c r="AM369" s="227"/>
      <c r="AN369" s="228"/>
      <c r="AO369" s="238">
        <f t="shared" si="920"/>
        <v>0</v>
      </c>
      <c r="AP369" s="227">
        <f t="shared" si="916"/>
        <v>0</v>
      </c>
      <c r="AQ369" s="227">
        <f t="shared" si="917"/>
        <v>0</v>
      </c>
      <c r="AR369" s="227"/>
      <c r="AS369" s="227"/>
      <c r="AT369" s="229">
        <f t="shared" si="894"/>
        <v>0</v>
      </c>
      <c r="AU369" s="230"/>
      <c r="AV369" s="238">
        <f>R369*AY369</f>
        <v>0</v>
      </c>
      <c r="AW369" s="227">
        <f>R370*AZ369</f>
        <v>0</v>
      </c>
      <c r="AX369" s="227">
        <f>AV369+AW369</f>
        <v>0</v>
      </c>
      <c r="AY369" s="227"/>
      <c r="AZ369" s="227"/>
      <c r="BA369" s="229">
        <f t="shared" si="898"/>
        <v>0</v>
      </c>
      <c r="BB369" s="230"/>
      <c r="BC369" s="238">
        <f>Y369*BF369</f>
        <v>0</v>
      </c>
      <c r="BD369" s="227">
        <f>Y370*BG369</f>
        <v>0</v>
      </c>
      <c r="BE369" s="227">
        <f>BC369+BD369</f>
        <v>0</v>
      </c>
      <c r="BF369" s="227"/>
      <c r="BG369" s="227"/>
      <c r="BH369" s="229">
        <f t="shared" si="902"/>
        <v>0</v>
      </c>
      <c r="BI369" s="230"/>
      <c r="BJ369" s="230"/>
      <c r="BK369" s="238">
        <f>AT369*BN369</f>
        <v>0</v>
      </c>
      <c r="BL369" s="227">
        <f>AT370*BO369</f>
        <v>0</v>
      </c>
      <c r="BM369" s="227">
        <f>BK369+BL369</f>
        <v>0</v>
      </c>
      <c r="BN369" s="227"/>
      <c r="BO369" s="227"/>
      <c r="BP369" s="229">
        <f t="shared" si="906"/>
        <v>0</v>
      </c>
      <c r="BQ369" s="230"/>
      <c r="BR369" s="238">
        <f>BA369*BU369</f>
        <v>0</v>
      </c>
      <c r="BS369" s="227">
        <f>BA370*BV369</f>
        <v>0</v>
      </c>
      <c r="BT369" s="227">
        <f>BR369+BS369</f>
        <v>0</v>
      </c>
      <c r="BU369" s="18"/>
      <c r="BV369" s="186"/>
      <c r="BW369" s="16">
        <f t="shared" si="866"/>
        <v>0</v>
      </c>
      <c r="BX369" s="48"/>
      <c r="BY369" s="37" t="s">
        <v>842</v>
      </c>
      <c r="BZ369" s="37"/>
    </row>
    <row r="370" spans="1:162" ht="42.75" customHeight="1" outlineLevel="1" x14ac:dyDescent="0.45">
      <c r="A370" s="5">
        <v>313</v>
      </c>
      <c r="B370" s="5">
        <v>313</v>
      </c>
      <c r="C370" s="5" t="s">
        <v>294</v>
      </c>
      <c r="D370" s="6" t="s">
        <v>552</v>
      </c>
      <c r="E370" s="10">
        <v>389.57</v>
      </c>
      <c r="F370" s="283">
        <f t="shared" si="1006"/>
        <v>25127.264999999999</v>
      </c>
      <c r="G370" s="283">
        <f t="shared" si="1007"/>
        <v>0</v>
      </c>
      <c r="H370" s="283">
        <f t="shared" si="1008"/>
        <v>25127.264999999999</v>
      </c>
      <c r="I370" s="283">
        <f t="shared" si="1009"/>
        <v>64.5</v>
      </c>
      <c r="J370" s="283">
        <f t="shared" si="1010"/>
        <v>0</v>
      </c>
      <c r="K370" s="10"/>
      <c r="L370" s="228"/>
      <c r="M370" s="227">
        <f t="shared" si="921"/>
        <v>25127.264999999999</v>
      </c>
      <c r="N370" s="227"/>
      <c r="O370" s="227">
        <f t="shared" si="922"/>
        <v>25127.264999999999</v>
      </c>
      <c r="P370" s="227">
        <v>64.5</v>
      </c>
      <c r="Q370" s="227"/>
      <c r="R370" s="227">
        <f t="shared" si="923"/>
        <v>64.5</v>
      </c>
      <c r="S370" s="228"/>
      <c r="T370" s="227">
        <f t="shared" si="1011"/>
        <v>2921.7750000000001</v>
      </c>
      <c r="U370" s="227">
        <f t="shared" si="1012"/>
        <v>0</v>
      </c>
      <c r="V370" s="232">
        <f t="shared" si="1013"/>
        <v>2921.7750000000001</v>
      </c>
      <c r="W370" s="274">
        <v>7.5</v>
      </c>
      <c r="X370" s="227"/>
      <c r="Y370" s="227"/>
      <c r="Z370" s="228"/>
      <c r="AA370" s="238">
        <f>AM370*AD370</f>
        <v>0</v>
      </c>
      <c r="AB370" s="227">
        <f>AM371*AE370</f>
        <v>0</v>
      </c>
      <c r="AC370" s="227">
        <f>AA370+AB370</f>
        <v>0</v>
      </c>
      <c r="AD370" s="227"/>
      <c r="AE370" s="227"/>
      <c r="AF370" s="229">
        <f t="shared" si="893"/>
        <v>0</v>
      </c>
      <c r="AG370" s="228"/>
      <c r="AH370" s="227">
        <f t="shared" si="918"/>
        <v>0</v>
      </c>
      <c r="AI370" s="227">
        <f t="shared" si="919"/>
        <v>0</v>
      </c>
      <c r="AJ370" s="232">
        <f t="shared" si="1014"/>
        <v>0</v>
      </c>
      <c r="AK370" s="227"/>
      <c r="AL370" s="227"/>
      <c r="AM370" s="227"/>
      <c r="AN370" s="228"/>
      <c r="AO370" s="238">
        <f t="shared" si="920"/>
        <v>0</v>
      </c>
      <c r="AP370" s="227">
        <f t="shared" si="916"/>
        <v>0</v>
      </c>
      <c r="AQ370" s="227">
        <f t="shared" si="917"/>
        <v>0</v>
      </c>
      <c r="AR370" s="227"/>
      <c r="AS370" s="227"/>
      <c r="AT370" s="229">
        <f t="shared" si="894"/>
        <v>0</v>
      </c>
      <c r="AU370" s="230"/>
      <c r="AV370" s="238">
        <f>R370*AY370</f>
        <v>0</v>
      </c>
      <c r="AW370" s="227">
        <f>R371*AZ370</f>
        <v>0</v>
      </c>
      <c r="AX370" s="227">
        <f>AV370+AW370</f>
        <v>0</v>
      </c>
      <c r="AY370" s="227"/>
      <c r="AZ370" s="227"/>
      <c r="BA370" s="229">
        <f t="shared" si="898"/>
        <v>0</v>
      </c>
      <c r="BB370" s="230"/>
      <c r="BC370" s="238">
        <f>Y370*BF370</f>
        <v>0</v>
      </c>
      <c r="BD370" s="227">
        <f>Y371*BG370</f>
        <v>0</v>
      </c>
      <c r="BE370" s="227">
        <f>BC370+BD370</f>
        <v>0</v>
      </c>
      <c r="BF370" s="227"/>
      <c r="BG370" s="227"/>
      <c r="BH370" s="229">
        <f t="shared" si="902"/>
        <v>0</v>
      </c>
      <c r="BI370" s="230"/>
      <c r="BJ370" s="230"/>
      <c r="BK370" s="238">
        <f>AT370*BN370</f>
        <v>0</v>
      </c>
      <c r="BL370" s="227">
        <f>AT371*BO370</f>
        <v>0</v>
      </c>
      <c r="BM370" s="227">
        <f>BK370+BL370</f>
        <v>0</v>
      </c>
      <c r="BN370" s="227"/>
      <c r="BO370" s="227"/>
      <c r="BP370" s="229">
        <f t="shared" si="906"/>
        <v>0</v>
      </c>
      <c r="BQ370" s="230"/>
      <c r="BR370" s="238">
        <f>BA370*BU370</f>
        <v>0</v>
      </c>
      <c r="BS370" s="227">
        <f>BA371*BV370</f>
        <v>0</v>
      </c>
      <c r="BT370" s="227">
        <f>BR370+BS370</f>
        <v>0</v>
      </c>
      <c r="BU370" s="18"/>
      <c r="BV370" s="186"/>
      <c r="BW370" s="16">
        <f t="shared" si="866"/>
        <v>0</v>
      </c>
      <c r="BX370" s="48"/>
      <c r="BY370" s="37" t="s">
        <v>843</v>
      </c>
      <c r="BZ370" s="37"/>
    </row>
    <row r="371" spans="1:162" s="30" customFormat="1" x14ac:dyDescent="0.45">
      <c r="A371" s="22"/>
      <c r="B371" s="22"/>
      <c r="C371" s="22" t="s">
        <v>63</v>
      </c>
      <c r="D371" s="22"/>
      <c r="E371" s="220">
        <f t="shared" ref="E371:L371" si="1015">E372+E378+E383+E388+E393+E395+E397+E402+E404+E407+E409+E411+E413</f>
        <v>0</v>
      </c>
      <c r="F371" s="220">
        <f t="shared" si="1015"/>
        <v>1652889.2070000002</v>
      </c>
      <c r="G371" s="220">
        <f t="shared" si="1015"/>
        <v>1074705.8605006002</v>
      </c>
      <c r="H371" s="220">
        <f t="shared" si="1015"/>
        <v>2727595.0675006006</v>
      </c>
      <c r="I371" s="220"/>
      <c r="J371" s="220"/>
      <c r="K371" s="220"/>
      <c r="L371" s="220">
        <f t="shared" si="1015"/>
        <v>0</v>
      </c>
      <c r="M371" s="220">
        <f>M372+M378+M383+M388+M393+M395+M397+M402+M404+M407+M409+M411+M413</f>
        <v>1652889.2070000002</v>
      </c>
      <c r="N371" s="220">
        <f>N372+N378+N383+N388+N393+N395+N397+N402+N404+N407+N409+N411+N413</f>
        <v>1075728.8605006</v>
      </c>
      <c r="O371" s="220">
        <f>O372+O378+O383+O388+O393+O395+O397+O402+O404+O407+O409+O411+O413</f>
        <v>2728618.0675006006</v>
      </c>
      <c r="P371" s="220"/>
      <c r="Q371" s="220"/>
      <c r="R371" s="220">
        <f t="shared" si="923"/>
        <v>0</v>
      </c>
      <c r="S371" s="221"/>
      <c r="T371" s="220">
        <f>T372+T378+T383+T388+T393+T395+T397+T402+T404+T407+T409+T411+T413</f>
        <v>61013.7</v>
      </c>
      <c r="U371" s="220">
        <f>U372+U378+U383+U388+U393+U395+U397+U402+U404+U407+U409+U411+U413</f>
        <v>0</v>
      </c>
      <c r="V371" s="220">
        <f>V372+V378+V383+V388+V393+V395+V397+V402+V404+V407+V409+V411+V413</f>
        <v>61013.7</v>
      </c>
      <c r="W371" s="272"/>
      <c r="X371" s="220"/>
      <c r="Y371" s="220"/>
      <c r="Z371" s="221"/>
      <c r="AA371" s="220">
        <f>AA372+AA378+AA383+AA388+AA393+AA395+AA397+AA402+AA404+AA407+AA409+AA411+AA413</f>
        <v>0</v>
      </c>
      <c r="AB371" s="220">
        <f>AB372+AB378+AB383+AB388+AB393+AB395+AB397+AB402+AB404+AB407+AB409+AB411+AB413</f>
        <v>0</v>
      </c>
      <c r="AC371" s="220">
        <f>AC372+AC378+AC383+AC388+AC393+AC395+AC397+AC402+AC404+AC407+AC409+AC411+AC413</f>
        <v>0</v>
      </c>
      <c r="AD371" s="220"/>
      <c r="AE371" s="220"/>
      <c r="AF371" s="222">
        <f t="shared" si="893"/>
        <v>0</v>
      </c>
      <c r="AG371" s="221"/>
      <c r="AH371" s="220">
        <f>AH372+AH378+AH383+AH388+AH393+AH395+AH397+AH402+AH404+AH407+AH409+AH411+AH413</f>
        <v>0</v>
      </c>
      <c r="AI371" s="220">
        <f>AI372+AI378+AI383+AI388+AI393+AI395+AI397+AI402+AI404+AI407+AI409+AI411+AI413</f>
        <v>555128.99596104329</v>
      </c>
      <c r="AJ371" s="220">
        <f>AJ372+AJ378+AJ383+AJ388+AJ393+AJ395+AJ397+AJ402+AJ404+AJ407+AJ409+AJ411+AJ413</f>
        <v>555128.99596104329</v>
      </c>
      <c r="AK371" s="220"/>
      <c r="AL371" s="220"/>
      <c r="AM371" s="220"/>
      <c r="AN371" s="221"/>
      <c r="AO371" s="220">
        <f>AO372+AO378+AO383+AO388+AO393+AO395+AO397+AO402+AO404+AO407+AO409+AO411+AO413</f>
        <v>0</v>
      </c>
      <c r="AP371" s="220">
        <f>AP372+AP378+AP383+AP388+AP393+AP395+AP397+AP402+AP404+AP407+AP409+AP411+AP413</f>
        <v>0</v>
      </c>
      <c r="AQ371" s="220">
        <f>AQ372+AQ378+AQ383+AQ388+AQ393+AQ395+AQ397+AQ402+AQ404+AQ407+AQ409+AQ411+AQ413</f>
        <v>0</v>
      </c>
      <c r="AR371" s="220"/>
      <c r="AS371" s="220"/>
      <c r="AT371" s="222">
        <f t="shared" si="894"/>
        <v>0</v>
      </c>
      <c r="AU371" s="223"/>
      <c r="AV371" s="220">
        <f>AV372+AV378+AV383+AV388+AV393+AV395+AV397+AV402+AV404+AV407+AV409+AV411+AV413</f>
        <v>0</v>
      </c>
      <c r="AW371" s="220">
        <f>AW372+AW378+AW383+AW388+AW393+AW395+AW397+AW402+AW404+AW407+AW409+AW411+AW413</f>
        <v>0</v>
      </c>
      <c r="AX371" s="220">
        <f>AX372+AX378+AX383+AX388+AX393+AX395+AX397+AX402+AX404+AX407+AX409+AX411+AX413</f>
        <v>0</v>
      </c>
      <c r="AY371" s="220"/>
      <c r="AZ371" s="220"/>
      <c r="BA371" s="222">
        <f t="shared" si="898"/>
        <v>0</v>
      </c>
      <c r="BB371" s="223"/>
      <c r="BC371" s="220">
        <f>BC372+BC378+BC383+BC388+BC393+BC395+BC397+BC402+BC404+BC407+BC409+BC411+BC413</f>
        <v>0</v>
      </c>
      <c r="BD371" s="220">
        <f>BD372+BD378+BD383+BD388+BD393+BD395+BD397+BD402+BD404+BD407+BD409+BD411+BD413</f>
        <v>0</v>
      </c>
      <c r="BE371" s="220">
        <f>BE372+BE378+BE383+BE388+BE393+BE395+BE397+BE402+BE404+BE407+BE409+BE411+BE413</f>
        <v>0</v>
      </c>
      <c r="BF371" s="220"/>
      <c r="BG371" s="220"/>
      <c r="BH371" s="222">
        <f t="shared" si="902"/>
        <v>0</v>
      </c>
      <c r="BI371" s="223"/>
      <c r="BJ371" s="223"/>
      <c r="BK371" s="220">
        <f>BK372+BK378+BK383+BK388+BK393+BK395+BK397+BK402+BK404+BK407+BK409+BK411+BK413</f>
        <v>0</v>
      </c>
      <c r="BL371" s="220">
        <f>BL372+BL378+BL383+BL388+BL393+BL395+BL397+BL402+BL404+BL407+BL409+BL411+BL413</f>
        <v>0</v>
      </c>
      <c r="BM371" s="220">
        <f>BM372+BM378+BM383+BM388+BM393+BM395+BM397+BM402+BM404+BM407+BM409+BM411+BM413</f>
        <v>0</v>
      </c>
      <c r="BN371" s="220"/>
      <c r="BO371" s="220"/>
      <c r="BP371" s="222">
        <f t="shared" si="906"/>
        <v>0</v>
      </c>
      <c r="BQ371" s="223"/>
      <c r="BR371" s="220">
        <f>BR372+BR378+BR383+BR388+BR393+BR395+BR397+BR402+BR404+BR407+BR409+BR411+BR413</f>
        <v>591282.23999999987</v>
      </c>
      <c r="BS371" s="220">
        <f>BS372+BS378+BS383+BS388+BS393+BS395+BS397+BS402+BS404+BS407+BS409+BS411+BS413</f>
        <v>590912.68859999999</v>
      </c>
      <c r="BT371" s="220">
        <f>BT372+BT378+BT383+BT388+BT393+BT395+BT397+BT402+BT404+BT407+BT409+BT411+BT413</f>
        <v>1182194.9286</v>
      </c>
      <c r="BU371" s="24"/>
      <c r="BV371" s="192"/>
      <c r="BW371" s="25">
        <f t="shared" si="866"/>
        <v>0</v>
      </c>
      <c r="BX371" s="47"/>
      <c r="BY371" s="36"/>
      <c r="BZ371" s="36"/>
      <c r="CA371" s="55"/>
      <c r="CB371" s="55"/>
      <c r="CC371" s="55"/>
      <c r="CD371" s="55"/>
      <c r="CE371" s="55"/>
      <c r="CF371" s="55"/>
      <c r="CG371" s="55"/>
      <c r="CH371" s="55"/>
      <c r="CI371" s="55"/>
      <c r="CJ371" s="55"/>
      <c r="CK371" s="55"/>
      <c r="CL371" s="55"/>
      <c r="CM371" s="55"/>
      <c r="CN371" s="55"/>
      <c r="CO371" s="55"/>
      <c r="CP371" s="55"/>
      <c r="CQ371" s="55"/>
      <c r="CR371" s="55"/>
      <c r="CS371" s="55"/>
      <c r="CT371" s="55"/>
      <c r="CU371" s="55"/>
      <c r="CV371" s="55"/>
      <c r="CW371" s="55"/>
      <c r="CX371" s="55"/>
      <c r="CY371" s="55"/>
      <c r="CZ371" s="55"/>
      <c r="DA371" s="55"/>
      <c r="DB371" s="55"/>
      <c r="DC371" s="55"/>
      <c r="DD371" s="55"/>
      <c r="DE371" s="55"/>
      <c r="DF371" s="55"/>
      <c r="DG371" s="55"/>
      <c r="DH371" s="55"/>
      <c r="DI371" s="55"/>
      <c r="DJ371" s="55"/>
      <c r="DK371" s="55"/>
      <c r="DL371" s="55"/>
      <c r="DM371" s="55"/>
      <c r="DN371" s="55"/>
      <c r="DO371" s="55"/>
      <c r="DP371" s="55"/>
      <c r="DQ371" s="55"/>
      <c r="DR371" s="55"/>
      <c r="DS371" s="55"/>
      <c r="DT371" s="55"/>
      <c r="DU371" s="55"/>
      <c r="DV371" s="55"/>
      <c r="DW371" s="55"/>
      <c r="DX371" s="55"/>
      <c r="DY371" s="55"/>
      <c r="DZ371" s="55"/>
      <c r="EA371" s="55"/>
      <c r="EB371" s="55"/>
      <c r="EC371" s="55"/>
      <c r="ED371" s="55"/>
      <c r="EE371" s="55"/>
      <c r="EF371" s="55"/>
      <c r="EG371" s="55"/>
      <c r="EH371" s="55"/>
      <c r="EI371" s="55"/>
      <c r="EJ371" s="55"/>
      <c r="EK371" s="55"/>
      <c r="EL371" s="55"/>
      <c r="EM371" s="55"/>
      <c r="EN371" s="55"/>
      <c r="EO371" s="55"/>
      <c r="EP371" s="55"/>
      <c r="EQ371" s="55"/>
      <c r="ER371" s="55"/>
      <c r="ES371" s="55"/>
      <c r="ET371" s="55"/>
      <c r="EU371" s="55"/>
      <c r="EV371" s="55"/>
      <c r="EW371" s="55"/>
      <c r="EX371" s="55"/>
      <c r="EY371" s="55"/>
      <c r="EZ371" s="55"/>
      <c r="FA371" s="55"/>
      <c r="FB371" s="55"/>
      <c r="FC371" s="55"/>
      <c r="FD371" s="55"/>
      <c r="FE371" s="55"/>
      <c r="FF371" s="55"/>
    </row>
    <row r="372" spans="1:162" s="26" customFormat="1" x14ac:dyDescent="0.45">
      <c r="A372" s="21"/>
      <c r="B372" s="21"/>
      <c r="C372" s="21" t="s">
        <v>295</v>
      </c>
      <c r="D372" s="27"/>
      <c r="E372" s="28"/>
      <c r="F372" s="225">
        <f t="shared" ref="F372:L372" si="1016">SUM(F373:F377)</f>
        <v>82513.623000000007</v>
      </c>
      <c r="G372" s="225">
        <f t="shared" si="1016"/>
        <v>85031.652128800008</v>
      </c>
      <c r="H372" s="225">
        <f t="shared" si="1016"/>
        <v>167545.27512880001</v>
      </c>
      <c r="I372" s="225"/>
      <c r="J372" s="225"/>
      <c r="K372" s="225"/>
      <c r="L372" s="225">
        <f t="shared" si="1016"/>
        <v>0</v>
      </c>
      <c r="M372" s="225">
        <f>SUM(M373:M377)</f>
        <v>82513.623000000007</v>
      </c>
      <c r="N372" s="225">
        <f>SUM(N373:N377)</f>
        <v>85031.652128800008</v>
      </c>
      <c r="O372" s="225">
        <f>SUM(O373:O377)</f>
        <v>167545.27512880001</v>
      </c>
      <c r="P372" s="225"/>
      <c r="Q372" s="225"/>
      <c r="R372" s="225">
        <f t="shared" si="923"/>
        <v>0</v>
      </c>
      <c r="S372" s="226"/>
      <c r="T372" s="225">
        <f>SUM(T373:T377)</f>
        <v>0</v>
      </c>
      <c r="U372" s="225">
        <f>SUM(U373:U377)</f>
        <v>0</v>
      </c>
      <c r="V372" s="225">
        <f>SUM(V373:V377)</f>
        <v>0</v>
      </c>
      <c r="W372" s="273"/>
      <c r="X372" s="225"/>
      <c r="Y372" s="225"/>
      <c r="Z372" s="226"/>
      <c r="AA372" s="225">
        <f>SUM(AA373:AA377)</f>
        <v>0</v>
      </c>
      <c r="AB372" s="225">
        <f>SUM(AB373:AB377)</f>
        <v>0</v>
      </c>
      <c r="AC372" s="225">
        <f>SUM(AC373:AC377)</f>
        <v>0</v>
      </c>
      <c r="AD372" s="225"/>
      <c r="AE372" s="225"/>
      <c r="AF372" s="222">
        <f t="shared" si="893"/>
        <v>0</v>
      </c>
      <c r="AG372" s="226"/>
      <c r="AH372" s="225">
        <f>SUM(AH373:AH377)</f>
        <v>0</v>
      </c>
      <c r="AI372" s="225">
        <f>SUM(AI373:AI377)</f>
        <v>81560.333333333343</v>
      </c>
      <c r="AJ372" s="225">
        <f>SUM(AJ373:AJ377)</f>
        <v>81560.333333333343</v>
      </c>
      <c r="AK372" s="225"/>
      <c r="AL372" s="225"/>
      <c r="AM372" s="225"/>
      <c r="AN372" s="226"/>
      <c r="AO372" s="225">
        <f>SUM(AO373:AO377)</f>
        <v>0</v>
      </c>
      <c r="AP372" s="225">
        <f>SUM(AP373:AP377)</f>
        <v>0</v>
      </c>
      <c r="AQ372" s="225">
        <f>SUM(AQ373:AQ377)</f>
        <v>0</v>
      </c>
      <c r="AR372" s="225"/>
      <c r="AS372" s="225"/>
      <c r="AT372" s="222">
        <f t="shared" si="894"/>
        <v>0</v>
      </c>
      <c r="AU372" s="223"/>
      <c r="AV372" s="225">
        <f>SUM(AV373:AV377)</f>
        <v>0</v>
      </c>
      <c r="AW372" s="225">
        <f>SUM(AW373:AW377)</f>
        <v>0</v>
      </c>
      <c r="AX372" s="225">
        <f>SUM(AX373:AX377)</f>
        <v>0</v>
      </c>
      <c r="AY372" s="225"/>
      <c r="AZ372" s="225"/>
      <c r="BA372" s="222">
        <f t="shared" si="898"/>
        <v>0</v>
      </c>
      <c r="BB372" s="223"/>
      <c r="BC372" s="225">
        <f>SUM(BC373:BC377)</f>
        <v>0</v>
      </c>
      <c r="BD372" s="225">
        <f>SUM(BD373:BD377)</f>
        <v>0</v>
      </c>
      <c r="BE372" s="225">
        <f>SUM(BE373:BE377)</f>
        <v>0</v>
      </c>
      <c r="BF372" s="225"/>
      <c r="BG372" s="225"/>
      <c r="BH372" s="222">
        <f t="shared" si="902"/>
        <v>0</v>
      </c>
      <c r="BI372" s="223"/>
      <c r="BJ372" s="223"/>
      <c r="BK372" s="225">
        <f>SUM(BK373:BK377)</f>
        <v>0</v>
      </c>
      <c r="BL372" s="225">
        <f>SUM(BL373:BL377)</f>
        <v>0</v>
      </c>
      <c r="BM372" s="225">
        <f>SUM(BM373:BM377)</f>
        <v>0</v>
      </c>
      <c r="BN372" s="225"/>
      <c r="BO372" s="225"/>
      <c r="BP372" s="222">
        <f t="shared" si="906"/>
        <v>0</v>
      </c>
      <c r="BQ372" s="223"/>
      <c r="BR372" s="225">
        <f>SUM(BR373:BR377)</f>
        <v>69703.51999999999</v>
      </c>
      <c r="BS372" s="225">
        <f>SUM(BS373:BS377)</f>
        <v>69659.955300000001</v>
      </c>
      <c r="BT372" s="225">
        <f>SUM(BT373:BT377)</f>
        <v>139363.47529999999</v>
      </c>
      <c r="BU372" s="29"/>
      <c r="BV372" s="190"/>
      <c r="BW372" s="25">
        <f t="shared" si="866"/>
        <v>0</v>
      </c>
      <c r="BX372" s="47"/>
      <c r="BY372" s="35"/>
      <c r="BZ372" s="35"/>
      <c r="CA372" s="53"/>
      <c r="CB372" s="53"/>
      <c r="CC372" s="53"/>
      <c r="CD372" s="53"/>
      <c r="CE372" s="53"/>
      <c r="CF372" s="53"/>
      <c r="CG372" s="53"/>
      <c r="CH372" s="53"/>
      <c r="CI372" s="53"/>
      <c r="CJ372" s="53"/>
      <c r="CK372" s="53"/>
      <c r="CL372" s="53"/>
      <c r="CM372" s="53"/>
      <c r="CN372" s="53"/>
      <c r="CO372" s="53"/>
      <c r="CP372" s="53"/>
      <c r="CQ372" s="53"/>
      <c r="CR372" s="53"/>
      <c r="CS372" s="53"/>
      <c r="CT372" s="53"/>
      <c r="CU372" s="53"/>
      <c r="CV372" s="53"/>
      <c r="CW372" s="53"/>
      <c r="CX372" s="53"/>
      <c r="CY372" s="53"/>
      <c r="CZ372" s="53"/>
      <c r="DA372" s="53"/>
      <c r="DB372" s="53"/>
      <c r="DC372" s="53"/>
      <c r="DD372" s="53"/>
      <c r="DE372" s="53"/>
      <c r="DF372" s="53"/>
      <c r="DG372" s="53"/>
      <c r="DH372" s="53"/>
      <c r="DI372" s="53"/>
      <c r="DJ372" s="53"/>
      <c r="DK372" s="53"/>
      <c r="DL372" s="53"/>
      <c r="DM372" s="53"/>
      <c r="DN372" s="53"/>
      <c r="DO372" s="53"/>
      <c r="DP372" s="53"/>
      <c r="DQ372" s="53"/>
      <c r="DR372" s="53"/>
      <c r="DS372" s="53"/>
      <c r="DT372" s="53"/>
      <c r="DU372" s="53"/>
      <c r="DV372" s="53"/>
      <c r="DW372" s="53"/>
      <c r="DX372" s="53"/>
      <c r="DY372" s="53"/>
      <c r="DZ372" s="53"/>
      <c r="EA372" s="53"/>
      <c r="EB372" s="53"/>
      <c r="EC372" s="53"/>
      <c r="ED372" s="53"/>
      <c r="EE372" s="53"/>
      <c r="EF372" s="53"/>
      <c r="EG372" s="53"/>
      <c r="EH372" s="53"/>
      <c r="EI372" s="53"/>
      <c r="EJ372" s="53"/>
      <c r="EK372" s="53"/>
      <c r="EL372" s="53"/>
      <c r="EM372" s="53"/>
      <c r="EN372" s="53"/>
      <c r="EO372" s="53"/>
      <c r="EP372" s="53"/>
      <c r="EQ372" s="53"/>
      <c r="ER372" s="53"/>
      <c r="ES372" s="53"/>
      <c r="ET372" s="53"/>
      <c r="EU372" s="53"/>
      <c r="EV372" s="53"/>
      <c r="EW372" s="53"/>
      <c r="EX372" s="53"/>
      <c r="EY372" s="53"/>
      <c r="EZ372" s="53"/>
      <c r="FA372" s="53"/>
      <c r="FB372" s="53"/>
      <c r="FC372" s="53"/>
      <c r="FD372" s="53"/>
      <c r="FE372" s="53"/>
      <c r="FF372" s="53"/>
    </row>
    <row r="373" spans="1:162" ht="128.25" customHeight="1" outlineLevel="1" x14ac:dyDescent="0.45">
      <c r="A373" s="5">
        <v>314</v>
      </c>
      <c r="B373" s="5">
        <v>314</v>
      </c>
      <c r="C373" s="5" t="s">
        <v>296</v>
      </c>
      <c r="D373" s="6" t="s">
        <v>552</v>
      </c>
      <c r="E373" s="10">
        <v>654.11</v>
      </c>
      <c r="F373" s="283">
        <f t="shared" ref="F373" si="1017">E373*I373</f>
        <v>46605.337500000001</v>
      </c>
      <c r="G373" s="283">
        <f t="shared" ref="G373" si="1018">E373*J373</f>
        <v>55403.117000000006</v>
      </c>
      <c r="H373" s="283">
        <f t="shared" ref="H373" si="1019">F373+G373</f>
        <v>102008.45450000001</v>
      </c>
      <c r="I373" s="283">
        <f t="shared" ref="I373" si="1020">P373</f>
        <v>71.25</v>
      </c>
      <c r="J373" s="283">
        <f t="shared" ref="J373" si="1021">Q373</f>
        <v>84.7</v>
      </c>
      <c r="K373" s="10"/>
      <c r="L373" s="228"/>
      <c r="M373" s="227">
        <f t="shared" si="921"/>
        <v>46605.337500000001</v>
      </c>
      <c r="N373" s="227">
        <f>E373*Q373</f>
        <v>55403.117000000006</v>
      </c>
      <c r="O373" s="227">
        <f t="shared" si="922"/>
        <v>102008.45450000001</v>
      </c>
      <c r="P373" s="227">
        <v>71.25</v>
      </c>
      <c r="Q373" s="227">
        <v>84.7</v>
      </c>
      <c r="R373" s="227">
        <f t="shared" si="923"/>
        <v>155.94999999999999</v>
      </c>
      <c r="S373" s="228"/>
      <c r="T373" s="227">
        <f t="shared" si="1011"/>
        <v>0</v>
      </c>
      <c r="U373" s="227">
        <f t="shared" si="1012"/>
        <v>0</v>
      </c>
      <c r="V373" s="232">
        <f t="shared" si="1013"/>
        <v>0</v>
      </c>
      <c r="W373" s="274"/>
      <c r="X373" s="227"/>
      <c r="Y373" s="227"/>
      <c r="Z373" s="228"/>
      <c r="AA373" s="238">
        <f>AM373*AD373</f>
        <v>0</v>
      </c>
      <c r="AB373" s="227">
        <f>AM374*AE373</f>
        <v>0</v>
      </c>
      <c r="AC373" s="227">
        <f>AA373+AB373</f>
        <v>0</v>
      </c>
      <c r="AD373" s="227"/>
      <c r="AE373" s="227"/>
      <c r="AF373" s="229">
        <f t="shared" si="893"/>
        <v>0</v>
      </c>
      <c r="AG373" s="228"/>
      <c r="AH373" s="227">
        <f t="shared" si="918"/>
        <v>0</v>
      </c>
      <c r="AI373" s="227">
        <f t="shared" si="919"/>
        <v>51291.450000000004</v>
      </c>
      <c r="AJ373" s="232">
        <f t="shared" si="1014"/>
        <v>51291.450000000004</v>
      </c>
      <c r="AK373" s="227"/>
      <c r="AL373" s="227">
        <v>78.414104661295511</v>
      </c>
      <c r="AM373" s="227"/>
      <c r="AN373" s="228"/>
      <c r="AO373" s="238">
        <f t="shared" si="920"/>
        <v>0</v>
      </c>
      <c r="AP373" s="227">
        <f t="shared" si="916"/>
        <v>0</v>
      </c>
      <c r="AQ373" s="227">
        <f t="shared" si="917"/>
        <v>0</v>
      </c>
      <c r="AR373" s="227"/>
      <c r="AS373" s="227"/>
      <c r="AT373" s="229">
        <f t="shared" si="894"/>
        <v>0</v>
      </c>
      <c r="AU373" s="230"/>
      <c r="AV373" s="238">
        <f>R373*AY373</f>
        <v>0</v>
      </c>
      <c r="AW373" s="227">
        <f>R374*AZ373</f>
        <v>0</v>
      </c>
      <c r="AX373" s="227">
        <f>AV373+AW373</f>
        <v>0</v>
      </c>
      <c r="AY373" s="227"/>
      <c r="AZ373" s="227"/>
      <c r="BA373" s="229">
        <f t="shared" si="898"/>
        <v>0</v>
      </c>
      <c r="BB373" s="230"/>
      <c r="BC373" s="238">
        <f>Y373*BF373</f>
        <v>0</v>
      </c>
      <c r="BD373" s="227">
        <f>Y374*BG373</f>
        <v>0</v>
      </c>
      <c r="BE373" s="227">
        <f>BC373+BD373</f>
        <v>0</v>
      </c>
      <c r="BF373" s="227"/>
      <c r="BG373" s="227"/>
      <c r="BH373" s="229">
        <f t="shared" si="902"/>
        <v>0</v>
      </c>
      <c r="BI373" s="230"/>
      <c r="BJ373" s="230"/>
      <c r="BK373" s="238">
        <f>AT373*BN373</f>
        <v>0</v>
      </c>
      <c r="BL373" s="227">
        <f>AT374*BO373</f>
        <v>0</v>
      </c>
      <c r="BM373" s="227">
        <f>BK373+BL373</f>
        <v>0</v>
      </c>
      <c r="BN373" s="227"/>
      <c r="BO373" s="227"/>
      <c r="BP373" s="229">
        <f t="shared" si="906"/>
        <v>0</v>
      </c>
      <c r="BQ373" s="230"/>
      <c r="BR373" s="238">
        <f>E373*BU373</f>
        <v>52328.800000000003</v>
      </c>
      <c r="BS373" s="227">
        <f>E373*BV373</f>
        <v>52296.094500000007</v>
      </c>
      <c r="BT373" s="227">
        <f>BR373+BS373</f>
        <v>104624.89450000001</v>
      </c>
      <c r="BU373" s="18">
        <v>80</v>
      </c>
      <c r="BV373" s="186" t="s">
        <v>1358</v>
      </c>
      <c r="BW373" s="16">
        <f t="shared" si="866"/>
        <v>159.94999999999999</v>
      </c>
      <c r="BX373" s="48"/>
      <c r="BY373" s="37" t="s">
        <v>844</v>
      </c>
      <c r="BZ373" s="37"/>
    </row>
    <row r="374" spans="1:162" ht="114" customHeight="1" outlineLevel="1" x14ac:dyDescent="0.45">
      <c r="A374" s="5">
        <v>315</v>
      </c>
      <c r="B374" s="5">
        <v>315</v>
      </c>
      <c r="C374" s="5" t="s">
        <v>297</v>
      </c>
      <c r="D374" s="6" t="s">
        <v>552</v>
      </c>
      <c r="E374" s="10">
        <v>88.67</v>
      </c>
      <c r="F374" s="283">
        <f t="shared" ref="F374:F377" si="1022">E374*I374</f>
        <v>6317.7375000000002</v>
      </c>
      <c r="G374" s="283">
        <f t="shared" ref="G374:G377" si="1023">E374*J374</f>
        <v>7510.3490000000002</v>
      </c>
      <c r="H374" s="283">
        <f t="shared" ref="H374:H377" si="1024">F374+G374</f>
        <v>13828.086500000001</v>
      </c>
      <c r="I374" s="283">
        <f t="shared" ref="I374:I377" si="1025">P374</f>
        <v>71.25</v>
      </c>
      <c r="J374" s="283">
        <f t="shared" ref="J374:J377" si="1026">Q374</f>
        <v>84.7</v>
      </c>
      <c r="K374" s="10"/>
      <c r="L374" s="228"/>
      <c r="M374" s="227">
        <f t="shared" si="921"/>
        <v>6317.7375000000002</v>
      </c>
      <c r="N374" s="227">
        <f t="shared" ref="N374:N377" si="1027">E374*Q374</f>
        <v>7510.3490000000002</v>
      </c>
      <c r="O374" s="227">
        <f t="shared" si="922"/>
        <v>13828.086500000001</v>
      </c>
      <c r="P374" s="227">
        <v>71.25</v>
      </c>
      <c r="Q374" s="227">
        <v>84.7</v>
      </c>
      <c r="R374" s="227">
        <f t="shared" si="923"/>
        <v>155.94999999999999</v>
      </c>
      <c r="S374" s="228"/>
      <c r="T374" s="227">
        <f t="shared" si="1011"/>
        <v>0</v>
      </c>
      <c r="U374" s="227">
        <f t="shared" si="1012"/>
        <v>0</v>
      </c>
      <c r="V374" s="232">
        <f t="shared" si="1013"/>
        <v>0</v>
      </c>
      <c r="W374" s="274"/>
      <c r="X374" s="227"/>
      <c r="Y374" s="227"/>
      <c r="Z374" s="228"/>
      <c r="AA374" s="238">
        <f>AM374*AD374</f>
        <v>0</v>
      </c>
      <c r="AB374" s="227">
        <f>AM375*AE374</f>
        <v>0</v>
      </c>
      <c r="AC374" s="227">
        <f>AA374+AB374</f>
        <v>0</v>
      </c>
      <c r="AD374" s="227"/>
      <c r="AE374" s="227"/>
      <c r="AF374" s="229">
        <f t="shared" si="893"/>
        <v>0</v>
      </c>
      <c r="AG374" s="228"/>
      <c r="AH374" s="227">
        <f t="shared" si="918"/>
        <v>0</v>
      </c>
      <c r="AI374" s="227">
        <f t="shared" si="919"/>
        <v>6206.9000000000005</v>
      </c>
      <c r="AJ374" s="232">
        <f t="shared" si="1014"/>
        <v>6206.9000000000005</v>
      </c>
      <c r="AK374" s="227"/>
      <c r="AL374" s="227">
        <v>70</v>
      </c>
      <c r="AM374" s="227"/>
      <c r="AN374" s="228"/>
      <c r="AO374" s="238">
        <f t="shared" si="920"/>
        <v>0</v>
      </c>
      <c r="AP374" s="227">
        <f t="shared" si="916"/>
        <v>0</v>
      </c>
      <c r="AQ374" s="227">
        <f t="shared" si="917"/>
        <v>0</v>
      </c>
      <c r="AR374" s="227"/>
      <c r="AS374" s="227"/>
      <c r="AT374" s="229">
        <f t="shared" si="894"/>
        <v>0</v>
      </c>
      <c r="AU374" s="230"/>
      <c r="AV374" s="238">
        <f>R374*AY374</f>
        <v>0</v>
      </c>
      <c r="AW374" s="227">
        <f>R375*AZ374</f>
        <v>0</v>
      </c>
      <c r="AX374" s="227">
        <f>AV374+AW374</f>
        <v>0</v>
      </c>
      <c r="AY374" s="227"/>
      <c r="AZ374" s="227"/>
      <c r="BA374" s="229">
        <f t="shared" si="898"/>
        <v>0</v>
      </c>
      <c r="BB374" s="230"/>
      <c r="BC374" s="238">
        <f>Y374*BF374</f>
        <v>0</v>
      </c>
      <c r="BD374" s="227">
        <f>Y375*BG374</f>
        <v>0</v>
      </c>
      <c r="BE374" s="227">
        <f>BC374+BD374</f>
        <v>0</v>
      </c>
      <c r="BF374" s="227"/>
      <c r="BG374" s="227"/>
      <c r="BH374" s="229">
        <f t="shared" si="902"/>
        <v>0</v>
      </c>
      <c r="BI374" s="230"/>
      <c r="BJ374" s="230"/>
      <c r="BK374" s="238">
        <f>AT374*BN374</f>
        <v>0</v>
      </c>
      <c r="BL374" s="227">
        <f>AT375*BO374</f>
        <v>0</v>
      </c>
      <c r="BM374" s="227">
        <f>BK374+BL374</f>
        <v>0</v>
      </c>
      <c r="BN374" s="227"/>
      <c r="BO374" s="227"/>
      <c r="BP374" s="229">
        <f t="shared" si="906"/>
        <v>0</v>
      </c>
      <c r="BQ374" s="230"/>
      <c r="BR374" s="238">
        <f>E374*BU374</f>
        <v>7093.6</v>
      </c>
      <c r="BS374" s="227">
        <f>E374*BV374</f>
        <v>7089.1665000000003</v>
      </c>
      <c r="BT374" s="227">
        <f>BR374+BS374</f>
        <v>14182.766500000002</v>
      </c>
      <c r="BU374" s="18">
        <v>80</v>
      </c>
      <c r="BV374" s="186" t="s">
        <v>1358</v>
      </c>
      <c r="BW374" s="16">
        <f t="shared" si="866"/>
        <v>159.94999999999999</v>
      </c>
      <c r="BX374" s="48"/>
      <c r="BY374" s="37" t="s">
        <v>845</v>
      </c>
      <c r="BZ374" s="37"/>
    </row>
    <row r="375" spans="1:162" ht="42.75" customHeight="1" outlineLevel="1" x14ac:dyDescent="0.45">
      <c r="A375" s="5">
        <v>316</v>
      </c>
      <c r="B375" s="5">
        <v>316</v>
      </c>
      <c r="C375" s="5" t="s">
        <v>298</v>
      </c>
      <c r="D375" s="6" t="s">
        <v>552</v>
      </c>
      <c r="E375" s="10">
        <v>65.3</v>
      </c>
      <c r="F375" s="283">
        <f t="shared" si="1022"/>
        <v>4652.625</v>
      </c>
      <c r="G375" s="283">
        <f t="shared" si="1023"/>
        <v>5726.8099999999995</v>
      </c>
      <c r="H375" s="283">
        <f t="shared" si="1024"/>
        <v>10379.434999999999</v>
      </c>
      <c r="I375" s="283">
        <f t="shared" si="1025"/>
        <v>71.25</v>
      </c>
      <c r="J375" s="283">
        <f t="shared" si="1026"/>
        <v>87.7</v>
      </c>
      <c r="K375" s="10"/>
      <c r="L375" s="228"/>
      <c r="M375" s="227">
        <f t="shared" si="921"/>
        <v>4652.625</v>
      </c>
      <c r="N375" s="227">
        <f t="shared" si="1027"/>
        <v>5726.8099999999995</v>
      </c>
      <c r="O375" s="227">
        <f t="shared" si="922"/>
        <v>10379.434999999999</v>
      </c>
      <c r="P375" s="227">
        <v>71.25</v>
      </c>
      <c r="Q375" s="227">
        <v>87.7</v>
      </c>
      <c r="R375" s="227">
        <f t="shared" si="923"/>
        <v>158.94999999999999</v>
      </c>
      <c r="S375" s="228"/>
      <c r="T375" s="227">
        <f t="shared" si="1011"/>
        <v>0</v>
      </c>
      <c r="U375" s="227">
        <f t="shared" si="1012"/>
        <v>0</v>
      </c>
      <c r="V375" s="232">
        <f t="shared" si="1013"/>
        <v>0</v>
      </c>
      <c r="W375" s="274"/>
      <c r="X375" s="227"/>
      <c r="Y375" s="227"/>
      <c r="Z375" s="228"/>
      <c r="AA375" s="238">
        <f>AM375*AD375</f>
        <v>0</v>
      </c>
      <c r="AB375" s="227">
        <f>AM376*AE375</f>
        <v>0</v>
      </c>
      <c r="AC375" s="227">
        <f>AA375+AB375</f>
        <v>0</v>
      </c>
      <c r="AD375" s="227"/>
      <c r="AE375" s="227"/>
      <c r="AF375" s="229">
        <f t="shared" si="893"/>
        <v>0</v>
      </c>
      <c r="AG375" s="228"/>
      <c r="AH375" s="227">
        <f t="shared" si="918"/>
        <v>0</v>
      </c>
      <c r="AI375" s="227">
        <f t="shared" si="919"/>
        <v>4571</v>
      </c>
      <c r="AJ375" s="232">
        <f t="shared" si="1014"/>
        <v>4571</v>
      </c>
      <c r="AK375" s="227"/>
      <c r="AL375" s="227">
        <v>70</v>
      </c>
      <c r="AM375" s="227"/>
      <c r="AN375" s="228"/>
      <c r="AO375" s="238">
        <f t="shared" si="920"/>
        <v>0</v>
      </c>
      <c r="AP375" s="227">
        <f t="shared" si="916"/>
        <v>0</v>
      </c>
      <c r="AQ375" s="227">
        <f t="shared" si="917"/>
        <v>0</v>
      </c>
      <c r="AR375" s="227"/>
      <c r="AS375" s="227"/>
      <c r="AT375" s="229">
        <f t="shared" si="894"/>
        <v>0</v>
      </c>
      <c r="AU375" s="230"/>
      <c r="AV375" s="238">
        <f>R375*AY375</f>
        <v>0</v>
      </c>
      <c r="AW375" s="227">
        <f>R376*AZ375</f>
        <v>0</v>
      </c>
      <c r="AX375" s="227">
        <f>AV375+AW375</f>
        <v>0</v>
      </c>
      <c r="AY375" s="227"/>
      <c r="AZ375" s="227"/>
      <c r="BA375" s="229">
        <f t="shared" si="898"/>
        <v>0</v>
      </c>
      <c r="BB375" s="230"/>
      <c r="BC375" s="238">
        <f>Y375*BF375</f>
        <v>0</v>
      </c>
      <c r="BD375" s="227">
        <f>Y376*BG375</f>
        <v>0</v>
      </c>
      <c r="BE375" s="227">
        <f>BC375+BD375</f>
        <v>0</v>
      </c>
      <c r="BF375" s="227"/>
      <c r="BG375" s="227"/>
      <c r="BH375" s="229">
        <f t="shared" si="902"/>
        <v>0</v>
      </c>
      <c r="BI375" s="230"/>
      <c r="BJ375" s="230"/>
      <c r="BK375" s="238">
        <f>AT375*BN375</f>
        <v>0</v>
      </c>
      <c r="BL375" s="227">
        <f>AT376*BO375</f>
        <v>0</v>
      </c>
      <c r="BM375" s="227">
        <f>BK375+BL375</f>
        <v>0</v>
      </c>
      <c r="BN375" s="227"/>
      <c r="BO375" s="227"/>
      <c r="BP375" s="229">
        <f t="shared" si="906"/>
        <v>0</v>
      </c>
      <c r="BQ375" s="230"/>
      <c r="BR375" s="238">
        <f>E375*BU375</f>
        <v>5224</v>
      </c>
      <c r="BS375" s="227">
        <f>E375*BV375</f>
        <v>5220.7349999999997</v>
      </c>
      <c r="BT375" s="227">
        <f>BR375+BS375</f>
        <v>10444.735000000001</v>
      </c>
      <c r="BU375" s="18">
        <v>80</v>
      </c>
      <c r="BV375" s="186" t="s">
        <v>1358</v>
      </c>
      <c r="BW375" s="16">
        <f t="shared" si="866"/>
        <v>159.94999999999999</v>
      </c>
      <c r="BX375" s="48"/>
      <c r="BY375" s="37" t="s">
        <v>846</v>
      </c>
      <c r="BZ375" s="37"/>
    </row>
    <row r="376" spans="1:162" ht="14.25" customHeight="1" outlineLevel="1" x14ac:dyDescent="0.45">
      <c r="A376" s="5">
        <v>317</v>
      </c>
      <c r="B376" s="5">
        <v>317</v>
      </c>
      <c r="C376" s="5" t="s">
        <v>299</v>
      </c>
      <c r="D376" s="6" t="s">
        <v>552</v>
      </c>
      <c r="E376" s="10">
        <v>58.95</v>
      </c>
      <c r="F376" s="283">
        <f t="shared" si="1022"/>
        <v>23255.775000000001</v>
      </c>
      <c r="G376" s="283">
        <f t="shared" si="1023"/>
        <v>15285.735000000001</v>
      </c>
      <c r="H376" s="283">
        <f t="shared" si="1024"/>
        <v>38541.51</v>
      </c>
      <c r="I376" s="283">
        <f t="shared" si="1025"/>
        <v>394.5</v>
      </c>
      <c r="J376" s="283">
        <f t="shared" si="1026"/>
        <v>259.3</v>
      </c>
      <c r="K376" s="10"/>
      <c r="L376" s="228"/>
      <c r="M376" s="227">
        <f t="shared" si="921"/>
        <v>23255.775000000001</v>
      </c>
      <c r="N376" s="227">
        <f t="shared" si="1027"/>
        <v>15285.735000000001</v>
      </c>
      <c r="O376" s="227">
        <f t="shared" si="922"/>
        <v>38541.51</v>
      </c>
      <c r="P376" s="227">
        <v>394.5</v>
      </c>
      <c r="Q376" s="227">
        <v>259.3</v>
      </c>
      <c r="R376" s="227">
        <f t="shared" si="923"/>
        <v>653.79999999999995</v>
      </c>
      <c r="S376" s="228"/>
      <c r="T376" s="227">
        <f t="shared" si="1011"/>
        <v>0</v>
      </c>
      <c r="U376" s="227">
        <f t="shared" si="1012"/>
        <v>0</v>
      </c>
      <c r="V376" s="232">
        <f t="shared" si="1013"/>
        <v>0</v>
      </c>
      <c r="W376" s="274"/>
      <c r="X376" s="227"/>
      <c r="Y376" s="227"/>
      <c r="Z376" s="228"/>
      <c r="AA376" s="238">
        <f>AM376*AD376</f>
        <v>0</v>
      </c>
      <c r="AB376" s="227">
        <f>AM377*AE376</f>
        <v>0</v>
      </c>
      <c r="AC376" s="227">
        <f>AA376+AB376</f>
        <v>0</v>
      </c>
      <c r="AD376" s="227"/>
      <c r="AE376" s="227"/>
      <c r="AF376" s="229">
        <f t="shared" si="893"/>
        <v>0</v>
      </c>
      <c r="AG376" s="228"/>
      <c r="AH376" s="227">
        <f t="shared" si="918"/>
        <v>0</v>
      </c>
      <c r="AI376" s="227">
        <f t="shared" si="919"/>
        <v>18176.250000000004</v>
      </c>
      <c r="AJ376" s="232">
        <f t="shared" si="1014"/>
        <v>18176.250000000004</v>
      </c>
      <c r="AK376" s="227"/>
      <c r="AL376" s="227">
        <v>308.33333333333337</v>
      </c>
      <c r="AM376" s="227"/>
      <c r="AN376" s="228"/>
      <c r="AO376" s="238">
        <f t="shared" si="920"/>
        <v>0</v>
      </c>
      <c r="AP376" s="227">
        <f t="shared" si="916"/>
        <v>0</v>
      </c>
      <c r="AQ376" s="227">
        <f t="shared" si="917"/>
        <v>0</v>
      </c>
      <c r="AR376" s="227"/>
      <c r="AS376" s="227"/>
      <c r="AT376" s="229">
        <f t="shared" si="894"/>
        <v>0</v>
      </c>
      <c r="AU376" s="230"/>
      <c r="AV376" s="238">
        <f>R376*AY376</f>
        <v>0</v>
      </c>
      <c r="AW376" s="227">
        <f>R377*AZ376</f>
        <v>0</v>
      </c>
      <c r="AX376" s="227">
        <f>AV376+AW376</f>
        <v>0</v>
      </c>
      <c r="AY376" s="227"/>
      <c r="AZ376" s="227"/>
      <c r="BA376" s="229">
        <f t="shared" si="898"/>
        <v>0</v>
      </c>
      <c r="BB376" s="230"/>
      <c r="BC376" s="238">
        <f>Y376*BF376</f>
        <v>0</v>
      </c>
      <c r="BD376" s="227">
        <f>Y377*BG376</f>
        <v>0</v>
      </c>
      <c r="BE376" s="227">
        <f>BC376+BD376</f>
        <v>0</v>
      </c>
      <c r="BF376" s="227"/>
      <c r="BG376" s="227"/>
      <c r="BH376" s="229">
        <f t="shared" si="902"/>
        <v>0</v>
      </c>
      <c r="BI376" s="230"/>
      <c r="BJ376" s="230"/>
      <c r="BK376" s="238">
        <f>AT376*BN376</f>
        <v>0</v>
      </c>
      <c r="BL376" s="227">
        <f>AT377*BO376</f>
        <v>0</v>
      </c>
      <c r="BM376" s="227">
        <f>BK376+BL376</f>
        <v>0</v>
      </c>
      <c r="BN376" s="227"/>
      <c r="BO376" s="227"/>
      <c r="BP376" s="229">
        <f t="shared" si="906"/>
        <v>0</v>
      </c>
      <c r="BQ376" s="230"/>
      <c r="BR376" s="238">
        <f>E376*BU376</f>
        <v>4716</v>
      </c>
      <c r="BS376" s="227">
        <f>E376*BV376</f>
        <v>4713.0525000000007</v>
      </c>
      <c r="BT376" s="227">
        <f>BR376+BS376</f>
        <v>9429.0525000000016</v>
      </c>
      <c r="BU376" s="18">
        <v>80</v>
      </c>
      <c r="BV376" s="186" t="s">
        <v>1358</v>
      </c>
      <c r="BW376" s="16">
        <f t="shared" si="866"/>
        <v>159.94999999999999</v>
      </c>
      <c r="BX376" s="48"/>
      <c r="BY376" s="37" t="s">
        <v>847</v>
      </c>
      <c r="BZ376" s="37"/>
    </row>
    <row r="377" spans="1:162" ht="57" customHeight="1" outlineLevel="1" x14ac:dyDescent="0.45">
      <c r="A377" s="5">
        <v>318</v>
      </c>
      <c r="B377" s="5">
        <v>318</v>
      </c>
      <c r="C377" s="5" t="s">
        <v>299</v>
      </c>
      <c r="D377" s="6" t="s">
        <v>552</v>
      </c>
      <c r="E377" s="10">
        <v>4.2640000000000002</v>
      </c>
      <c r="F377" s="283">
        <f t="shared" si="1022"/>
        <v>1682.1480000000001</v>
      </c>
      <c r="G377" s="283">
        <f t="shared" si="1023"/>
        <v>1105.6411287999999</v>
      </c>
      <c r="H377" s="283">
        <f t="shared" si="1024"/>
        <v>2787.7891288000001</v>
      </c>
      <c r="I377" s="283">
        <f t="shared" si="1025"/>
        <v>394.5</v>
      </c>
      <c r="J377" s="283">
        <f t="shared" si="1026"/>
        <v>259.29669999999999</v>
      </c>
      <c r="K377" s="10"/>
      <c r="L377" s="228"/>
      <c r="M377" s="236">
        <f t="shared" si="921"/>
        <v>1682.1480000000001</v>
      </c>
      <c r="N377" s="236">
        <f t="shared" si="1027"/>
        <v>1105.6411287999999</v>
      </c>
      <c r="O377" s="227">
        <f t="shared" si="922"/>
        <v>2787.7891288000001</v>
      </c>
      <c r="P377" s="227">
        <f>394500/1000</f>
        <v>394.5</v>
      </c>
      <c r="Q377" s="227">
        <f>259296.7/1000</f>
        <v>259.29669999999999</v>
      </c>
      <c r="R377" s="227">
        <f t="shared" si="923"/>
        <v>653.79669999999999</v>
      </c>
      <c r="S377" s="228"/>
      <c r="T377" s="227">
        <f t="shared" si="1011"/>
        <v>0</v>
      </c>
      <c r="U377" s="227">
        <f t="shared" si="1012"/>
        <v>0</v>
      </c>
      <c r="V377" s="232">
        <f t="shared" si="1013"/>
        <v>0</v>
      </c>
      <c r="W377" s="274"/>
      <c r="X377" s="227"/>
      <c r="Y377" s="227"/>
      <c r="Z377" s="228"/>
      <c r="AA377" s="238">
        <f>AM377*AD377</f>
        <v>0</v>
      </c>
      <c r="AB377" s="227">
        <f>AM378*AE377</f>
        <v>0</v>
      </c>
      <c r="AC377" s="227">
        <f>AA377+AB377</f>
        <v>0</v>
      </c>
      <c r="AD377" s="227"/>
      <c r="AE377" s="227"/>
      <c r="AF377" s="229">
        <f t="shared" si="893"/>
        <v>0</v>
      </c>
      <c r="AG377" s="228"/>
      <c r="AH377" s="227">
        <f t="shared" si="918"/>
        <v>0</v>
      </c>
      <c r="AI377" s="227">
        <f t="shared" si="919"/>
        <v>1314.7333333333336</v>
      </c>
      <c r="AJ377" s="232">
        <f t="shared" si="1014"/>
        <v>1314.7333333333336</v>
      </c>
      <c r="AK377" s="227"/>
      <c r="AL377" s="227">
        <v>308.33333333333337</v>
      </c>
      <c r="AM377" s="227"/>
      <c r="AN377" s="228"/>
      <c r="AO377" s="238">
        <f t="shared" si="920"/>
        <v>0</v>
      </c>
      <c r="AP377" s="227">
        <f t="shared" si="916"/>
        <v>0</v>
      </c>
      <c r="AQ377" s="227">
        <f t="shared" si="917"/>
        <v>0</v>
      </c>
      <c r="AR377" s="227"/>
      <c r="AS377" s="227"/>
      <c r="AT377" s="229">
        <f t="shared" si="894"/>
        <v>0</v>
      </c>
      <c r="AU377" s="230"/>
      <c r="AV377" s="238">
        <f>R377*AY377</f>
        <v>0</v>
      </c>
      <c r="AW377" s="227">
        <f>R378*AZ377</f>
        <v>0</v>
      </c>
      <c r="AX377" s="227">
        <f>AV377+AW377</f>
        <v>0</v>
      </c>
      <c r="AY377" s="227"/>
      <c r="AZ377" s="227"/>
      <c r="BA377" s="229">
        <f t="shared" si="898"/>
        <v>0</v>
      </c>
      <c r="BB377" s="230"/>
      <c r="BC377" s="238">
        <f>Y377*BF377</f>
        <v>0</v>
      </c>
      <c r="BD377" s="227">
        <f>Y378*BG377</f>
        <v>0</v>
      </c>
      <c r="BE377" s="227">
        <f>BC377+BD377</f>
        <v>0</v>
      </c>
      <c r="BF377" s="227"/>
      <c r="BG377" s="227"/>
      <c r="BH377" s="229">
        <f t="shared" si="902"/>
        <v>0</v>
      </c>
      <c r="BI377" s="230"/>
      <c r="BJ377" s="230"/>
      <c r="BK377" s="238">
        <f>AT377*BN377</f>
        <v>0</v>
      </c>
      <c r="BL377" s="227">
        <f>AT378*BO377</f>
        <v>0</v>
      </c>
      <c r="BM377" s="227">
        <f>BK377+BL377</f>
        <v>0</v>
      </c>
      <c r="BN377" s="227"/>
      <c r="BO377" s="227"/>
      <c r="BP377" s="229">
        <f t="shared" si="906"/>
        <v>0</v>
      </c>
      <c r="BQ377" s="230"/>
      <c r="BR377" s="238">
        <f>E377*BU377</f>
        <v>341.12</v>
      </c>
      <c r="BS377" s="227">
        <f>E377*BV377</f>
        <v>340.90680000000003</v>
      </c>
      <c r="BT377" s="227">
        <f>BR377+BS377</f>
        <v>682.02680000000009</v>
      </c>
      <c r="BU377" s="18">
        <v>80</v>
      </c>
      <c r="BV377" s="186" t="s">
        <v>1358</v>
      </c>
      <c r="BW377" s="16">
        <f t="shared" si="866"/>
        <v>159.94999999999999</v>
      </c>
      <c r="BX377" s="48"/>
      <c r="BY377" s="37" t="s">
        <v>848</v>
      </c>
      <c r="BZ377" s="37"/>
    </row>
    <row r="378" spans="1:162" s="26" customFormat="1" ht="28.5" x14ac:dyDescent="0.45">
      <c r="A378" s="21"/>
      <c r="B378" s="21"/>
      <c r="C378" s="21" t="s">
        <v>300</v>
      </c>
      <c r="D378" s="27"/>
      <c r="E378" s="28"/>
      <c r="F378" s="225">
        <f t="shared" ref="F378:L378" si="1028">SUM(F379:F382)</f>
        <v>58167.75</v>
      </c>
      <c r="G378" s="225">
        <f t="shared" si="1028"/>
        <v>2680.3485000000001</v>
      </c>
      <c r="H378" s="225">
        <f t="shared" si="1028"/>
        <v>60848.098499999993</v>
      </c>
      <c r="I378" s="225"/>
      <c r="J378" s="225"/>
      <c r="K378" s="225"/>
      <c r="L378" s="225">
        <f t="shared" si="1028"/>
        <v>0</v>
      </c>
      <c r="M378" s="225">
        <f>SUM(M379:M382)</f>
        <v>58167.75</v>
      </c>
      <c r="N378" s="225">
        <f>SUM(N379:N382)</f>
        <v>2680.3485000000001</v>
      </c>
      <c r="O378" s="225">
        <f>SUM(O379:O382)</f>
        <v>60848.098499999993</v>
      </c>
      <c r="P378" s="225"/>
      <c r="Q378" s="225"/>
      <c r="R378" s="225">
        <f t="shared" si="923"/>
        <v>0</v>
      </c>
      <c r="S378" s="226"/>
      <c r="T378" s="225">
        <f>SUM(T379:T382)</f>
        <v>0</v>
      </c>
      <c r="U378" s="225">
        <f>SUM(U379:U382)</f>
        <v>0</v>
      </c>
      <c r="V378" s="225">
        <f>SUM(V379:V382)</f>
        <v>0</v>
      </c>
      <c r="W378" s="273"/>
      <c r="X378" s="225"/>
      <c r="Y378" s="225"/>
      <c r="Z378" s="226"/>
      <c r="AA378" s="225">
        <f>SUM(AA379:AA382)</f>
        <v>0</v>
      </c>
      <c r="AB378" s="225">
        <f>SUM(AB379:AB382)</f>
        <v>0</v>
      </c>
      <c r="AC378" s="225">
        <f>SUM(AC379:AC382)</f>
        <v>0</v>
      </c>
      <c r="AD378" s="225"/>
      <c r="AE378" s="225"/>
      <c r="AF378" s="222">
        <f t="shared" si="893"/>
        <v>0</v>
      </c>
      <c r="AG378" s="226"/>
      <c r="AH378" s="225">
        <f>SUM(AH379:AH382)</f>
        <v>0</v>
      </c>
      <c r="AI378" s="225">
        <f>SUM(AI379:AI382)</f>
        <v>180.9</v>
      </c>
      <c r="AJ378" s="225">
        <f>SUM(AJ379:AJ382)</f>
        <v>180.9</v>
      </c>
      <c r="AK378" s="225"/>
      <c r="AL378" s="225"/>
      <c r="AM378" s="225"/>
      <c r="AN378" s="226"/>
      <c r="AO378" s="225">
        <f>SUM(AO379:AO382)</f>
        <v>0</v>
      </c>
      <c r="AP378" s="225">
        <f>SUM(AP379:AP382)</f>
        <v>0</v>
      </c>
      <c r="AQ378" s="225">
        <f>SUM(AQ379:AQ382)</f>
        <v>0</v>
      </c>
      <c r="AR378" s="225"/>
      <c r="AS378" s="225"/>
      <c r="AT378" s="222">
        <f t="shared" si="894"/>
        <v>0</v>
      </c>
      <c r="AU378" s="223"/>
      <c r="AV378" s="225">
        <f>SUM(AV379:AV382)</f>
        <v>0</v>
      </c>
      <c r="AW378" s="225">
        <f>SUM(AW379:AW382)</f>
        <v>0</v>
      </c>
      <c r="AX378" s="225">
        <f>SUM(AX379:AX382)</f>
        <v>0</v>
      </c>
      <c r="AY378" s="225"/>
      <c r="AZ378" s="225"/>
      <c r="BA378" s="222">
        <f t="shared" si="898"/>
        <v>0</v>
      </c>
      <c r="BB378" s="223"/>
      <c r="BC378" s="225">
        <f>SUM(BC379:BC382)</f>
        <v>0</v>
      </c>
      <c r="BD378" s="225">
        <f>SUM(BD379:BD382)</f>
        <v>0</v>
      </c>
      <c r="BE378" s="225">
        <f>SUM(BE379:BE382)</f>
        <v>0</v>
      </c>
      <c r="BF378" s="225"/>
      <c r="BG378" s="225"/>
      <c r="BH378" s="222">
        <f t="shared" si="902"/>
        <v>0</v>
      </c>
      <c r="BI378" s="223"/>
      <c r="BJ378" s="223"/>
      <c r="BK378" s="225">
        <f>SUM(BK379:BK382)</f>
        <v>0</v>
      </c>
      <c r="BL378" s="225">
        <f>SUM(BL379:BL382)</f>
        <v>0</v>
      </c>
      <c r="BM378" s="225">
        <f>SUM(BM379:BM382)</f>
        <v>0</v>
      </c>
      <c r="BN378" s="225"/>
      <c r="BO378" s="225"/>
      <c r="BP378" s="222">
        <f t="shared" si="906"/>
        <v>0</v>
      </c>
      <c r="BQ378" s="223"/>
      <c r="BR378" s="225">
        <f>SUM(BR379:BR382)</f>
        <v>0</v>
      </c>
      <c r="BS378" s="225">
        <f>SUM(BS379:BS382)</f>
        <v>0</v>
      </c>
      <c r="BT378" s="225">
        <f>SUM(BT379:BT382)</f>
        <v>0</v>
      </c>
      <c r="BU378" s="29"/>
      <c r="BV378" s="190"/>
      <c r="BW378" s="25">
        <f t="shared" si="866"/>
        <v>0</v>
      </c>
      <c r="BX378" s="47"/>
      <c r="BY378" s="35"/>
      <c r="BZ378" s="35"/>
      <c r="CA378" s="53"/>
      <c r="CB378" s="53"/>
      <c r="CC378" s="53"/>
      <c r="CD378" s="53"/>
      <c r="CE378" s="53"/>
      <c r="CF378" s="53"/>
      <c r="CG378" s="53"/>
      <c r="CH378" s="53"/>
      <c r="CI378" s="53"/>
      <c r="CJ378" s="53"/>
      <c r="CK378" s="53"/>
      <c r="CL378" s="53"/>
      <c r="CM378" s="53"/>
      <c r="CN378" s="53"/>
      <c r="CO378" s="53"/>
      <c r="CP378" s="53"/>
      <c r="CQ378" s="53"/>
      <c r="CR378" s="53"/>
      <c r="CS378" s="53"/>
      <c r="CT378" s="53"/>
      <c r="CU378" s="53"/>
      <c r="CV378" s="53"/>
      <c r="CW378" s="53"/>
      <c r="CX378" s="53"/>
      <c r="CY378" s="53"/>
      <c r="CZ378" s="53"/>
      <c r="DA378" s="53"/>
      <c r="DB378" s="53"/>
      <c r="DC378" s="53"/>
      <c r="DD378" s="53"/>
      <c r="DE378" s="53"/>
      <c r="DF378" s="53"/>
      <c r="DG378" s="53"/>
      <c r="DH378" s="53"/>
      <c r="DI378" s="53"/>
      <c r="DJ378" s="53"/>
      <c r="DK378" s="53"/>
      <c r="DL378" s="53"/>
      <c r="DM378" s="53"/>
      <c r="DN378" s="53"/>
      <c r="DO378" s="53"/>
      <c r="DP378" s="53"/>
      <c r="DQ378" s="53"/>
      <c r="DR378" s="53"/>
      <c r="DS378" s="53"/>
      <c r="DT378" s="53"/>
      <c r="DU378" s="53"/>
      <c r="DV378" s="53"/>
      <c r="DW378" s="53"/>
      <c r="DX378" s="53"/>
      <c r="DY378" s="53"/>
      <c r="DZ378" s="53"/>
      <c r="EA378" s="53"/>
      <c r="EB378" s="53"/>
      <c r="EC378" s="53"/>
      <c r="ED378" s="53"/>
      <c r="EE378" s="53"/>
      <c r="EF378" s="53"/>
      <c r="EG378" s="53"/>
      <c r="EH378" s="53"/>
      <c r="EI378" s="53"/>
      <c r="EJ378" s="53"/>
      <c r="EK378" s="53"/>
      <c r="EL378" s="53"/>
      <c r="EM378" s="53"/>
      <c r="EN378" s="53"/>
      <c r="EO378" s="53"/>
      <c r="EP378" s="53"/>
      <c r="EQ378" s="53"/>
      <c r="ER378" s="53"/>
      <c r="ES378" s="53"/>
      <c r="ET378" s="53"/>
      <c r="EU378" s="53"/>
      <c r="EV378" s="53"/>
      <c r="EW378" s="53"/>
      <c r="EX378" s="53"/>
      <c r="EY378" s="53"/>
      <c r="EZ378" s="53"/>
      <c r="FA378" s="53"/>
      <c r="FB378" s="53"/>
      <c r="FC378" s="53"/>
      <c r="FD378" s="53"/>
      <c r="FE378" s="53"/>
      <c r="FF378" s="53"/>
    </row>
    <row r="379" spans="1:162" ht="42.75" customHeight="1" outlineLevel="1" x14ac:dyDescent="0.45">
      <c r="A379" s="5">
        <v>319</v>
      </c>
      <c r="B379" s="5">
        <v>319</v>
      </c>
      <c r="C379" s="5" t="s">
        <v>92</v>
      </c>
      <c r="D379" s="6" t="s">
        <v>550</v>
      </c>
      <c r="E379" s="10">
        <v>4</v>
      </c>
      <c r="F379" s="283">
        <f t="shared" ref="F379" si="1029">E379*I379</f>
        <v>40800</v>
      </c>
      <c r="G379" s="283">
        <f t="shared" ref="G379" si="1030">E379*J379</f>
        <v>0</v>
      </c>
      <c r="H379" s="283">
        <f t="shared" ref="H379" si="1031">F379+G379</f>
        <v>40800</v>
      </c>
      <c r="I379" s="283">
        <f t="shared" ref="I379" si="1032">P379</f>
        <v>10200</v>
      </c>
      <c r="J379" s="283">
        <f t="shared" ref="J379" si="1033">Q379</f>
        <v>0</v>
      </c>
      <c r="K379" s="10"/>
      <c r="L379" s="228"/>
      <c r="M379" s="227">
        <f t="shared" si="921"/>
        <v>40800</v>
      </c>
      <c r="N379" s="227">
        <f>E379*Q379</f>
        <v>0</v>
      </c>
      <c r="O379" s="227">
        <f t="shared" si="922"/>
        <v>40800</v>
      </c>
      <c r="P379" s="227">
        <v>10200</v>
      </c>
      <c r="Q379" s="227">
        <v>0</v>
      </c>
      <c r="R379" s="227">
        <f t="shared" si="923"/>
        <v>10200</v>
      </c>
      <c r="S379" s="228"/>
      <c r="T379" s="227">
        <f t="shared" si="1011"/>
        <v>0</v>
      </c>
      <c r="U379" s="227">
        <f t="shared" si="1012"/>
        <v>0</v>
      </c>
      <c r="V379" s="232">
        <f t="shared" si="1013"/>
        <v>0</v>
      </c>
      <c r="W379" s="274"/>
      <c r="X379" s="227"/>
      <c r="Y379" s="227"/>
      <c r="Z379" s="228"/>
      <c r="AA379" s="238">
        <f>AM379*AD379</f>
        <v>0</v>
      </c>
      <c r="AB379" s="227">
        <f>AM380*AE379</f>
        <v>0</v>
      </c>
      <c r="AC379" s="227">
        <f>AA379+AB379</f>
        <v>0</v>
      </c>
      <c r="AD379" s="227"/>
      <c r="AE379" s="227"/>
      <c r="AF379" s="229">
        <f t="shared" si="893"/>
        <v>0</v>
      </c>
      <c r="AG379" s="228"/>
      <c r="AH379" s="227">
        <f t="shared" si="918"/>
        <v>0</v>
      </c>
      <c r="AI379" s="227">
        <f t="shared" si="919"/>
        <v>0</v>
      </c>
      <c r="AJ379" s="232">
        <f t="shared" si="1014"/>
        <v>0</v>
      </c>
      <c r="AK379" s="227"/>
      <c r="AL379" s="227"/>
      <c r="AM379" s="227"/>
      <c r="AN379" s="228"/>
      <c r="AO379" s="238">
        <f t="shared" si="920"/>
        <v>0</v>
      </c>
      <c r="AP379" s="227">
        <f t="shared" si="916"/>
        <v>0</v>
      </c>
      <c r="AQ379" s="227">
        <f t="shared" si="917"/>
        <v>0</v>
      </c>
      <c r="AR379" s="227"/>
      <c r="AS379" s="227"/>
      <c r="AT379" s="229">
        <f t="shared" si="894"/>
        <v>0</v>
      </c>
      <c r="AU379" s="230"/>
      <c r="AV379" s="238">
        <f>R379*AY379</f>
        <v>0</v>
      </c>
      <c r="AW379" s="227">
        <f>R380*AZ379</f>
        <v>0</v>
      </c>
      <c r="AX379" s="227">
        <f>AV379+AW379</f>
        <v>0</v>
      </c>
      <c r="AY379" s="227"/>
      <c r="AZ379" s="227"/>
      <c r="BA379" s="229">
        <f t="shared" si="898"/>
        <v>0</v>
      </c>
      <c r="BB379" s="230"/>
      <c r="BC379" s="238">
        <f>Y379*BF379</f>
        <v>0</v>
      </c>
      <c r="BD379" s="227">
        <f>Y380*BG379</f>
        <v>0</v>
      </c>
      <c r="BE379" s="227">
        <f>BC379+BD379</f>
        <v>0</v>
      </c>
      <c r="BF379" s="227"/>
      <c r="BG379" s="227"/>
      <c r="BH379" s="229">
        <f t="shared" si="902"/>
        <v>0</v>
      </c>
      <c r="BI379" s="230"/>
      <c r="BJ379" s="230"/>
      <c r="BK379" s="238">
        <f>AT379*BN379</f>
        <v>0</v>
      </c>
      <c r="BL379" s="227">
        <f>AT380*BO379</f>
        <v>0</v>
      </c>
      <c r="BM379" s="227">
        <f>BK379+BL379</f>
        <v>0</v>
      </c>
      <c r="BN379" s="227"/>
      <c r="BO379" s="227"/>
      <c r="BP379" s="229">
        <f t="shared" si="906"/>
        <v>0</v>
      </c>
      <c r="BQ379" s="230"/>
      <c r="BR379" s="238">
        <f>BA379*BU379</f>
        <v>0</v>
      </c>
      <c r="BS379" s="227">
        <f>BA380*BV379</f>
        <v>0</v>
      </c>
      <c r="BT379" s="227">
        <f>BR379+BS379</f>
        <v>0</v>
      </c>
      <c r="BU379" s="18"/>
      <c r="BV379" s="186"/>
      <c r="BW379" s="16">
        <f t="shared" si="866"/>
        <v>0</v>
      </c>
      <c r="BX379" s="48"/>
      <c r="BY379" s="37" t="s">
        <v>849</v>
      </c>
      <c r="BZ379" s="37"/>
    </row>
    <row r="380" spans="1:162" ht="42.75" customHeight="1" outlineLevel="1" x14ac:dyDescent="0.45">
      <c r="A380" s="5">
        <v>320</v>
      </c>
      <c r="B380" s="5">
        <v>320</v>
      </c>
      <c r="C380" s="5" t="s">
        <v>93</v>
      </c>
      <c r="D380" s="6" t="s">
        <v>554</v>
      </c>
      <c r="E380" s="10">
        <v>2.7E-2</v>
      </c>
      <c r="F380" s="283">
        <f t="shared" ref="F380:F382" si="1034">E380*I380</f>
        <v>5184</v>
      </c>
      <c r="G380" s="283">
        <f t="shared" ref="G380:G382" si="1035">E380*J380</f>
        <v>72.224999999999994</v>
      </c>
      <c r="H380" s="283">
        <f t="shared" ref="H380:H382" si="1036">F380+G380</f>
        <v>5256.2250000000004</v>
      </c>
      <c r="I380" s="283">
        <f t="shared" ref="I380:I382" si="1037">P380</f>
        <v>192000</v>
      </c>
      <c r="J380" s="283">
        <f t="shared" ref="J380:J382" si="1038">Q380</f>
        <v>2675</v>
      </c>
      <c r="K380" s="10"/>
      <c r="L380" s="228"/>
      <c r="M380" s="227">
        <f t="shared" si="921"/>
        <v>5184</v>
      </c>
      <c r="N380" s="227">
        <f t="shared" ref="N380:N382" si="1039">E380*Q380</f>
        <v>72.224999999999994</v>
      </c>
      <c r="O380" s="227">
        <f t="shared" si="922"/>
        <v>5256.2250000000004</v>
      </c>
      <c r="P380" s="231">
        <v>192000</v>
      </c>
      <c r="Q380" s="231">
        <v>2675</v>
      </c>
      <c r="R380" s="227">
        <f t="shared" si="923"/>
        <v>194675</v>
      </c>
      <c r="S380" s="228"/>
      <c r="T380" s="227">
        <f t="shared" si="1011"/>
        <v>0</v>
      </c>
      <c r="U380" s="227">
        <f t="shared" si="1012"/>
        <v>0</v>
      </c>
      <c r="V380" s="232">
        <f t="shared" si="1013"/>
        <v>0</v>
      </c>
      <c r="W380" s="274"/>
      <c r="X380" s="227"/>
      <c r="Y380" s="227"/>
      <c r="Z380" s="228"/>
      <c r="AA380" s="238">
        <f>AM380*AD380</f>
        <v>0</v>
      </c>
      <c r="AB380" s="227">
        <f>AM381*AE380</f>
        <v>0</v>
      </c>
      <c r="AC380" s="227">
        <f>AA380+AB380</f>
        <v>0</v>
      </c>
      <c r="AD380" s="227"/>
      <c r="AE380" s="227"/>
      <c r="AF380" s="229">
        <f t="shared" si="893"/>
        <v>0</v>
      </c>
      <c r="AG380" s="228"/>
      <c r="AH380" s="227">
        <f t="shared" si="918"/>
        <v>0</v>
      </c>
      <c r="AI380" s="227">
        <f t="shared" si="919"/>
        <v>180.9</v>
      </c>
      <c r="AJ380" s="232">
        <f t="shared" si="1014"/>
        <v>180.9</v>
      </c>
      <c r="AK380" s="227"/>
      <c r="AL380" s="227">
        <v>6700</v>
      </c>
      <c r="AM380" s="227"/>
      <c r="AN380" s="228"/>
      <c r="AO380" s="238">
        <f t="shared" si="920"/>
        <v>0</v>
      </c>
      <c r="AP380" s="227">
        <f t="shared" si="916"/>
        <v>0</v>
      </c>
      <c r="AQ380" s="227">
        <f t="shared" si="917"/>
        <v>0</v>
      </c>
      <c r="AR380" s="227"/>
      <c r="AS380" s="227"/>
      <c r="AT380" s="229">
        <f t="shared" si="894"/>
        <v>0</v>
      </c>
      <c r="AU380" s="230"/>
      <c r="AV380" s="238">
        <f>R380*AY380</f>
        <v>0</v>
      </c>
      <c r="AW380" s="227">
        <f>R381*AZ380</f>
        <v>0</v>
      </c>
      <c r="AX380" s="227">
        <f>AV380+AW380</f>
        <v>0</v>
      </c>
      <c r="AY380" s="227"/>
      <c r="AZ380" s="227"/>
      <c r="BA380" s="229">
        <f t="shared" si="898"/>
        <v>0</v>
      </c>
      <c r="BB380" s="230"/>
      <c r="BC380" s="238">
        <f>Y380*BF380</f>
        <v>0</v>
      </c>
      <c r="BD380" s="227">
        <f>Y381*BG380</f>
        <v>0</v>
      </c>
      <c r="BE380" s="227">
        <f>BC380+BD380</f>
        <v>0</v>
      </c>
      <c r="BF380" s="227"/>
      <c r="BG380" s="227"/>
      <c r="BH380" s="229">
        <f t="shared" si="902"/>
        <v>0</v>
      </c>
      <c r="BI380" s="230"/>
      <c r="BJ380" s="230"/>
      <c r="BK380" s="238">
        <f>AT380*BN380</f>
        <v>0</v>
      </c>
      <c r="BL380" s="227">
        <f>AT381*BO380</f>
        <v>0</v>
      </c>
      <c r="BM380" s="227">
        <f>BK380+BL380</f>
        <v>0</v>
      </c>
      <c r="BN380" s="227"/>
      <c r="BO380" s="227"/>
      <c r="BP380" s="229">
        <f t="shared" si="906"/>
        <v>0</v>
      </c>
      <c r="BQ380" s="230"/>
      <c r="BR380" s="238">
        <f>BA380*BU380</f>
        <v>0</v>
      </c>
      <c r="BS380" s="227">
        <f>BA381*BV380</f>
        <v>0</v>
      </c>
      <c r="BT380" s="227">
        <f>BR380+BS380</f>
        <v>0</v>
      </c>
      <c r="BU380" s="18"/>
      <c r="BV380" s="186"/>
      <c r="BW380" s="16">
        <f t="shared" si="866"/>
        <v>0</v>
      </c>
      <c r="BX380" s="48"/>
      <c r="BY380" s="37" t="s">
        <v>850</v>
      </c>
      <c r="BZ380" s="37"/>
    </row>
    <row r="381" spans="1:162" ht="57" customHeight="1" outlineLevel="1" x14ac:dyDescent="0.45">
      <c r="A381" s="5">
        <v>321</v>
      </c>
      <c r="B381" s="5">
        <v>321</v>
      </c>
      <c r="C381" s="5" t="s">
        <v>95</v>
      </c>
      <c r="D381" s="6" t="s">
        <v>554</v>
      </c>
      <c r="E381" s="10">
        <v>7.0000000000000001E-3</v>
      </c>
      <c r="F381" s="283">
        <f t="shared" si="1034"/>
        <v>1895.25</v>
      </c>
      <c r="G381" s="283">
        <f t="shared" si="1035"/>
        <v>405.7081</v>
      </c>
      <c r="H381" s="283">
        <f t="shared" si="1036"/>
        <v>2300.9580999999998</v>
      </c>
      <c r="I381" s="283">
        <f t="shared" si="1037"/>
        <v>270750</v>
      </c>
      <c r="J381" s="283">
        <f t="shared" si="1038"/>
        <v>57958.3</v>
      </c>
      <c r="K381" s="10"/>
      <c r="L381" s="228"/>
      <c r="M381" s="227">
        <f t="shared" si="921"/>
        <v>1895.25</v>
      </c>
      <c r="N381" s="227">
        <f t="shared" si="1039"/>
        <v>405.7081</v>
      </c>
      <c r="O381" s="227">
        <f t="shared" si="922"/>
        <v>2300.9580999999998</v>
      </c>
      <c r="P381" s="231">
        <v>270750</v>
      </c>
      <c r="Q381" s="231">
        <v>57958.3</v>
      </c>
      <c r="R381" s="227">
        <f t="shared" si="923"/>
        <v>328708.3</v>
      </c>
      <c r="S381" s="228"/>
      <c r="T381" s="227">
        <f t="shared" si="1011"/>
        <v>0</v>
      </c>
      <c r="U381" s="227">
        <f t="shared" si="1012"/>
        <v>0</v>
      </c>
      <c r="V381" s="232">
        <f t="shared" si="1013"/>
        <v>0</v>
      </c>
      <c r="W381" s="274"/>
      <c r="X381" s="227"/>
      <c r="Y381" s="227"/>
      <c r="Z381" s="228"/>
      <c r="AA381" s="238">
        <f>AM381*AD381</f>
        <v>0</v>
      </c>
      <c r="AB381" s="227">
        <f>AM382*AE381</f>
        <v>0</v>
      </c>
      <c r="AC381" s="227">
        <f>AA381+AB381</f>
        <v>0</v>
      </c>
      <c r="AD381" s="227"/>
      <c r="AE381" s="227"/>
      <c r="AF381" s="229">
        <f t="shared" si="893"/>
        <v>0</v>
      </c>
      <c r="AG381" s="228"/>
      <c r="AH381" s="227">
        <f t="shared" si="918"/>
        <v>0</v>
      </c>
      <c r="AI381" s="227">
        <f t="shared" si="919"/>
        <v>0</v>
      </c>
      <c r="AJ381" s="232">
        <f t="shared" si="1014"/>
        <v>0</v>
      </c>
      <c r="AK381" s="227"/>
      <c r="AL381" s="227"/>
      <c r="AM381" s="227"/>
      <c r="AN381" s="228"/>
      <c r="AO381" s="238">
        <f t="shared" si="920"/>
        <v>0</v>
      </c>
      <c r="AP381" s="227">
        <f t="shared" si="916"/>
        <v>0</v>
      </c>
      <c r="AQ381" s="227">
        <f t="shared" si="917"/>
        <v>0</v>
      </c>
      <c r="AR381" s="227"/>
      <c r="AS381" s="227"/>
      <c r="AT381" s="229">
        <f t="shared" si="894"/>
        <v>0</v>
      </c>
      <c r="AU381" s="230"/>
      <c r="AV381" s="238">
        <f>R381*AY381</f>
        <v>0</v>
      </c>
      <c r="AW381" s="227">
        <f>R382*AZ381</f>
        <v>0</v>
      </c>
      <c r="AX381" s="227">
        <f>AV381+AW381</f>
        <v>0</v>
      </c>
      <c r="AY381" s="227"/>
      <c r="AZ381" s="227"/>
      <c r="BA381" s="229">
        <f t="shared" si="898"/>
        <v>0</v>
      </c>
      <c r="BB381" s="230"/>
      <c r="BC381" s="238">
        <f>Y381*BF381</f>
        <v>0</v>
      </c>
      <c r="BD381" s="227">
        <f>Y382*BG381</f>
        <v>0</v>
      </c>
      <c r="BE381" s="227">
        <f>BC381+BD381</f>
        <v>0</v>
      </c>
      <c r="BF381" s="227"/>
      <c r="BG381" s="227"/>
      <c r="BH381" s="229">
        <f t="shared" si="902"/>
        <v>0</v>
      </c>
      <c r="BI381" s="230"/>
      <c r="BJ381" s="230"/>
      <c r="BK381" s="238">
        <f>AT381*BN381</f>
        <v>0</v>
      </c>
      <c r="BL381" s="227">
        <f>AT382*BO381</f>
        <v>0</v>
      </c>
      <c r="BM381" s="227">
        <f>BK381+BL381</f>
        <v>0</v>
      </c>
      <c r="BN381" s="227"/>
      <c r="BO381" s="227"/>
      <c r="BP381" s="229">
        <f t="shared" si="906"/>
        <v>0</v>
      </c>
      <c r="BQ381" s="230"/>
      <c r="BR381" s="238">
        <f>BA381*BU381</f>
        <v>0</v>
      </c>
      <c r="BS381" s="227">
        <f>BA382*BV381</f>
        <v>0</v>
      </c>
      <c r="BT381" s="227">
        <f>BR381+BS381</f>
        <v>0</v>
      </c>
      <c r="BU381" s="18"/>
      <c r="BV381" s="186"/>
      <c r="BW381" s="16">
        <f t="shared" ref="BW381:BW444" si="1040">BU381+BV381</f>
        <v>0</v>
      </c>
      <c r="BX381" s="48"/>
      <c r="BY381" s="37" t="s">
        <v>851</v>
      </c>
      <c r="BZ381" s="37"/>
    </row>
    <row r="382" spans="1:162" ht="71.25" customHeight="1" outlineLevel="1" x14ac:dyDescent="0.45">
      <c r="A382" s="5">
        <v>322</v>
      </c>
      <c r="B382" s="5">
        <v>322</v>
      </c>
      <c r="C382" s="5" t="s">
        <v>94</v>
      </c>
      <c r="D382" s="6" t="s">
        <v>554</v>
      </c>
      <c r="E382" s="10">
        <v>3.7999999999999999E-2</v>
      </c>
      <c r="F382" s="283">
        <f t="shared" si="1034"/>
        <v>10288.5</v>
      </c>
      <c r="G382" s="283">
        <f t="shared" si="1035"/>
        <v>2202.4153999999999</v>
      </c>
      <c r="H382" s="283">
        <f t="shared" si="1036"/>
        <v>12490.9154</v>
      </c>
      <c r="I382" s="283">
        <f t="shared" si="1037"/>
        <v>270750</v>
      </c>
      <c r="J382" s="283">
        <f t="shared" si="1038"/>
        <v>57958.3</v>
      </c>
      <c r="K382" s="10"/>
      <c r="L382" s="228"/>
      <c r="M382" s="227">
        <f t="shared" si="921"/>
        <v>10288.5</v>
      </c>
      <c r="N382" s="227">
        <f t="shared" si="1039"/>
        <v>2202.4153999999999</v>
      </c>
      <c r="O382" s="227">
        <f t="shared" si="922"/>
        <v>12490.9154</v>
      </c>
      <c r="P382" s="231">
        <v>270750</v>
      </c>
      <c r="Q382" s="231">
        <v>57958.3</v>
      </c>
      <c r="R382" s="227">
        <f t="shared" si="923"/>
        <v>328708.3</v>
      </c>
      <c r="S382" s="228"/>
      <c r="T382" s="227">
        <f t="shared" si="1011"/>
        <v>0</v>
      </c>
      <c r="U382" s="227">
        <f t="shared" si="1012"/>
        <v>0</v>
      </c>
      <c r="V382" s="232">
        <f t="shared" si="1013"/>
        <v>0</v>
      </c>
      <c r="W382" s="274"/>
      <c r="X382" s="227"/>
      <c r="Y382" s="227"/>
      <c r="Z382" s="228"/>
      <c r="AA382" s="238">
        <f>AM382*AD382</f>
        <v>0</v>
      </c>
      <c r="AB382" s="227">
        <f>AM383*AE382</f>
        <v>0</v>
      </c>
      <c r="AC382" s="227">
        <f>AA382+AB382</f>
        <v>0</v>
      </c>
      <c r="AD382" s="227"/>
      <c r="AE382" s="227"/>
      <c r="AF382" s="229">
        <f t="shared" si="893"/>
        <v>0</v>
      </c>
      <c r="AG382" s="228"/>
      <c r="AH382" s="227">
        <f t="shared" si="918"/>
        <v>0</v>
      </c>
      <c r="AI382" s="227">
        <f t="shared" si="919"/>
        <v>0</v>
      </c>
      <c r="AJ382" s="232">
        <f t="shared" si="1014"/>
        <v>0</v>
      </c>
      <c r="AK382" s="227"/>
      <c r="AL382" s="227"/>
      <c r="AM382" s="227"/>
      <c r="AN382" s="228"/>
      <c r="AO382" s="238">
        <f t="shared" si="920"/>
        <v>0</v>
      </c>
      <c r="AP382" s="227">
        <f t="shared" si="916"/>
        <v>0</v>
      </c>
      <c r="AQ382" s="227">
        <f t="shared" si="917"/>
        <v>0</v>
      </c>
      <c r="AR382" s="227"/>
      <c r="AS382" s="227"/>
      <c r="AT382" s="229">
        <f t="shared" si="894"/>
        <v>0</v>
      </c>
      <c r="AU382" s="230"/>
      <c r="AV382" s="238">
        <f>R382*AY382</f>
        <v>0</v>
      </c>
      <c r="AW382" s="227">
        <f>R383*AZ382</f>
        <v>0</v>
      </c>
      <c r="AX382" s="227">
        <f>AV382+AW382</f>
        <v>0</v>
      </c>
      <c r="AY382" s="227"/>
      <c r="AZ382" s="227"/>
      <c r="BA382" s="229">
        <f t="shared" si="898"/>
        <v>0</v>
      </c>
      <c r="BB382" s="230"/>
      <c r="BC382" s="238">
        <f>Y382*BF382</f>
        <v>0</v>
      </c>
      <c r="BD382" s="227">
        <f>Y383*BG382</f>
        <v>0</v>
      </c>
      <c r="BE382" s="227">
        <f>BC382+BD382</f>
        <v>0</v>
      </c>
      <c r="BF382" s="227"/>
      <c r="BG382" s="227"/>
      <c r="BH382" s="229">
        <f t="shared" si="902"/>
        <v>0</v>
      </c>
      <c r="BI382" s="230"/>
      <c r="BJ382" s="230"/>
      <c r="BK382" s="238">
        <f>AT382*BN382</f>
        <v>0</v>
      </c>
      <c r="BL382" s="227">
        <f>AT383*BO382</f>
        <v>0</v>
      </c>
      <c r="BM382" s="227">
        <f>BK382+BL382</f>
        <v>0</v>
      </c>
      <c r="BN382" s="227"/>
      <c r="BO382" s="227"/>
      <c r="BP382" s="229">
        <f t="shared" si="906"/>
        <v>0</v>
      </c>
      <c r="BQ382" s="230"/>
      <c r="BR382" s="238">
        <f>BA382*BU382</f>
        <v>0</v>
      </c>
      <c r="BS382" s="227">
        <f>BA383*BV382</f>
        <v>0</v>
      </c>
      <c r="BT382" s="227">
        <f>BR382+BS382</f>
        <v>0</v>
      </c>
      <c r="BU382" s="18"/>
      <c r="BV382" s="186"/>
      <c r="BW382" s="16">
        <f t="shared" si="1040"/>
        <v>0</v>
      </c>
      <c r="BX382" s="48"/>
      <c r="BY382" s="37" t="s">
        <v>852</v>
      </c>
      <c r="BZ382" s="37"/>
    </row>
    <row r="383" spans="1:162" s="26" customFormat="1" x14ac:dyDescent="0.45">
      <c r="A383" s="21"/>
      <c r="B383" s="21"/>
      <c r="C383" s="21" t="s">
        <v>301</v>
      </c>
      <c r="D383" s="27"/>
      <c r="E383" s="28"/>
      <c r="F383" s="225">
        <f t="shared" ref="F383:L383" si="1041">SUM(F384:F387)</f>
        <v>797846.98050000006</v>
      </c>
      <c r="G383" s="225">
        <f t="shared" si="1041"/>
        <v>706906.87067179999</v>
      </c>
      <c r="H383" s="225">
        <f t="shared" si="1041"/>
        <v>1504753.8511717999</v>
      </c>
      <c r="I383" s="225"/>
      <c r="J383" s="225"/>
      <c r="K383" s="225"/>
      <c r="L383" s="225">
        <f t="shared" si="1041"/>
        <v>0</v>
      </c>
      <c r="M383" s="225">
        <f>SUM(M384:M387)</f>
        <v>797846.98050000006</v>
      </c>
      <c r="N383" s="225">
        <f>SUM(N384:N387)</f>
        <v>706906.87067179999</v>
      </c>
      <c r="O383" s="225">
        <f>SUM(O384:O387)</f>
        <v>1504753.8511717999</v>
      </c>
      <c r="P383" s="225"/>
      <c r="Q383" s="225"/>
      <c r="R383" s="225">
        <f t="shared" si="923"/>
        <v>0</v>
      </c>
      <c r="S383" s="226"/>
      <c r="T383" s="225">
        <f>SUM(T384:T387)</f>
        <v>0</v>
      </c>
      <c r="U383" s="225">
        <f>SUM(U384:U387)</f>
        <v>0</v>
      </c>
      <c r="V383" s="225">
        <f>SUM(V384:V387)</f>
        <v>0</v>
      </c>
      <c r="W383" s="273"/>
      <c r="X383" s="225"/>
      <c r="Y383" s="225"/>
      <c r="Z383" s="226"/>
      <c r="AA383" s="225">
        <f>SUM(AA384:AA387)</f>
        <v>0</v>
      </c>
      <c r="AB383" s="225">
        <f>SUM(AB384:AB387)</f>
        <v>0</v>
      </c>
      <c r="AC383" s="225">
        <f>SUM(AC384:AC387)</f>
        <v>0</v>
      </c>
      <c r="AD383" s="225"/>
      <c r="AE383" s="225"/>
      <c r="AF383" s="222">
        <f t="shared" si="893"/>
        <v>0</v>
      </c>
      <c r="AG383" s="226"/>
      <c r="AH383" s="225">
        <f>SUM(AH384:AH387)</f>
        <v>0</v>
      </c>
      <c r="AI383" s="225">
        <f>SUM(AI384:AI387)</f>
        <v>434933.9626277099</v>
      </c>
      <c r="AJ383" s="225">
        <f>SUM(AJ384:AJ387)</f>
        <v>434933.9626277099</v>
      </c>
      <c r="AK383" s="225"/>
      <c r="AL383" s="225"/>
      <c r="AM383" s="225"/>
      <c r="AN383" s="226"/>
      <c r="AO383" s="225">
        <f>SUM(AO384:AO387)</f>
        <v>0</v>
      </c>
      <c r="AP383" s="225">
        <f>SUM(AP384:AP387)</f>
        <v>0</v>
      </c>
      <c r="AQ383" s="225">
        <f>SUM(AQ384:AQ387)</f>
        <v>0</v>
      </c>
      <c r="AR383" s="225"/>
      <c r="AS383" s="225"/>
      <c r="AT383" s="222">
        <f t="shared" si="894"/>
        <v>0</v>
      </c>
      <c r="AU383" s="223"/>
      <c r="AV383" s="225">
        <f>SUM(AV384:AV387)</f>
        <v>0</v>
      </c>
      <c r="AW383" s="225">
        <f>SUM(AW384:AW387)</f>
        <v>0</v>
      </c>
      <c r="AX383" s="225">
        <f>SUM(AX384:AX387)</f>
        <v>0</v>
      </c>
      <c r="AY383" s="225"/>
      <c r="AZ383" s="225"/>
      <c r="BA383" s="222">
        <f t="shared" si="898"/>
        <v>0</v>
      </c>
      <c r="BB383" s="223"/>
      <c r="BC383" s="225">
        <f>SUM(BC384:BC387)</f>
        <v>0</v>
      </c>
      <c r="BD383" s="225">
        <f>SUM(BD384:BD387)</f>
        <v>0</v>
      </c>
      <c r="BE383" s="225">
        <f>SUM(BE384:BE387)</f>
        <v>0</v>
      </c>
      <c r="BF383" s="225"/>
      <c r="BG383" s="225"/>
      <c r="BH383" s="222">
        <f t="shared" si="902"/>
        <v>0</v>
      </c>
      <c r="BI383" s="223"/>
      <c r="BJ383" s="223"/>
      <c r="BK383" s="225">
        <f>SUM(BK384:BK387)</f>
        <v>0</v>
      </c>
      <c r="BL383" s="225">
        <f>SUM(BL384:BL387)</f>
        <v>0</v>
      </c>
      <c r="BM383" s="225">
        <f>SUM(BM384:BM387)</f>
        <v>0</v>
      </c>
      <c r="BN383" s="225"/>
      <c r="BO383" s="225"/>
      <c r="BP383" s="222">
        <f t="shared" si="906"/>
        <v>0</v>
      </c>
      <c r="BQ383" s="223"/>
      <c r="BR383" s="225">
        <f>SUM(BR384:BR387)</f>
        <v>477631.51999999996</v>
      </c>
      <c r="BS383" s="225">
        <f>SUM(BS384:BS387)</f>
        <v>477333.00029999996</v>
      </c>
      <c r="BT383" s="225">
        <f>SUM(BT384:BT387)</f>
        <v>954964.52029999986</v>
      </c>
      <c r="BU383" s="29"/>
      <c r="BV383" s="190"/>
      <c r="BW383" s="25">
        <f t="shared" si="1040"/>
        <v>0</v>
      </c>
      <c r="BX383" s="47"/>
      <c r="BY383" s="35"/>
      <c r="BZ383" s="35"/>
      <c r="CA383" s="53"/>
      <c r="CB383" s="53"/>
      <c r="CC383" s="53"/>
      <c r="CD383" s="53"/>
      <c r="CE383" s="53"/>
      <c r="CF383" s="53"/>
      <c r="CG383" s="53"/>
      <c r="CH383" s="53"/>
      <c r="CI383" s="53"/>
      <c r="CJ383" s="53"/>
      <c r="CK383" s="53"/>
      <c r="CL383" s="53"/>
      <c r="CM383" s="53"/>
      <c r="CN383" s="53"/>
      <c r="CO383" s="53"/>
      <c r="CP383" s="53"/>
      <c r="CQ383" s="53"/>
      <c r="CR383" s="53"/>
      <c r="CS383" s="53"/>
      <c r="CT383" s="53"/>
      <c r="CU383" s="53"/>
      <c r="CV383" s="53"/>
      <c r="CW383" s="53"/>
      <c r="CX383" s="53"/>
      <c r="CY383" s="53"/>
      <c r="CZ383" s="53"/>
      <c r="DA383" s="53"/>
      <c r="DB383" s="53"/>
      <c r="DC383" s="53"/>
      <c r="DD383" s="53"/>
      <c r="DE383" s="53"/>
      <c r="DF383" s="53"/>
      <c r="DG383" s="53"/>
      <c r="DH383" s="53"/>
      <c r="DI383" s="53"/>
      <c r="DJ383" s="53"/>
      <c r="DK383" s="53"/>
      <c r="DL383" s="53"/>
      <c r="DM383" s="53"/>
      <c r="DN383" s="53"/>
      <c r="DO383" s="53"/>
      <c r="DP383" s="53"/>
      <c r="DQ383" s="53"/>
      <c r="DR383" s="53"/>
      <c r="DS383" s="53"/>
      <c r="DT383" s="53"/>
      <c r="DU383" s="53"/>
      <c r="DV383" s="53"/>
      <c r="DW383" s="53"/>
      <c r="DX383" s="53"/>
      <c r="DY383" s="53"/>
      <c r="DZ383" s="53"/>
      <c r="EA383" s="53"/>
      <c r="EB383" s="53"/>
      <c r="EC383" s="53"/>
      <c r="ED383" s="53"/>
      <c r="EE383" s="53"/>
      <c r="EF383" s="53"/>
      <c r="EG383" s="53"/>
      <c r="EH383" s="53"/>
      <c r="EI383" s="53"/>
      <c r="EJ383" s="53"/>
      <c r="EK383" s="53"/>
      <c r="EL383" s="53"/>
      <c r="EM383" s="53"/>
      <c r="EN383" s="53"/>
      <c r="EO383" s="53"/>
      <c r="EP383" s="53"/>
      <c r="EQ383" s="53"/>
      <c r="ER383" s="53"/>
      <c r="ES383" s="53"/>
      <c r="ET383" s="53"/>
      <c r="EU383" s="53"/>
      <c r="EV383" s="53"/>
      <c r="EW383" s="53"/>
      <c r="EX383" s="53"/>
      <c r="EY383" s="53"/>
      <c r="EZ383" s="53"/>
      <c r="FA383" s="53"/>
      <c r="FB383" s="53"/>
      <c r="FC383" s="53"/>
      <c r="FD383" s="53"/>
      <c r="FE383" s="53"/>
      <c r="FF383" s="53"/>
    </row>
    <row r="384" spans="1:162" ht="114" customHeight="1" outlineLevel="1" x14ac:dyDescent="0.45">
      <c r="A384" s="5">
        <v>323</v>
      </c>
      <c r="B384" s="5">
        <v>323</v>
      </c>
      <c r="C384" s="5" t="s">
        <v>302</v>
      </c>
      <c r="D384" s="6" t="s">
        <v>553</v>
      </c>
      <c r="E384" s="10">
        <v>4.7679999999999998</v>
      </c>
      <c r="F384" s="283">
        <f t="shared" ref="F384" si="1042">E384*I384</f>
        <v>339720</v>
      </c>
      <c r="G384" s="283">
        <f t="shared" ref="G384" si="1043">E384*J384</f>
        <v>403889.17440000002</v>
      </c>
      <c r="H384" s="283">
        <f t="shared" ref="H384" si="1044">F384+G384</f>
        <v>743609.17440000002</v>
      </c>
      <c r="I384" s="283">
        <f t="shared" ref="I384" si="1045">P384</f>
        <v>71250</v>
      </c>
      <c r="J384" s="283">
        <f t="shared" ref="J384" si="1046">Q384</f>
        <v>84708.3</v>
      </c>
      <c r="K384" s="10"/>
      <c r="L384" s="228"/>
      <c r="M384" s="227">
        <f t="shared" si="921"/>
        <v>339720</v>
      </c>
      <c r="N384" s="227">
        <f>E384*Q384</f>
        <v>403889.17440000002</v>
      </c>
      <c r="O384" s="227">
        <f t="shared" si="922"/>
        <v>743609.17440000002</v>
      </c>
      <c r="P384" s="227">
        <v>71250</v>
      </c>
      <c r="Q384" s="227">
        <v>84708.3</v>
      </c>
      <c r="R384" s="227">
        <f t="shared" si="923"/>
        <v>155958.29999999999</v>
      </c>
      <c r="S384" s="228"/>
      <c r="T384" s="227">
        <f t="shared" si="1011"/>
        <v>0</v>
      </c>
      <c r="U384" s="227">
        <f t="shared" si="1012"/>
        <v>0</v>
      </c>
      <c r="V384" s="232">
        <f t="shared" si="1013"/>
        <v>0</v>
      </c>
      <c r="W384" s="274"/>
      <c r="X384" s="227"/>
      <c r="Y384" s="227"/>
      <c r="Z384" s="228"/>
      <c r="AA384" s="238">
        <f>AM384*AD384</f>
        <v>0</v>
      </c>
      <c r="AB384" s="227">
        <f>AM385*AE384</f>
        <v>0</v>
      </c>
      <c r="AC384" s="227">
        <f>AA384+AB384</f>
        <v>0</v>
      </c>
      <c r="AD384" s="227"/>
      <c r="AE384" s="227"/>
      <c r="AF384" s="229">
        <f t="shared" si="893"/>
        <v>0</v>
      </c>
      <c r="AG384" s="228"/>
      <c r="AH384" s="227">
        <f t="shared" si="918"/>
        <v>0</v>
      </c>
      <c r="AI384" s="227">
        <f t="shared" si="919"/>
        <v>350766.38262770989</v>
      </c>
      <c r="AJ384" s="232">
        <f t="shared" si="1014"/>
        <v>350766.38262770989</v>
      </c>
      <c r="AK384" s="227"/>
      <c r="AL384" s="227">
        <v>73566.774879972712</v>
      </c>
      <c r="AM384" s="227"/>
      <c r="AN384" s="228"/>
      <c r="AO384" s="238">
        <f t="shared" si="920"/>
        <v>0</v>
      </c>
      <c r="AP384" s="227">
        <f t="shared" si="916"/>
        <v>0</v>
      </c>
      <c r="AQ384" s="227">
        <f t="shared" si="917"/>
        <v>0</v>
      </c>
      <c r="AR384" s="227"/>
      <c r="AS384" s="227"/>
      <c r="AT384" s="229">
        <f t="shared" si="894"/>
        <v>0</v>
      </c>
      <c r="AU384" s="230"/>
      <c r="AV384" s="238">
        <f>R384*AY384</f>
        <v>0</v>
      </c>
      <c r="AW384" s="227">
        <f>R385*AZ384</f>
        <v>0</v>
      </c>
      <c r="AX384" s="227">
        <f>AV384+AW384</f>
        <v>0</v>
      </c>
      <c r="AY384" s="227"/>
      <c r="AZ384" s="227"/>
      <c r="BA384" s="229">
        <f t="shared" si="898"/>
        <v>0</v>
      </c>
      <c r="BB384" s="230"/>
      <c r="BC384" s="238">
        <f>Y384*BF384</f>
        <v>0</v>
      </c>
      <c r="BD384" s="227">
        <f>Y385*BG384</f>
        <v>0</v>
      </c>
      <c r="BE384" s="227">
        <f>BC384+BD384</f>
        <v>0</v>
      </c>
      <c r="BF384" s="227"/>
      <c r="BG384" s="227"/>
      <c r="BH384" s="229">
        <f t="shared" si="902"/>
        <v>0</v>
      </c>
      <c r="BI384" s="230"/>
      <c r="BJ384" s="230"/>
      <c r="BK384" s="238">
        <f>AT384*BN384</f>
        <v>0</v>
      </c>
      <c r="BL384" s="227">
        <f>AT385*BO384</f>
        <v>0</v>
      </c>
      <c r="BM384" s="227">
        <f>BK384+BL384</f>
        <v>0</v>
      </c>
      <c r="BN384" s="227"/>
      <c r="BO384" s="227"/>
      <c r="BP384" s="229">
        <f t="shared" si="906"/>
        <v>0</v>
      </c>
      <c r="BQ384" s="230"/>
      <c r="BR384" s="238">
        <f>E384*BU384</f>
        <v>381440</v>
      </c>
      <c r="BS384" s="227">
        <f>E384*BV384</f>
        <v>381201.6</v>
      </c>
      <c r="BT384" s="227">
        <f>BR384+BS384</f>
        <v>762641.6</v>
      </c>
      <c r="BU384" s="18">
        <v>80000</v>
      </c>
      <c r="BV384" s="186">
        <v>79950</v>
      </c>
      <c r="BW384" s="16">
        <f t="shared" si="1040"/>
        <v>159950</v>
      </c>
      <c r="BX384" s="48"/>
      <c r="BY384" s="37" t="s">
        <v>853</v>
      </c>
      <c r="BZ384" s="37"/>
    </row>
    <row r="385" spans="1:162" ht="42.75" customHeight="1" outlineLevel="1" x14ac:dyDescent="0.45">
      <c r="A385" s="5">
        <v>324</v>
      </c>
      <c r="B385" s="5">
        <v>324</v>
      </c>
      <c r="C385" s="5" t="s">
        <v>303</v>
      </c>
      <c r="D385" s="6" t="s">
        <v>552</v>
      </c>
      <c r="E385" s="10">
        <v>50.17</v>
      </c>
      <c r="F385" s="283">
        <f t="shared" ref="F385:F387" si="1047">E385*I385</f>
        <v>3574.6125000000002</v>
      </c>
      <c r="G385" s="283">
        <f t="shared" ref="G385:G387" si="1048">E385*J385</f>
        <v>4249.8154110000005</v>
      </c>
      <c r="H385" s="283">
        <f t="shared" ref="H385:H387" si="1049">F385+G385</f>
        <v>7824.4279110000007</v>
      </c>
      <c r="I385" s="283">
        <f t="shared" ref="I385:I387" si="1050">P385</f>
        <v>71.25</v>
      </c>
      <c r="J385" s="283">
        <f t="shared" ref="J385:J387" si="1051">Q385</f>
        <v>84.708300000000008</v>
      </c>
      <c r="K385" s="10"/>
      <c r="L385" s="228"/>
      <c r="M385" s="236">
        <f t="shared" si="921"/>
        <v>3574.6125000000002</v>
      </c>
      <c r="N385" s="236">
        <f t="shared" ref="N385:N387" si="1052">E385*Q385</f>
        <v>4249.8154110000005</v>
      </c>
      <c r="O385" s="227">
        <f t="shared" si="922"/>
        <v>7824.4279110000007</v>
      </c>
      <c r="P385" s="227">
        <f>71250/1000</f>
        <v>71.25</v>
      </c>
      <c r="Q385" s="227">
        <f>84708.3/1000</f>
        <v>84.708300000000008</v>
      </c>
      <c r="R385" s="227">
        <f t="shared" si="923"/>
        <v>155.95830000000001</v>
      </c>
      <c r="S385" s="228"/>
      <c r="T385" s="227">
        <f t="shared" si="1011"/>
        <v>0</v>
      </c>
      <c r="U385" s="227">
        <f t="shared" si="1012"/>
        <v>0</v>
      </c>
      <c r="V385" s="232">
        <f t="shared" si="1013"/>
        <v>0</v>
      </c>
      <c r="W385" s="274"/>
      <c r="X385" s="227"/>
      <c r="Y385" s="227"/>
      <c r="Z385" s="228"/>
      <c r="AA385" s="238">
        <f>AM385*AD385</f>
        <v>0</v>
      </c>
      <c r="AB385" s="227">
        <f>AM386*AE385</f>
        <v>0</v>
      </c>
      <c r="AC385" s="227">
        <f>AA385+AB385</f>
        <v>0</v>
      </c>
      <c r="AD385" s="227"/>
      <c r="AE385" s="227"/>
      <c r="AF385" s="229">
        <f t="shared" si="893"/>
        <v>0</v>
      </c>
      <c r="AG385" s="228"/>
      <c r="AH385" s="227">
        <f t="shared" si="918"/>
        <v>0</v>
      </c>
      <c r="AI385" s="227">
        <f t="shared" si="919"/>
        <v>3511.9</v>
      </c>
      <c r="AJ385" s="232">
        <f t="shared" si="1014"/>
        <v>3511.9</v>
      </c>
      <c r="AK385" s="227"/>
      <c r="AL385" s="227">
        <v>70</v>
      </c>
      <c r="AM385" s="227"/>
      <c r="AN385" s="228"/>
      <c r="AO385" s="238">
        <f t="shared" si="920"/>
        <v>0</v>
      </c>
      <c r="AP385" s="227">
        <f t="shared" si="916"/>
        <v>0</v>
      </c>
      <c r="AQ385" s="227">
        <f t="shared" si="917"/>
        <v>0</v>
      </c>
      <c r="AR385" s="227"/>
      <c r="AS385" s="227"/>
      <c r="AT385" s="229">
        <f t="shared" si="894"/>
        <v>0</v>
      </c>
      <c r="AU385" s="230"/>
      <c r="AV385" s="238">
        <f>R385*AY385</f>
        <v>0</v>
      </c>
      <c r="AW385" s="227">
        <f>R386*AZ385</f>
        <v>0</v>
      </c>
      <c r="AX385" s="227">
        <f>AV385+AW385</f>
        <v>0</v>
      </c>
      <c r="AY385" s="227"/>
      <c r="AZ385" s="227"/>
      <c r="BA385" s="229">
        <f t="shared" si="898"/>
        <v>0</v>
      </c>
      <c r="BB385" s="230"/>
      <c r="BC385" s="238">
        <f>Y385*BF385</f>
        <v>0</v>
      </c>
      <c r="BD385" s="227">
        <f>Y386*BG385</f>
        <v>0</v>
      </c>
      <c r="BE385" s="227">
        <f>BC385+BD385</f>
        <v>0</v>
      </c>
      <c r="BF385" s="227"/>
      <c r="BG385" s="227"/>
      <c r="BH385" s="229">
        <f t="shared" si="902"/>
        <v>0</v>
      </c>
      <c r="BI385" s="230"/>
      <c r="BJ385" s="230"/>
      <c r="BK385" s="238">
        <f>AT385*BN385</f>
        <v>0</v>
      </c>
      <c r="BL385" s="227">
        <f>AT386*BO385</f>
        <v>0</v>
      </c>
      <c r="BM385" s="227">
        <f>BK385+BL385</f>
        <v>0</v>
      </c>
      <c r="BN385" s="227"/>
      <c r="BO385" s="227"/>
      <c r="BP385" s="229">
        <f t="shared" si="906"/>
        <v>0</v>
      </c>
      <c r="BQ385" s="230"/>
      <c r="BR385" s="238">
        <f>E385*BU385</f>
        <v>4013.6000000000004</v>
      </c>
      <c r="BS385" s="227">
        <f>E385*BV385</f>
        <v>4011.0915000000005</v>
      </c>
      <c r="BT385" s="227">
        <f>BR385+BS385</f>
        <v>8024.6915000000008</v>
      </c>
      <c r="BU385" s="18">
        <v>80</v>
      </c>
      <c r="BV385" s="186" t="s">
        <v>1358</v>
      </c>
      <c r="BW385" s="16">
        <f t="shared" si="1040"/>
        <v>159.94999999999999</v>
      </c>
      <c r="BX385" s="48"/>
      <c r="BY385" s="37" t="s">
        <v>854</v>
      </c>
      <c r="BZ385" s="37"/>
    </row>
    <row r="386" spans="1:162" ht="71.25" customHeight="1" outlineLevel="1" x14ac:dyDescent="0.45">
      <c r="A386" s="5">
        <v>325</v>
      </c>
      <c r="B386" s="5">
        <v>325</v>
      </c>
      <c r="C386" s="5" t="s">
        <v>299</v>
      </c>
      <c r="D386" s="6" t="s">
        <v>553</v>
      </c>
      <c r="E386" s="10">
        <v>1.149</v>
      </c>
      <c r="F386" s="283">
        <f t="shared" si="1047"/>
        <v>453280.5</v>
      </c>
      <c r="G386" s="283">
        <f t="shared" si="1048"/>
        <v>297931.90830000001</v>
      </c>
      <c r="H386" s="283">
        <f t="shared" si="1049"/>
        <v>751212.40830000001</v>
      </c>
      <c r="I386" s="283">
        <f t="shared" si="1050"/>
        <v>394500</v>
      </c>
      <c r="J386" s="283">
        <f t="shared" si="1051"/>
        <v>259296.7</v>
      </c>
      <c r="K386" s="10"/>
      <c r="L386" s="228"/>
      <c r="M386" s="237">
        <f t="shared" si="921"/>
        <v>453280.5</v>
      </c>
      <c r="N386" s="237">
        <f t="shared" si="1052"/>
        <v>297931.90830000001</v>
      </c>
      <c r="O386" s="227">
        <f t="shared" si="922"/>
        <v>751212.40830000001</v>
      </c>
      <c r="P386" s="227">
        <v>394500</v>
      </c>
      <c r="Q386" s="227">
        <v>259296.7</v>
      </c>
      <c r="R386" s="227">
        <f t="shared" si="923"/>
        <v>653796.69999999995</v>
      </c>
      <c r="S386" s="228"/>
      <c r="T386" s="227">
        <f t="shared" si="1011"/>
        <v>0</v>
      </c>
      <c r="U386" s="227">
        <f t="shared" si="1012"/>
        <v>0</v>
      </c>
      <c r="V386" s="232">
        <f t="shared" si="1013"/>
        <v>0</v>
      </c>
      <c r="W386" s="274"/>
      <c r="X386" s="227"/>
      <c r="Y386" s="227"/>
      <c r="Z386" s="228"/>
      <c r="AA386" s="238">
        <f>AM386*AD386</f>
        <v>0</v>
      </c>
      <c r="AB386" s="227">
        <f>AM387*AE386</f>
        <v>0</v>
      </c>
      <c r="AC386" s="227">
        <f>AA386+AB386</f>
        <v>0</v>
      </c>
      <c r="AD386" s="227"/>
      <c r="AE386" s="227"/>
      <c r="AF386" s="229">
        <f t="shared" si="893"/>
        <v>0</v>
      </c>
      <c r="AG386" s="228"/>
      <c r="AH386" s="227">
        <f t="shared" si="918"/>
        <v>0</v>
      </c>
      <c r="AI386" s="227">
        <f t="shared" si="919"/>
        <v>80430</v>
      </c>
      <c r="AJ386" s="232">
        <f t="shared" si="1014"/>
        <v>80430</v>
      </c>
      <c r="AK386" s="227"/>
      <c r="AL386" s="227">
        <v>70000</v>
      </c>
      <c r="AM386" s="227"/>
      <c r="AN386" s="228"/>
      <c r="AO386" s="238">
        <f t="shared" si="920"/>
        <v>0</v>
      </c>
      <c r="AP386" s="227">
        <f t="shared" si="916"/>
        <v>0</v>
      </c>
      <c r="AQ386" s="227">
        <f t="shared" si="917"/>
        <v>0</v>
      </c>
      <c r="AR386" s="227"/>
      <c r="AS386" s="227"/>
      <c r="AT386" s="229">
        <f t="shared" si="894"/>
        <v>0</v>
      </c>
      <c r="AU386" s="230"/>
      <c r="AV386" s="238">
        <f>R386*AY386</f>
        <v>0</v>
      </c>
      <c r="AW386" s="227">
        <f>R387*AZ386</f>
        <v>0</v>
      </c>
      <c r="AX386" s="227">
        <f>AV386+AW386</f>
        <v>0</v>
      </c>
      <c r="AY386" s="227"/>
      <c r="AZ386" s="227"/>
      <c r="BA386" s="229">
        <f t="shared" si="898"/>
        <v>0</v>
      </c>
      <c r="BB386" s="230"/>
      <c r="BC386" s="238">
        <f>Y386*BF386</f>
        <v>0</v>
      </c>
      <c r="BD386" s="227">
        <f>Y387*BG386</f>
        <v>0</v>
      </c>
      <c r="BE386" s="227">
        <f>BC386+BD386</f>
        <v>0</v>
      </c>
      <c r="BF386" s="227"/>
      <c r="BG386" s="227"/>
      <c r="BH386" s="229">
        <f t="shared" si="902"/>
        <v>0</v>
      </c>
      <c r="BI386" s="230"/>
      <c r="BJ386" s="230"/>
      <c r="BK386" s="238">
        <f>AT386*BN386</f>
        <v>0</v>
      </c>
      <c r="BL386" s="227">
        <f>AT387*BO386</f>
        <v>0</v>
      </c>
      <c r="BM386" s="227">
        <f>BK386+BL386</f>
        <v>0</v>
      </c>
      <c r="BN386" s="227"/>
      <c r="BO386" s="227"/>
      <c r="BP386" s="229">
        <f t="shared" si="906"/>
        <v>0</v>
      </c>
      <c r="BQ386" s="230"/>
      <c r="BR386" s="238">
        <f>E386*BU386</f>
        <v>91920</v>
      </c>
      <c r="BS386" s="227">
        <f>E386*BV386</f>
        <v>91862.55</v>
      </c>
      <c r="BT386" s="227">
        <f>BR386+BS386</f>
        <v>183782.55</v>
      </c>
      <c r="BU386" s="18">
        <v>80000</v>
      </c>
      <c r="BV386" s="186">
        <v>79950</v>
      </c>
      <c r="BW386" s="16">
        <f t="shared" si="1040"/>
        <v>159950</v>
      </c>
      <c r="BX386" s="48"/>
      <c r="BY386" s="37" t="s">
        <v>855</v>
      </c>
      <c r="BZ386" s="37"/>
    </row>
    <row r="387" spans="1:162" ht="42.75" customHeight="1" outlineLevel="1" x14ac:dyDescent="0.45">
      <c r="A387" s="5">
        <v>326</v>
      </c>
      <c r="B387" s="5">
        <v>326</v>
      </c>
      <c r="C387" s="5" t="s">
        <v>299</v>
      </c>
      <c r="D387" s="6" t="s">
        <v>552</v>
      </c>
      <c r="E387" s="10">
        <v>3.2240000000000002</v>
      </c>
      <c r="F387" s="283">
        <f t="shared" si="1047"/>
        <v>1271.8680000000002</v>
      </c>
      <c r="G387" s="283">
        <f t="shared" si="1048"/>
        <v>835.9725608</v>
      </c>
      <c r="H387" s="283">
        <f t="shared" si="1049"/>
        <v>2107.8405608000003</v>
      </c>
      <c r="I387" s="283">
        <f t="shared" si="1050"/>
        <v>394.5</v>
      </c>
      <c r="J387" s="283">
        <f t="shared" si="1051"/>
        <v>259.29669999999999</v>
      </c>
      <c r="K387" s="10"/>
      <c r="L387" s="228"/>
      <c r="M387" s="236">
        <f t="shared" si="921"/>
        <v>1271.8680000000002</v>
      </c>
      <c r="N387" s="236">
        <f t="shared" si="1052"/>
        <v>835.9725608</v>
      </c>
      <c r="O387" s="227">
        <f t="shared" si="922"/>
        <v>2107.8405608000003</v>
      </c>
      <c r="P387" s="227">
        <f>394500/1000</f>
        <v>394.5</v>
      </c>
      <c r="Q387" s="227">
        <f>259296.7/1000</f>
        <v>259.29669999999999</v>
      </c>
      <c r="R387" s="227">
        <f t="shared" si="923"/>
        <v>653.79669999999999</v>
      </c>
      <c r="S387" s="228"/>
      <c r="T387" s="227">
        <f t="shared" si="1011"/>
        <v>0</v>
      </c>
      <c r="U387" s="227">
        <f t="shared" si="1012"/>
        <v>0</v>
      </c>
      <c r="V387" s="232">
        <f t="shared" si="1013"/>
        <v>0</v>
      </c>
      <c r="W387" s="274"/>
      <c r="X387" s="227"/>
      <c r="Y387" s="227"/>
      <c r="Z387" s="228"/>
      <c r="AA387" s="238">
        <f>AM387*AD387</f>
        <v>0</v>
      </c>
      <c r="AB387" s="227">
        <f>AM388*AE387</f>
        <v>0</v>
      </c>
      <c r="AC387" s="227">
        <f>AA387+AB387</f>
        <v>0</v>
      </c>
      <c r="AD387" s="227"/>
      <c r="AE387" s="227"/>
      <c r="AF387" s="229">
        <f t="shared" si="893"/>
        <v>0</v>
      </c>
      <c r="AG387" s="228"/>
      <c r="AH387" s="227">
        <f t="shared" si="918"/>
        <v>0</v>
      </c>
      <c r="AI387" s="227">
        <f t="shared" si="919"/>
        <v>225.68</v>
      </c>
      <c r="AJ387" s="232">
        <f t="shared" si="1014"/>
        <v>225.68</v>
      </c>
      <c r="AK387" s="227"/>
      <c r="AL387" s="227">
        <v>70</v>
      </c>
      <c r="AM387" s="227"/>
      <c r="AN387" s="228"/>
      <c r="AO387" s="238">
        <f t="shared" si="920"/>
        <v>0</v>
      </c>
      <c r="AP387" s="227">
        <f t="shared" si="916"/>
        <v>0</v>
      </c>
      <c r="AQ387" s="227">
        <f t="shared" si="917"/>
        <v>0</v>
      </c>
      <c r="AR387" s="227"/>
      <c r="AS387" s="227"/>
      <c r="AT387" s="229">
        <f t="shared" si="894"/>
        <v>0</v>
      </c>
      <c r="AU387" s="230"/>
      <c r="AV387" s="238">
        <f>R387*AY387</f>
        <v>0</v>
      </c>
      <c r="AW387" s="227">
        <f>R388*AZ387</f>
        <v>0</v>
      </c>
      <c r="AX387" s="227">
        <f>AV387+AW387</f>
        <v>0</v>
      </c>
      <c r="AY387" s="227"/>
      <c r="AZ387" s="227"/>
      <c r="BA387" s="229">
        <f t="shared" si="898"/>
        <v>0</v>
      </c>
      <c r="BB387" s="230"/>
      <c r="BC387" s="238">
        <f>Y387*BF387</f>
        <v>0</v>
      </c>
      <c r="BD387" s="227">
        <f>Y388*BG387</f>
        <v>0</v>
      </c>
      <c r="BE387" s="227">
        <f>BC387+BD387</f>
        <v>0</v>
      </c>
      <c r="BF387" s="227"/>
      <c r="BG387" s="227"/>
      <c r="BH387" s="229">
        <f t="shared" si="902"/>
        <v>0</v>
      </c>
      <c r="BI387" s="230"/>
      <c r="BJ387" s="230"/>
      <c r="BK387" s="238">
        <f>AT387*BN387</f>
        <v>0</v>
      </c>
      <c r="BL387" s="227">
        <f>AT388*BO387</f>
        <v>0</v>
      </c>
      <c r="BM387" s="227">
        <f>BK387+BL387</f>
        <v>0</v>
      </c>
      <c r="BN387" s="227"/>
      <c r="BO387" s="227"/>
      <c r="BP387" s="229">
        <f t="shared" si="906"/>
        <v>0</v>
      </c>
      <c r="BQ387" s="230"/>
      <c r="BR387" s="238">
        <f>E387*BU387</f>
        <v>257.92</v>
      </c>
      <c r="BS387" s="227">
        <f>E387*BV387</f>
        <v>257.75880000000001</v>
      </c>
      <c r="BT387" s="227">
        <f>BR387+BS387</f>
        <v>515.67880000000002</v>
      </c>
      <c r="BU387" s="18">
        <v>80</v>
      </c>
      <c r="BV387" s="186" t="s">
        <v>1358</v>
      </c>
      <c r="BW387" s="16">
        <f t="shared" si="1040"/>
        <v>159.94999999999999</v>
      </c>
      <c r="BX387" s="48"/>
      <c r="BY387" s="37" t="s">
        <v>856</v>
      </c>
      <c r="BZ387" s="37"/>
    </row>
    <row r="388" spans="1:162" s="26" customFormat="1" ht="28.5" x14ac:dyDescent="0.45">
      <c r="A388" s="21"/>
      <c r="B388" s="21"/>
      <c r="C388" s="21" t="s">
        <v>304</v>
      </c>
      <c r="D388" s="27"/>
      <c r="E388" s="28"/>
      <c r="F388" s="225">
        <f t="shared" ref="F388:L388" si="1053">SUM(F389:F392)</f>
        <v>35001</v>
      </c>
      <c r="G388" s="225">
        <f t="shared" si="1053"/>
        <v>2587.6152000000002</v>
      </c>
      <c r="H388" s="225">
        <f t="shared" si="1053"/>
        <v>37588.6152</v>
      </c>
      <c r="I388" s="225"/>
      <c r="J388" s="225"/>
      <c r="K388" s="225"/>
      <c r="L388" s="225">
        <f t="shared" si="1053"/>
        <v>0</v>
      </c>
      <c r="M388" s="225">
        <f>SUM(M389:M392)</f>
        <v>35001</v>
      </c>
      <c r="N388" s="225">
        <f>SUM(N389:N392)</f>
        <v>2587.6152000000002</v>
      </c>
      <c r="O388" s="225">
        <f>SUM(O389:O392)</f>
        <v>37588.6152</v>
      </c>
      <c r="P388" s="225"/>
      <c r="Q388" s="225"/>
      <c r="R388" s="225">
        <f t="shared" si="923"/>
        <v>0</v>
      </c>
      <c r="S388" s="226"/>
      <c r="T388" s="225">
        <f>SUM(T389:T392)</f>
        <v>0</v>
      </c>
      <c r="U388" s="225">
        <f>SUM(U389:U392)</f>
        <v>0</v>
      </c>
      <c r="V388" s="225">
        <f>SUM(V389:V392)</f>
        <v>0</v>
      </c>
      <c r="W388" s="273"/>
      <c r="X388" s="225"/>
      <c r="Y388" s="225"/>
      <c r="Z388" s="226"/>
      <c r="AA388" s="225">
        <f>SUM(AA389:AA392)</f>
        <v>0</v>
      </c>
      <c r="AB388" s="225">
        <f>SUM(AB389:AB392)</f>
        <v>0</v>
      </c>
      <c r="AC388" s="225">
        <f>SUM(AC389:AC392)</f>
        <v>0</v>
      </c>
      <c r="AD388" s="225"/>
      <c r="AE388" s="225"/>
      <c r="AF388" s="222">
        <f t="shared" si="893"/>
        <v>0</v>
      </c>
      <c r="AG388" s="226"/>
      <c r="AH388" s="225">
        <f>SUM(AH389:AH392)</f>
        <v>0</v>
      </c>
      <c r="AI388" s="225">
        <f>SUM(AI389:AI392)</f>
        <v>0</v>
      </c>
      <c r="AJ388" s="225">
        <f>SUM(AJ389:AJ392)</f>
        <v>0</v>
      </c>
      <c r="AK388" s="225"/>
      <c r="AL388" s="225"/>
      <c r="AM388" s="225"/>
      <c r="AN388" s="226"/>
      <c r="AO388" s="225">
        <f>SUM(AO389:AO392)</f>
        <v>0</v>
      </c>
      <c r="AP388" s="225">
        <f>SUM(AP389:AP392)</f>
        <v>0</v>
      </c>
      <c r="AQ388" s="225">
        <f>SUM(AQ389:AQ392)</f>
        <v>0</v>
      </c>
      <c r="AR388" s="225"/>
      <c r="AS388" s="225"/>
      <c r="AT388" s="222">
        <f t="shared" si="894"/>
        <v>0</v>
      </c>
      <c r="AU388" s="223"/>
      <c r="AV388" s="225">
        <f>SUM(AV389:AV392)</f>
        <v>0</v>
      </c>
      <c r="AW388" s="225">
        <f>SUM(AW389:AW392)</f>
        <v>0</v>
      </c>
      <c r="AX388" s="225">
        <f>SUM(AX389:AX392)</f>
        <v>0</v>
      </c>
      <c r="AY388" s="225"/>
      <c r="AZ388" s="225"/>
      <c r="BA388" s="222">
        <f t="shared" si="898"/>
        <v>0</v>
      </c>
      <c r="BB388" s="223"/>
      <c r="BC388" s="225">
        <f>SUM(BC389:BC392)</f>
        <v>0</v>
      </c>
      <c r="BD388" s="225">
        <f>SUM(BD389:BD392)</f>
        <v>0</v>
      </c>
      <c r="BE388" s="225">
        <f>SUM(BE389:BE392)</f>
        <v>0</v>
      </c>
      <c r="BF388" s="225"/>
      <c r="BG388" s="225"/>
      <c r="BH388" s="222">
        <f t="shared" si="902"/>
        <v>0</v>
      </c>
      <c r="BI388" s="223"/>
      <c r="BJ388" s="223"/>
      <c r="BK388" s="225">
        <f>SUM(BK389:BK392)</f>
        <v>0</v>
      </c>
      <c r="BL388" s="225">
        <f>SUM(BL389:BL392)</f>
        <v>0</v>
      </c>
      <c r="BM388" s="225">
        <f>SUM(BM389:BM392)</f>
        <v>0</v>
      </c>
      <c r="BN388" s="225"/>
      <c r="BO388" s="225"/>
      <c r="BP388" s="222">
        <f t="shared" si="906"/>
        <v>0</v>
      </c>
      <c r="BQ388" s="223"/>
      <c r="BR388" s="225">
        <f>SUM(BR389:BR392)</f>
        <v>0</v>
      </c>
      <c r="BS388" s="225">
        <f>SUM(BS389:BS392)</f>
        <v>0</v>
      </c>
      <c r="BT388" s="225">
        <f>SUM(BT389:BT392)</f>
        <v>0</v>
      </c>
      <c r="BU388" s="29"/>
      <c r="BV388" s="190"/>
      <c r="BW388" s="25">
        <f t="shared" si="1040"/>
        <v>0</v>
      </c>
      <c r="BX388" s="47"/>
      <c r="BY388" s="35"/>
      <c r="BZ388" s="35"/>
      <c r="CA388" s="53"/>
      <c r="CB388" s="53"/>
      <c r="CC388" s="53"/>
      <c r="CD388" s="53"/>
      <c r="CE388" s="53"/>
      <c r="CF388" s="53"/>
      <c r="CG388" s="53"/>
      <c r="CH388" s="53"/>
      <c r="CI388" s="53"/>
      <c r="CJ388" s="53"/>
      <c r="CK388" s="53"/>
      <c r="CL388" s="53"/>
      <c r="CM388" s="53"/>
      <c r="CN388" s="53"/>
      <c r="CO388" s="53"/>
      <c r="CP388" s="53"/>
      <c r="CQ388" s="53"/>
      <c r="CR388" s="53"/>
      <c r="CS388" s="53"/>
      <c r="CT388" s="53"/>
      <c r="CU388" s="53"/>
      <c r="CV388" s="53"/>
      <c r="CW388" s="53"/>
      <c r="CX388" s="53"/>
      <c r="CY388" s="53"/>
      <c r="CZ388" s="53"/>
      <c r="DA388" s="53"/>
      <c r="DB388" s="53"/>
      <c r="DC388" s="53"/>
      <c r="DD388" s="53"/>
      <c r="DE388" s="53"/>
      <c r="DF388" s="53"/>
      <c r="DG388" s="53"/>
      <c r="DH388" s="53"/>
      <c r="DI388" s="53"/>
      <c r="DJ388" s="53"/>
      <c r="DK388" s="53"/>
      <c r="DL388" s="53"/>
      <c r="DM388" s="53"/>
      <c r="DN388" s="53"/>
      <c r="DO388" s="53"/>
      <c r="DP388" s="53"/>
      <c r="DQ388" s="53"/>
      <c r="DR388" s="53"/>
      <c r="DS388" s="53"/>
      <c r="DT388" s="53"/>
      <c r="DU388" s="53"/>
      <c r="DV388" s="53"/>
      <c r="DW388" s="53"/>
      <c r="DX388" s="53"/>
      <c r="DY388" s="53"/>
      <c r="DZ388" s="53"/>
      <c r="EA388" s="53"/>
      <c r="EB388" s="53"/>
      <c r="EC388" s="53"/>
      <c r="ED388" s="53"/>
      <c r="EE388" s="53"/>
      <c r="EF388" s="53"/>
      <c r="EG388" s="53"/>
      <c r="EH388" s="53"/>
      <c r="EI388" s="53"/>
      <c r="EJ388" s="53"/>
      <c r="EK388" s="53"/>
      <c r="EL388" s="53"/>
      <c r="EM388" s="53"/>
      <c r="EN388" s="53"/>
      <c r="EO388" s="53"/>
      <c r="EP388" s="53"/>
      <c r="EQ388" s="53"/>
      <c r="ER388" s="53"/>
      <c r="ES388" s="53"/>
      <c r="ET388" s="53"/>
      <c r="EU388" s="53"/>
      <c r="EV388" s="53"/>
      <c r="EW388" s="53"/>
      <c r="EX388" s="53"/>
      <c r="EY388" s="53"/>
      <c r="EZ388" s="53"/>
      <c r="FA388" s="53"/>
      <c r="FB388" s="53"/>
      <c r="FC388" s="53"/>
      <c r="FD388" s="53"/>
      <c r="FE388" s="53"/>
      <c r="FF388" s="53"/>
    </row>
    <row r="389" spans="1:162" ht="42.75" customHeight="1" outlineLevel="1" x14ac:dyDescent="0.45">
      <c r="A389" s="5">
        <v>327</v>
      </c>
      <c r="B389" s="5">
        <v>327</v>
      </c>
      <c r="C389" s="5" t="s">
        <v>92</v>
      </c>
      <c r="D389" s="6" t="s">
        <v>550</v>
      </c>
      <c r="E389" s="10">
        <v>2</v>
      </c>
      <c r="F389" s="283">
        <f t="shared" ref="F389" si="1054">E389*I389</f>
        <v>20400</v>
      </c>
      <c r="G389" s="283">
        <f t="shared" ref="G389" si="1055">E389*J389</f>
        <v>0</v>
      </c>
      <c r="H389" s="283">
        <f t="shared" ref="H389" si="1056">F389+G389</f>
        <v>20400</v>
      </c>
      <c r="I389" s="283">
        <f t="shared" ref="I389" si="1057">P389</f>
        <v>10200</v>
      </c>
      <c r="J389" s="283">
        <f t="shared" ref="J389" si="1058">Q389</f>
        <v>0</v>
      </c>
      <c r="K389" s="10"/>
      <c r="L389" s="228"/>
      <c r="M389" s="227">
        <f t="shared" si="921"/>
        <v>20400</v>
      </c>
      <c r="N389" s="227">
        <f>E389*Q389</f>
        <v>0</v>
      </c>
      <c r="O389" s="227">
        <f t="shared" si="922"/>
        <v>20400</v>
      </c>
      <c r="P389" s="227">
        <v>10200</v>
      </c>
      <c r="Q389" s="227">
        <v>0</v>
      </c>
      <c r="R389" s="227">
        <f t="shared" si="923"/>
        <v>10200</v>
      </c>
      <c r="S389" s="228"/>
      <c r="T389" s="227">
        <f t="shared" si="1011"/>
        <v>0</v>
      </c>
      <c r="U389" s="227">
        <f t="shared" si="1012"/>
        <v>0</v>
      </c>
      <c r="V389" s="232">
        <f t="shared" si="1013"/>
        <v>0</v>
      </c>
      <c r="W389" s="274"/>
      <c r="X389" s="227"/>
      <c r="Y389" s="227"/>
      <c r="Z389" s="228"/>
      <c r="AA389" s="238">
        <f>AM389*AD389</f>
        <v>0</v>
      </c>
      <c r="AB389" s="227">
        <f>AM390*AE389</f>
        <v>0</v>
      </c>
      <c r="AC389" s="227">
        <f>AA389+AB389</f>
        <v>0</v>
      </c>
      <c r="AD389" s="227"/>
      <c r="AE389" s="227"/>
      <c r="AF389" s="229">
        <f t="shared" si="893"/>
        <v>0</v>
      </c>
      <c r="AG389" s="228"/>
      <c r="AH389" s="227">
        <f t="shared" si="918"/>
        <v>0</v>
      </c>
      <c r="AI389" s="227">
        <f t="shared" si="919"/>
        <v>0</v>
      </c>
      <c r="AJ389" s="232">
        <f t="shared" si="1014"/>
        <v>0</v>
      </c>
      <c r="AK389" s="227"/>
      <c r="AL389" s="227"/>
      <c r="AM389" s="227"/>
      <c r="AN389" s="228"/>
      <c r="AO389" s="238">
        <f t="shared" si="920"/>
        <v>0</v>
      </c>
      <c r="AP389" s="227">
        <f t="shared" si="916"/>
        <v>0</v>
      </c>
      <c r="AQ389" s="227">
        <f t="shared" si="917"/>
        <v>0</v>
      </c>
      <c r="AR389" s="227"/>
      <c r="AS389" s="227"/>
      <c r="AT389" s="229">
        <f t="shared" si="894"/>
        <v>0</v>
      </c>
      <c r="AU389" s="230"/>
      <c r="AV389" s="238">
        <f>R389*AY389</f>
        <v>0</v>
      </c>
      <c r="AW389" s="227">
        <f>R390*AZ389</f>
        <v>0</v>
      </c>
      <c r="AX389" s="227">
        <f>AV389+AW389</f>
        <v>0</v>
      </c>
      <c r="AY389" s="227"/>
      <c r="AZ389" s="227"/>
      <c r="BA389" s="229">
        <f t="shared" si="898"/>
        <v>0</v>
      </c>
      <c r="BB389" s="230"/>
      <c r="BC389" s="238">
        <f>Y389*BF389</f>
        <v>0</v>
      </c>
      <c r="BD389" s="227">
        <f>Y390*BG389</f>
        <v>0</v>
      </c>
      <c r="BE389" s="227">
        <f>BC389+BD389</f>
        <v>0</v>
      </c>
      <c r="BF389" s="227"/>
      <c r="BG389" s="227"/>
      <c r="BH389" s="229">
        <f t="shared" si="902"/>
        <v>0</v>
      </c>
      <c r="BI389" s="230"/>
      <c r="BJ389" s="230"/>
      <c r="BK389" s="238">
        <f>AT389*BN389</f>
        <v>0</v>
      </c>
      <c r="BL389" s="227">
        <f>AT390*BO389</f>
        <v>0</v>
      </c>
      <c r="BM389" s="227">
        <f>BK389+BL389</f>
        <v>0</v>
      </c>
      <c r="BN389" s="227"/>
      <c r="BO389" s="227"/>
      <c r="BP389" s="229">
        <f t="shared" si="906"/>
        <v>0</v>
      </c>
      <c r="BQ389" s="230"/>
      <c r="BR389" s="238">
        <f>BA389*BU389</f>
        <v>0</v>
      </c>
      <c r="BS389" s="227">
        <f>BA390*BV389</f>
        <v>0</v>
      </c>
      <c r="BT389" s="227">
        <f>BR389+BS389</f>
        <v>0</v>
      </c>
      <c r="BU389" s="18"/>
      <c r="BV389" s="186"/>
      <c r="BW389" s="16">
        <f t="shared" si="1040"/>
        <v>0</v>
      </c>
      <c r="BX389" s="48"/>
      <c r="BY389" s="37" t="s">
        <v>857</v>
      </c>
      <c r="BZ389" s="37"/>
    </row>
    <row r="390" spans="1:162" ht="42.75" customHeight="1" outlineLevel="1" x14ac:dyDescent="0.45">
      <c r="A390" s="5">
        <v>328</v>
      </c>
      <c r="B390" s="5">
        <v>328</v>
      </c>
      <c r="C390" s="5" t="s">
        <v>93</v>
      </c>
      <c r="D390" s="6" t="s">
        <v>554</v>
      </c>
      <c r="E390" s="10">
        <v>1.4E-2</v>
      </c>
      <c r="F390" s="283">
        <f t="shared" ref="F390:F392" si="1059">E390*I390</f>
        <v>2688</v>
      </c>
      <c r="G390" s="283">
        <f t="shared" ref="G390:G392" si="1060">E390*J390</f>
        <v>37.450000000000003</v>
      </c>
      <c r="H390" s="283">
        <f t="shared" ref="H390:H392" si="1061">F390+G390</f>
        <v>2725.45</v>
      </c>
      <c r="I390" s="283">
        <f t="shared" ref="I390:I392" si="1062">P390</f>
        <v>192000</v>
      </c>
      <c r="J390" s="283">
        <f t="shared" ref="J390:J392" si="1063">Q390</f>
        <v>2675</v>
      </c>
      <c r="K390" s="10"/>
      <c r="L390" s="228"/>
      <c r="M390" s="227">
        <f t="shared" si="921"/>
        <v>2688</v>
      </c>
      <c r="N390" s="227">
        <f t="shared" ref="N390:N392" si="1064">E390*Q390</f>
        <v>37.450000000000003</v>
      </c>
      <c r="O390" s="227">
        <f t="shared" si="922"/>
        <v>2725.45</v>
      </c>
      <c r="P390" s="231">
        <v>192000</v>
      </c>
      <c r="Q390" s="231">
        <v>2675</v>
      </c>
      <c r="R390" s="227">
        <f t="shared" si="923"/>
        <v>194675</v>
      </c>
      <c r="S390" s="228"/>
      <c r="T390" s="227">
        <f t="shared" si="1011"/>
        <v>0</v>
      </c>
      <c r="U390" s="227">
        <f t="shared" si="1012"/>
        <v>0</v>
      </c>
      <c r="V390" s="232">
        <f t="shared" si="1013"/>
        <v>0</v>
      </c>
      <c r="W390" s="274"/>
      <c r="X390" s="227"/>
      <c r="Y390" s="227"/>
      <c r="Z390" s="228"/>
      <c r="AA390" s="238">
        <f>AM390*AD390</f>
        <v>0</v>
      </c>
      <c r="AB390" s="227">
        <f>AM391*AE390</f>
        <v>0</v>
      </c>
      <c r="AC390" s="227">
        <f>AA390+AB390</f>
        <v>0</v>
      </c>
      <c r="AD390" s="227"/>
      <c r="AE390" s="227"/>
      <c r="AF390" s="229">
        <f t="shared" ref="AF390:AF453" si="1065">AD390+AE390</f>
        <v>0</v>
      </c>
      <c r="AG390" s="228"/>
      <c r="AH390" s="227">
        <f t="shared" si="918"/>
        <v>0</v>
      </c>
      <c r="AI390" s="227">
        <f t="shared" si="919"/>
        <v>0</v>
      </c>
      <c r="AJ390" s="232">
        <f t="shared" si="1014"/>
        <v>0</v>
      </c>
      <c r="AK390" s="227"/>
      <c r="AL390" s="227"/>
      <c r="AM390" s="227"/>
      <c r="AN390" s="228"/>
      <c r="AO390" s="238">
        <f t="shared" si="920"/>
        <v>0</v>
      </c>
      <c r="AP390" s="227">
        <f t="shared" si="916"/>
        <v>0</v>
      </c>
      <c r="AQ390" s="227">
        <f t="shared" si="917"/>
        <v>0</v>
      </c>
      <c r="AR390" s="227"/>
      <c r="AS390" s="227"/>
      <c r="AT390" s="229">
        <f t="shared" ref="AT390:AT453" si="1066">AR390+AS390</f>
        <v>0</v>
      </c>
      <c r="AU390" s="230"/>
      <c r="AV390" s="238">
        <f>R390*AY390</f>
        <v>0</v>
      </c>
      <c r="AW390" s="227">
        <f>R391*AZ390</f>
        <v>0</v>
      </c>
      <c r="AX390" s="227">
        <f>AV390+AW390</f>
        <v>0</v>
      </c>
      <c r="AY390" s="227"/>
      <c r="AZ390" s="227"/>
      <c r="BA390" s="229">
        <f t="shared" ref="BA390:BA453" si="1067">AY390+AZ390</f>
        <v>0</v>
      </c>
      <c r="BB390" s="230"/>
      <c r="BC390" s="238">
        <f>Y390*BF390</f>
        <v>0</v>
      </c>
      <c r="BD390" s="227">
        <f>Y391*BG390</f>
        <v>0</v>
      </c>
      <c r="BE390" s="227">
        <f>BC390+BD390</f>
        <v>0</v>
      </c>
      <c r="BF390" s="227"/>
      <c r="BG390" s="227"/>
      <c r="BH390" s="229">
        <f t="shared" ref="BH390:BH453" si="1068">BF390+BG390</f>
        <v>0</v>
      </c>
      <c r="BI390" s="230"/>
      <c r="BJ390" s="230"/>
      <c r="BK390" s="238">
        <f>AT390*BN390</f>
        <v>0</v>
      </c>
      <c r="BL390" s="227">
        <f>AT391*BO390</f>
        <v>0</v>
      </c>
      <c r="BM390" s="227">
        <f>BK390+BL390</f>
        <v>0</v>
      </c>
      <c r="BN390" s="227"/>
      <c r="BO390" s="227"/>
      <c r="BP390" s="229">
        <f t="shared" ref="BP390:BP453" si="1069">BN390+BO390</f>
        <v>0</v>
      </c>
      <c r="BQ390" s="230"/>
      <c r="BR390" s="238">
        <f>BA390*BU390</f>
        <v>0</v>
      </c>
      <c r="BS390" s="227">
        <f>BA391*BV390</f>
        <v>0</v>
      </c>
      <c r="BT390" s="227">
        <f>BR390+BS390</f>
        <v>0</v>
      </c>
      <c r="BU390" s="18"/>
      <c r="BV390" s="186"/>
      <c r="BW390" s="16">
        <f t="shared" si="1040"/>
        <v>0</v>
      </c>
      <c r="BX390" s="48"/>
      <c r="BY390" s="37" t="s">
        <v>858</v>
      </c>
      <c r="BZ390" s="37"/>
    </row>
    <row r="391" spans="1:162" ht="57" customHeight="1" outlineLevel="1" x14ac:dyDescent="0.45">
      <c r="A391" s="5">
        <v>329</v>
      </c>
      <c r="B391" s="5">
        <v>329</v>
      </c>
      <c r="C391" s="5" t="s">
        <v>95</v>
      </c>
      <c r="D391" s="6" t="s">
        <v>554</v>
      </c>
      <c r="E391" s="10">
        <v>2.1999999999999999E-2</v>
      </c>
      <c r="F391" s="283">
        <f t="shared" si="1059"/>
        <v>5956.5</v>
      </c>
      <c r="G391" s="283">
        <f t="shared" si="1060"/>
        <v>1275.0826</v>
      </c>
      <c r="H391" s="283">
        <f t="shared" si="1061"/>
        <v>7231.5825999999997</v>
      </c>
      <c r="I391" s="283">
        <f t="shared" si="1062"/>
        <v>270750</v>
      </c>
      <c r="J391" s="283">
        <f t="shared" si="1063"/>
        <v>57958.3</v>
      </c>
      <c r="K391" s="10"/>
      <c r="L391" s="228"/>
      <c r="M391" s="227">
        <f t="shared" si="921"/>
        <v>5956.5</v>
      </c>
      <c r="N391" s="227">
        <f t="shared" si="1064"/>
        <v>1275.0826</v>
      </c>
      <c r="O391" s="227">
        <f t="shared" si="922"/>
        <v>7231.5825999999997</v>
      </c>
      <c r="P391" s="231">
        <v>270750</v>
      </c>
      <c r="Q391" s="231">
        <v>57958.3</v>
      </c>
      <c r="R391" s="227">
        <f t="shared" si="923"/>
        <v>328708.3</v>
      </c>
      <c r="S391" s="228"/>
      <c r="T391" s="227">
        <f t="shared" si="1011"/>
        <v>0</v>
      </c>
      <c r="U391" s="227">
        <f t="shared" si="1012"/>
        <v>0</v>
      </c>
      <c r="V391" s="232">
        <f t="shared" si="1013"/>
        <v>0</v>
      </c>
      <c r="W391" s="274"/>
      <c r="X391" s="227"/>
      <c r="Y391" s="227"/>
      <c r="Z391" s="228"/>
      <c r="AA391" s="238">
        <f>AM391*AD391</f>
        <v>0</v>
      </c>
      <c r="AB391" s="227">
        <f>AM392*AE391</f>
        <v>0</v>
      </c>
      <c r="AC391" s="227">
        <f>AA391+AB391</f>
        <v>0</v>
      </c>
      <c r="AD391" s="227"/>
      <c r="AE391" s="227"/>
      <c r="AF391" s="229">
        <f t="shared" si="1065"/>
        <v>0</v>
      </c>
      <c r="AG391" s="228"/>
      <c r="AH391" s="227">
        <f t="shared" si="918"/>
        <v>0</v>
      </c>
      <c r="AI391" s="227">
        <f t="shared" si="919"/>
        <v>0</v>
      </c>
      <c r="AJ391" s="232">
        <f t="shared" si="1014"/>
        <v>0</v>
      </c>
      <c r="AK391" s="227"/>
      <c r="AL391" s="227"/>
      <c r="AM391" s="227"/>
      <c r="AN391" s="228"/>
      <c r="AO391" s="238">
        <f t="shared" si="920"/>
        <v>0</v>
      </c>
      <c r="AP391" s="227">
        <f t="shared" ref="AP391:AP454" si="1070">E392*AS391</f>
        <v>0</v>
      </c>
      <c r="AQ391" s="227">
        <f t="shared" ref="AQ391:AQ454" si="1071">AO391+AP391</f>
        <v>0</v>
      </c>
      <c r="AR391" s="227"/>
      <c r="AS391" s="227"/>
      <c r="AT391" s="229">
        <f t="shared" si="1066"/>
        <v>0</v>
      </c>
      <c r="AU391" s="230"/>
      <c r="AV391" s="238">
        <f>R391*AY391</f>
        <v>0</v>
      </c>
      <c r="AW391" s="227">
        <f>R392*AZ391</f>
        <v>0</v>
      </c>
      <c r="AX391" s="227">
        <f>AV391+AW391</f>
        <v>0</v>
      </c>
      <c r="AY391" s="227"/>
      <c r="AZ391" s="227"/>
      <c r="BA391" s="229">
        <f t="shared" si="1067"/>
        <v>0</v>
      </c>
      <c r="BB391" s="230"/>
      <c r="BC391" s="238">
        <f>Y391*BF391</f>
        <v>0</v>
      </c>
      <c r="BD391" s="227">
        <f>Y392*BG391</f>
        <v>0</v>
      </c>
      <c r="BE391" s="227">
        <f>BC391+BD391</f>
        <v>0</v>
      </c>
      <c r="BF391" s="227"/>
      <c r="BG391" s="227"/>
      <c r="BH391" s="229">
        <f t="shared" si="1068"/>
        <v>0</v>
      </c>
      <c r="BI391" s="230"/>
      <c r="BJ391" s="230"/>
      <c r="BK391" s="238">
        <f>AT391*BN391</f>
        <v>0</v>
      </c>
      <c r="BL391" s="227">
        <f>AT392*BO391</f>
        <v>0</v>
      </c>
      <c r="BM391" s="227">
        <f>BK391+BL391</f>
        <v>0</v>
      </c>
      <c r="BN391" s="227"/>
      <c r="BO391" s="227"/>
      <c r="BP391" s="229">
        <f t="shared" si="1069"/>
        <v>0</v>
      </c>
      <c r="BQ391" s="230"/>
      <c r="BR391" s="238">
        <f>BA391*BU391</f>
        <v>0</v>
      </c>
      <c r="BS391" s="227">
        <f>BA392*BV391</f>
        <v>0</v>
      </c>
      <c r="BT391" s="227">
        <f>BR391+BS391</f>
        <v>0</v>
      </c>
      <c r="BU391" s="18"/>
      <c r="BV391" s="186"/>
      <c r="BW391" s="16">
        <f t="shared" si="1040"/>
        <v>0</v>
      </c>
      <c r="BX391" s="48"/>
      <c r="BY391" s="37" t="s">
        <v>859</v>
      </c>
      <c r="BZ391" s="37"/>
    </row>
    <row r="392" spans="1:162" ht="71.25" customHeight="1" outlineLevel="1" x14ac:dyDescent="0.45">
      <c r="A392" s="5">
        <v>330</v>
      </c>
      <c r="B392" s="5">
        <v>330</v>
      </c>
      <c r="C392" s="5" t="s">
        <v>94</v>
      </c>
      <c r="D392" s="6" t="s">
        <v>554</v>
      </c>
      <c r="E392" s="10">
        <v>2.1999999999999999E-2</v>
      </c>
      <c r="F392" s="283">
        <f t="shared" si="1059"/>
        <v>5956.5</v>
      </c>
      <c r="G392" s="283">
        <f t="shared" si="1060"/>
        <v>1275.0826</v>
      </c>
      <c r="H392" s="283">
        <f t="shared" si="1061"/>
        <v>7231.5825999999997</v>
      </c>
      <c r="I392" s="283">
        <f t="shared" si="1062"/>
        <v>270750</v>
      </c>
      <c r="J392" s="283">
        <f t="shared" si="1063"/>
        <v>57958.3</v>
      </c>
      <c r="K392" s="10"/>
      <c r="L392" s="228"/>
      <c r="M392" s="227">
        <f t="shared" si="921"/>
        <v>5956.5</v>
      </c>
      <c r="N392" s="227">
        <f t="shared" si="1064"/>
        <v>1275.0826</v>
      </c>
      <c r="O392" s="227">
        <f t="shared" si="922"/>
        <v>7231.5825999999997</v>
      </c>
      <c r="P392" s="231">
        <v>270750</v>
      </c>
      <c r="Q392" s="231">
        <v>57958.3</v>
      </c>
      <c r="R392" s="227">
        <f t="shared" si="923"/>
        <v>328708.3</v>
      </c>
      <c r="S392" s="228"/>
      <c r="T392" s="227">
        <f t="shared" si="1011"/>
        <v>0</v>
      </c>
      <c r="U392" s="227">
        <f t="shared" si="1012"/>
        <v>0</v>
      </c>
      <c r="V392" s="232">
        <f t="shared" si="1013"/>
        <v>0</v>
      </c>
      <c r="W392" s="274"/>
      <c r="X392" s="227"/>
      <c r="Y392" s="227"/>
      <c r="Z392" s="228"/>
      <c r="AA392" s="238">
        <f>AM392*AD392</f>
        <v>0</v>
      </c>
      <c r="AB392" s="227">
        <f>AM393*AE392</f>
        <v>0</v>
      </c>
      <c r="AC392" s="227">
        <f>AA392+AB392</f>
        <v>0</v>
      </c>
      <c r="AD392" s="227"/>
      <c r="AE392" s="227"/>
      <c r="AF392" s="229">
        <f t="shared" si="1065"/>
        <v>0</v>
      </c>
      <c r="AG392" s="228"/>
      <c r="AH392" s="227">
        <f t="shared" ref="AH392:AH455" si="1072">AK392*E392</f>
        <v>0</v>
      </c>
      <c r="AI392" s="227">
        <f t="shared" ref="AI392:AI455" si="1073">E392*AL392</f>
        <v>0</v>
      </c>
      <c r="AJ392" s="232">
        <f t="shared" si="1014"/>
        <v>0</v>
      </c>
      <c r="AK392" s="227"/>
      <c r="AL392" s="227"/>
      <c r="AM392" s="227"/>
      <c r="AN392" s="228"/>
      <c r="AO392" s="238">
        <f t="shared" ref="AO392:AO455" si="1074">E392*AR392</f>
        <v>0</v>
      </c>
      <c r="AP392" s="227">
        <f t="shared" si="1070"/>
        <v>0</v>
      </c>
      <c r="AQ392" s="227">
        <f t="shared" si="1071"/>
        <v>0</v>
      </c>
      <c r="AR392" s="227"/>
      <c r="AS392" s="227"/>
      <c r="AT392" s="229">
        <f t="shared" si="1066"/>
        <v>0</v>
      </c>
      <c r="AU392" s="230"/>
      <c r="AV392" s="238">
        <f>R392*AY392</f>
        <v>0</v>
      </c>
      <c r="AW392" s="227">
        <f>R393*AZ392</f>
        <v>0</v>
      </c>
      <c r="AX392" s="227">
        <f>AV392+AW392</f>
        <v>0</v>
      </c>
      <c r="AY392" s="227"/>
      <c r="AZ392" s="227"/>
      <c r="BA392" s="229">
        <f t="shared" si="1067"/>
        <v>0</v>
      </c>
      <c r="BB392" s="230"/>
      <c r="BC392" s="238">
        <f>Y392*BF392</f>
        <v>0</v>
      </c>
      <c r="BD392" s="227">
        <f>Y393*BG392</f>
        <v>0</v>
      </c>
      <c r="BE392" s="227">
        <f>BC392+BD392</f>
        <v>0</v>
      </c>
      <c r="BF392" s="227"/>
      <c r="BG392" s="227"/>
      <c r="BH392" s="229">
        <f t="shared" si="1068"/>
        <v>0</v>
      </c>
      <c r="BI392" s="230"/>
      <c r="BJ392" s="230"/>
      <c r="BK392" s="238">
        <f>AT392*BN392</f>
        <v>0</v>
      </c>
      <c r="BL392" s="227">
        <f>AT393*BO392</f>
        <v>0</v>
      </c>
      <c r="BM392" s="227">
        <f>BK392+BL392</f>
        <v>0</v>
      </c>
      <c r="BN392" s="227"/>
      <c r="BO392" s="227"/>
      <c r="BP392" s="229">
        <f t="shared" si="1069"/>
        <v>0</v>
      </c>
      <c r="BQ392" s="230"/>
      <c r="BR392" s="238">
        <f>BA392*BU392</f>
        <v>0</v>
      </c>
      <c r="BS392" s="227">
        <f>BA393*BV392</f>
        <v>0</v>
      </c>
      <c r="BT392" s="227">
        <f>BR392+BS392</f>
        <v>0</v>
      </c>
      <c r="BU392" s="18"/>
      <c r="BV392" s="186"/>
      <c r="BW392" s="16">
        <f t="shared" si="1040"/>
        <v>0</v>
      </c>
      <c r="BX392" s="48"/>
      <c r="BY392" s="37" t="s">
        <v>860</v>
      </c>
      <c r="BZ392" s="37"/>
    </row>
    <row r="393" spans="1:162" s="26" customFormat="1" ht="28.5" x14ac:dyDescent="0.45">
      <c r="A393" s="21"/>
      <c r="B393" s="21"/>
      <c r="C393" s="21" t="s">
        <v>305</v>
      </c>
      <c r="D393" s="27"/>
      <c r="E393" s="28"/>
      <c r="F393" s="225">
        <f t="shared" ref="F393:L393" si="1075">SUM(F394)</f>
        <v>38599.6875</v>
      </c>
      <c r="G393" s="225">
        <f t="shared" si="1075"/>
        <v>45886.224999999999</v>
      </c>
      <c r="H393" s="225">
        <f t="shared" si="1075"/>
        <v>84485.912500000006</v>
      </c>
      <c r="I393" s="225"/>
      <c r="J393" s="225"/>
      <c r="K393" s="225"/>
      <c r="L393" s="225">
        <f t="shared" si="1075"/>
        <v>0</v>
      </c>
      <c r="M393" s="225">
        <f>SUM(M394)</f>
        <v>38599.6875</v>
      </c>
      <c r="N393" s="225">
        <f>SUM(N394)</f>
        <v>45886.224999999999</v>
      </c>
      <c r="O393" s="225">
        <f>SUM(O394)</f>
        <v>84485.912500000006</v>
      </c>
      <c r="P393" s="225"/>
      <c r="Q393" s="225"/>
      <c r="R393" s="225">
        <f t="shared" ref="R393:R456" si="1076">P393+Q393</f>
        <v>0</v>
      </c>
      <c r="S393" s="226"/>
      <c r="T393" s="225">
        <f>SUM(T394)</f>
        <v>0</v>
      </c>
      <c r="U393" s="225">
        <f>SUM(U394)</f>
        <v>0</v>
      </c>
      <c r="V393" s="225">
        <f>SUM(V394)</f>
        <v>0</v>
      </c>
      <c r="W393" s="273"/>
      <c r="X393" s="225"/>
      <c r="Y393" s="225"/>
      <c r="Z393" s="226"/>
      <c r="AA393" s="225">
        <f>SUM(AA394)</f>
        <v>0</v>
      </c>
      <c r="AB393" s="225">
        <f>SUM(AB394)</f>
        <v>0</v>
      </c>
      <c r="AC393" s="225">
        <f>SUM(AC394)</f>
        <v>0</v>
      </c>
      <c r="AD393" s="225"/>
      <c r="AE393" s="225"/>
      <c r="AF393" s="222">
        <f t="shared" si="1065"/>
        <v>0</v>
      </c>
      <c r="AG393" s="226"/>
      <c r="AH393" s="225">
        <f>SUM(AH394)</f>
        <v>0</v>
      </c>
      <c r="AI393" s="225">
        <f>SUM(AI394)</f>
        <v>37922.5</v>
      </c>
      <c r="AJ393" s="225">
        <f>SUM(AJ394)</f>
        <v>37922.5</v>
      </c>
      <c r="AK393" s="225"/>
      <c r="AL393" s="225"/>
      <c r="AM393" s="225"/>
      <c r="AN393" s="226"/>
      <c r="AO393" s="225">
        <f>SUM(AO394)</f>
        <v>0</v>
      </c>
      <c r="AP393" s="225">
        <f>SUM(AP394)</f>
        <v>0</v>
      </c>
      <c r="AQ393" s="225">
        <f>SUM(AQ394)</f>
        <v>0</v>
      </c>
      <c r="AR393" s="225"/>
      <c r="AS393" s="225"/>
      <c r="AT393" s="222">
        <f t="shared" si="1066"/>
        <v>0</v>
      </c>
      <c r="AU393" s="223"/>
      <c r="AV393" s="225">
        <f>SUM(AV394)</f>
        <v>0</v>
      </c>
      <c r="AW393" s="225">
        <f>SUM(AW394)</f>
        <v>0</v>
      </c>
      <c r="AX393" s="225">
        <f>SUM(AX394)</f>
        <v>0</v>
      </c>
      <c r="AY393" s="225"/>
      <c r="AZ393" s="225"/>
      <c r="BA393" s="222">
        <f t="shared" si="1067"/>
        <v>0</v>
      </c>
      <c r="BB393" s="223"/>
      <c r="BC393" s="225">
        <f>SUM(BC394)</f>
        <v>0</v>
      </c>
      <c r="BD393" s="225">
        <f>SUM(BD394)</f>
        <v>0</v>
      </c>
      <c r="BE393" s="225">
        <f>SUM(BE394)</f>
        <v>0</v>
      </c>
      <c r="BF393" s="225"/>
      <c r="BG393" s="225"/>
      <c r="BH393" s="222">
        <f t="shared" si="1068"/>
        <v>0</v>
      </c>
      <c r="BI393" s="223"/>
      <c r="BJ393" s="223"/>
      <c r="BK393" s="225">
        <f>SUM(BK394)</f>
        <v>0</v>
      </c>
      <c r="BL393" s="225">
        <f>SUM(BL394)</f>
        <v>0</v>
      </c>
      <c r="BM393" s="225">
        <f>SUM(BM394)</f>
        <v>0</v>
      </c>
      <c r="BN393" s="225"/>
      <c r="BO393" s="225"/>
      <c r="BP393" s="222">
        <f t="shared" si="1069"/>
        <v>0</v>
      </c>
      <c r="BQ393" s="223"/>
      <c r="BR393" s="225">
        <f>SUM(BR394)</f>
        <v>43340</v>
      </c>
      <c r="BS393" s="225">
        <f>SUM(BS394)</f>
        <v>43312.912499999999</v>
      </c>
      <c r="BT393" s="225">
        <f>SUM(BT394)</f>
        <v>86652.912500000006</v>
      </c>
      <c r="BU393" s="29"/>
      <c r="BV393" s="190"/>
      <c r="BW393" s="25">
        <f t="shared" si="1040"/>
        <v>0</v>
      </c>
      <c r="BX393" s="47"/>
      <c r="BY393" s="35"/>
      <c r="BZ393" s="35"/>
      <c r="CA393" s="53"/>
      <c r="CB393" s="53"/>
      <c r="CC393" s="53"/>
      <c r="CD393" s="53"/>
      <c r="CE393" s="53"/>
      <c r="CF393" s="53"/>
      <c r="CG393" s="53"/>
      <c r="CH393" s="53"/>
      <c r="CI393" s="53"/>
      <c r="CJ393" s="53"/>
      <c r="CK393" s="53"/>
      <c r="CL393" s="53"/>
      <c r="CM393" s="53"/>
      <c r="CN393" s="53"/>
      <c r="CO393" s="53"/>
      <c r="CP393" s="53"/>
      <c r="CQ393" s="53"/>
      <c r="CR393" s="53"/>
      <c r="CS393" s="53"/>
      <c r="CT393" s="53"/>
      <c r="CU393" s="53"/>
      <c r="CV393" s="53"/>
      <c r="CW393" s="53"/>
      <c r="CX393" s="53"/>
      <c r="CY393" s="53"/>
      <c r="CZ393" s="53"/>
      <c r="DA393" s="53"/>
      <c r="DB393" s="53"/>
      <c r="DC393" s="53"/>
      <c r="DD393" s="53"/>
      <c r="DE393" s="53"/>
      <c r="DF393" s="53"/>
      <c r="DG393" s="53"/>
      <c r="DH393" s="53"/>
      <c r="DI393" s="53"/>
      <c r="DJ393" s="53"/>
      <c r="DK393" s="53"/>
      <c r="DL393" s="53"/>
      <c r="DM393" s="53"/>
      <c r="DN393" s="53"/>
      <c r="DO393" s="53"/>
      <c r="DP393" s="53"/>
      <c r="DQ393" s="53"/>
      <c r="DR393" s="53"/>
      <c r="DS393" s="53"/>
      <c r="DT393" s="53"/>
      <c r="DU393" s="53"/>
      <c r="DV393" s="53"/>
      <c r="DW393" s="53"/>
      <c r="DX393" s="53"/>
      <c r="DY393" s="53"/>
      <c r="DZ393" s="53"/>
      <c r="EA393" s="53"/>
      <c r="EB393" s="53"/>
      <c r="EC393" s="53"/>
      <c r="ED393" s="53"/>
      <c r="EE393" s="53"/>
      <c r="EF393" s="53"/>
      <c r="EG393" s="53"/>
      <c r="EH393" s="53"/>
      <c r="EI393" s="53"/>
      <c r="EJ393" s="53"/>
      <c r="EK393" s="53"/>
      <c r="EL393" s="53"/>
      <c r="EM393" s="53"/>
      <c r="EN393" s="53"/>
      <c r="EO393" s="53"/>
      <c r="EP393" s="53"/>
      <c r="EQ393" s="53"/>
      <c r="ER393" s="53"/>
      <c r="ES393" s="53"/>
      <c r="ET393" s="53"/>
      <c r="EU393" s="53"/>
      <c r="EV393" s="53"/>
      <c r="EW393" s="53"/>
      <c r="EX393" s="53"/>
      <c r="EY393" s="53"/>
      <c r="EZ393" s="53"/>
      <c r="FA393" s="53"/>
      <c r="FB393" s="53"/>
      <c r="FC393" s="53"/>
      <c r="FD393" s="53"/>
      <c r="FE393" s="53"/>
      <c r="FF393" s="53"/>
    </row>
    <row r="394" spans="1:162" ht="57" customHeight="1" outlineLevel="1" x14ac:dyDescent="0.45">
      <c r="A394" s="5">
        <v>331</v>
      </c>
      <c r="B394" s="5">
        <v>331</v>
      </c>
      <c r="C394" s="5" t="s">
        <v>306</v>
      </c>
      <c r="D394" s="6" t="s">
        <v>552</v>
      </c>
      <c r="E394" s="10">
        <v>541.75</v>
      </c>
      <c r="F394" s="283">
        <f t="shared" ref="F394" si="1077">E394*I394</f>
        <v>38599.6875</v>
      </c>
      <c r="G394" s="283">
        <f t="shared" ref="G394" si="1078">E394*J394</f>
        <v>45886.224999999999</v>
      </c>
      <c r="H394" s="283">
        <f t="shared" ref="H394" si="1079">F394+G394</f>
        <v>84485.912500000006</v>
      </c>
      <c r="I394" s="283">
        <f t="shared" ref="I394" si="1080">P394</f>
        <v>71.25</v>
      </c>
      <c r="J394" s="283">
        <f t="shared" ref="J394" si="1081">Q394</f>
        <v>84.7</v>
      </c>
      <c r="K394" s="10">
        <f>J394+I394</f>
        <v>155.94999999999999</v>
      </c>
      <c r="L394" s="228"/>
      <c r="M394" s="227">
        <f t="shared" ref="M394:M456" si="1082">P394*E394</f>
        <v>38599.6875</v>
      </c>
      <c r="N394" s="227">
        <f>E394*Q394</f>
        <v>45886.224999999999</v>
      </c>
      <c r="O394" s="227">
        <f t="shared" ref="O394:O456" si="1083">M394+N394</f>
        <v>84485.912500000006</v>
      </c>
      <c r="P394" s="227">
        <v>71.25</v>
      </c>
      <c r="Q394" s="227">
        <v>84.7</v>
      </c>
      <c r="R394" s="227">
        <f t="shared" si="1076"/>
        <v>155.94999999999999</v>
      </c>
      <c r="S394" s="228"/>
      <c r="T394" s="227">
        <f t="shared" si="1011"/>
        <v>0</v>
      </c>
      <c r="U394" s="227">
        <f t="shared" si="1012"/>
        <v>0</v>
      </c>
      <c r="V394" s="232">
        <f t="shared" si="1013"/>
        <v>0</v>
      </c>
      <c r="W394" s="274"/>
      <c r="X394" s="227"/>
      <c r="Y394" s="227"/>
      <c r="Z394" s="228"/>
      <c r="AA394" s="238">
        <f>AM394*AD394</f>
        <v>0</v>
      </c>
      <c r="AB394" s="227">
        <f>AM395*AE394</f>
        <v>0</v>
      </c>
      <c r="AC394" s="227">
        <f>AA394+AB394</f>
        <v>0</v>
      </c>
      <c r="AD394" s="227"/>
      <c r="AE394" s="227"/>
      <c r="AF394" s="229">
        <f t="shared" si="1065"/>
        <v>0</v>
      </c>
      <c r="AG394" s="228"/>
      <c r="AH394" s="227">
        <f t="shared" si="1072"/>
        <v>0</v>
      </c>
      <c r="AI394" s="227">
        <f t="shared" si="1073"/>
        <v>37922.5</v>
      </c>
      <c r="AJ394" s="232">
        <f t="shared" si="1014"/>
        <v>37922.5</v>
      </c>
      <c r="AK394" s="227"/>
      <c r="AL394" s="227">
        <v>70</v>
      </c>
      <c r="AM394" s="227"/>
      <c r="AN394" s="228"/>
      <c r="AO394" s="238">
        <f t="shared" si="1074"/>
        <v>0</v>
      </c>
      <c r="AP394" s="227">
        <f t="shared" si="1070"/>
        <v>0</v>
      </c>
      <c r="AQ394" s="227">
        <f t="shared" si="1071"/>
        <v>0</v>
      </c>
      <c r="AR394" s="227"/>
      <c r="AS394" s="227"/>
      <c r="AT394" s="229">
        <f t="shared" si="1066"/>
        <v>0</v>
      </c>
      <c r="AU394" s="230"/>
      <c r="AV394" s="238">
        <f>R394*AY394</f>
        <v>0</v>
      </c>
      <c r="AW394" s="227">
        <f>R395*AZ394</f>
        <v>0</v>
      </c>
      <c r="AX394" s="227">
        <f>AV394+AW394</f>
        <v>0</v>
      </c>
      <c r="AY394" s="227"/>
      <c r="AZ394" s="227"/>
      <c r="BA394" s="229">
        <f t="shared" si="1067"/>
        <v>0</v>
      </c>
      <c r="BB394" s="230"/>
      <c r="BC394" s="238">
        <f>Y394*BF394</f>
        <v>0</v>
      </c>
      <c r="BD394" s="227">
        <f>Y395*BG394</f>
        <v>0</v>
      </c>
      <c r="BE394" s="227">
        <f>BC394+BD394</f>
        <v>0</v>
      </c>
      <c r="BF394" s="227"/>
      <c r="BG394" s="227"/>
      <c r="BH394" s="229">
        <f t="shared" si="1068"/>
        <v>0</v>
      </c>
      <c r="BI394" s="230"/>
      <c r="BJ394" s="230"/>
      <c r="BK394" s="238">
        <f>AT394*BN394</f>
        <v>0</v>
      </c>
      <c r="BL394" s="227">
        <f>AT395*BO394</f>
        <v>0</v>
      </c>
      <c r="BM394" s="227">
        <f>BK394+BL394</f>
        <v>0</v>
      </c>
      <c r="BN394" s="227"/>
      <c r="BO394" s="227"/>
      <c r="BP394" s="229">
        <f t="shared" si="1069"/>
        <v>0</v>
      </c>
      <c r="BQ394" s="230"/>
      <c r="BR394" s="238">
        <f>E394*BU394</f>
        <v>43340</v>
      </c>
      <c r="BS394" s="227">
        <f>E394*BV394</f>
        <v>43312.912499999999</v>
      </c>
      <c r="BT394" s="227">
        <f>BR394+BS394</f>
        <v>86652.912500000006</v>
      </c>
      <c r="BU394" s="18">
        <v>80</v>
      </c>
      <c r="BV394" s="186" t="s">
        <v>1358</v>
      </c>
      <c r="BW394" s="16">
        <f t="shared" si="1040"/>
        <v>159.94999999999999</v>
      </c>
      <c r="BX394" s="48"/>
      <c r="BY394" s="37" t="s">
        <v>861</v>
      </c>
      <c r="BZ394" s="37"/>
    </row>
    <row r="395" spans="1:162" s="26" customFormat="1" x14ac:dyDescent="0.45">
      <c r="A395" s="21"/>
      <c r="B395" s="21"/>
      <c r="C395" s="21" t="s">
        <v>307</v>
      </c>
      <c r="D395" s="27"/>
      <c r="E395" s="28"/>
      <c r="F395" s="225">
        <f t="shared" ref="F395:L395" si="1084">SUM(F396)</f>
        <v>1684.98</v>
      </c>
      <c r="G395" s="225">
        <f t="shared" si="1084"/>
        <v>758.24099999999999</v>
      </c>
      <c r="H395" s="225">
        <f t="shared" si="1084"/>
        <v>2443.221</v>
      </c>
      <c r="I395" s="225"/>
      <c r="J395" s="225"/>
      <c r="K395" s="225"/>
      <c r="L395" s="225">
        <f t="shared" si="1084"/>
        <v>0</v>
      </c>
      <c r="M395" s="225">
        <f>SUM(M396)</f>
        <v>1684.98</v>
      </c>
      <c r="N395" s="225">
        <f>SUM(N396)</f>
        <v>758.24099999999999</v>
      </c>
      <c r="O395" s="225">
        <f>SUM(O396)</f>
        <v>2443.221</v>
      </c>
      <c r="P395" s="225"/>
      <c r="Q395" s="225"/>
      <c r="R395" s="225">
        <f t="shared" si="1076"/>
        <v>0</v>
      </c>
      <c r="S395" s="226"/>
      <c r="T395" s="225">
        <f>SUM(T396)</f>
        <v>0</v>
      </c>
      <c r="U395" s="225">
        <f>SUM(U396)</f>
        <v>0</v>
      </c>
      <c r="V395" s="225">
        <f>SUM(V396)</f>
        <v>0</v>
      </c>
      <c r="W395" s="273"/>
      <c r="X395" s="225"/>
      <c r="Y395" s="225"/>
      <c r="Z395" s="226"/>
      <c r="AA395" s="225">
        <f>SUM(AA396)</f>
        <v>0</v>
      </c>
      <c r="AB395" s="225">
        <f>SUM(AB396)</f>
        <v>0</v>
      </c>
      <c r="AC395" s="225">
        <f>SUM(AC396)</f>
        <v>0</v>
      </c>
      <c r="AD395" s="225"/>
      <c r="AE395" s="225"/>
      <c r="AF395" s="222">
        <f t="shared" si="1065"/>
        <v>0</v>
      </c>
      <c r="AG395" s="226"/>
      <c r="AH395" s="225">
        <f>SUM(AH396)</f>
        <v>0</v>
      </c>
      <c r="AI395" s="225">
        <f>SUM(AI396)</f>
        <v>531.29999999999995</v>
      </c>
      <c r="AJ395" s="225">
        <f>SUM(AJ396)</f>
        <v>531.29999999999995</v>
      </c>
      <c r="AK395" s="225"/>
      <c r="AL395" s="225"/>
      <c r="AM395" s="225"/>
      <c r="AN395" s="226"/>
      <c r="AO395" s="225">
        <f>SUM(AO396)</f>
        <v>0</v>
      </c>
      <c r="AP395" s="225">
        <f>SUM(AP396)</f>
        <v>0</v>
      </c>
      <c r="AQ395" s="225">
        <f>SUM(AQ396)</f>
        <v>0</v>
      </c>
      <c r="AR395" s="225"/>
      <c r="AS395" s="225"/>
      <c r="AT395" s="222">
        <f t="shared" si="1066"/>
        <v>0</v>
      </c>
      <c r="AU395" s="223"/>
      <c r="AV395" s="225">
        <f>SUM(AV396)</f>
        <v>0</v>
      </c>
      <c r="AW395" s="225">
        <f>SUM(AW396)</f>
        <v>0</v>
      </c>
      <c r="AX395" s="225">
        <f>SUM(AX396)</f>
        <v>0</v>
      </c>
      <c r="AY395" s="225"/>
      <c r="AZ395" s="225"/>
      <c r="BA395" s="222">
        <f t="shared" si="1067"/>
        <v>0</v>
      </c>
      <c r="BB395" s="223"/>
      <c r="BC395" s="225">
        <f>SUM(BC396)</f>
        <v>0</v>
      </c>
      <c r="BD395" s="225">
        <f>SUM(BD396)</f>
        <v>0</v>
      </c>
      <c r="BE395" s="225">
        <f>SUM(BE396)</f>
        <v>0</v>
      </c>
      <c r="BF395" s="225"/>
      <c r="BG395" s="225"/>
      <c r="BH395" s="222">
        <f t="shared" si="1068"/>
        <v>0</v>
      </c>
      <c r="BI395" s="223"/>
      <c r="BJ395" s="223"/>
      <c r="BK395" s="225">
        <f>SUM(BK396)</f>
        <v>0</v>
      </c>
      <c r="BL395" s="225">
        <f>SUM(BL396)</f>
        <v>0</v>
      </c>
      <c r="BM395" s="225">
        <f>SUM(BM396)</f>
        <v>0</v>
      </c>
      <c r="BN395" s="225"/>
      <c r="BO395" s="225"/>
      <c r="BP395" s="222">
        <f t="shared" si="1069"/>
        <v>0</v>
      </c>
      <c r="BQ395" s="223"/>
      <c r="BR395" s="225">
        <f>SUM(BR396)</f>
        <v>607.20000000000005</v>
      </c>
      <c r="BS395" s="225">
        <f>SUM(BS396)</f>
        <v>606.82050000000004</v>
      </c>
      <c r="BT395" s="225">
        <f>SUM(BT396)</f>
        <v>1214.0205000000001</v>
      </c>
      <c r="BU395" s="29"/>
      <c r="BV395" s="190"/>
      <c r="BW395" s="25">
        <f t="shared" si="1040"/>
        <v>0</v>
      </c>
      <c r="BX395" s="47"/>
      <c r="BY395" s="35"/>
      <c r="BZ395" s="35"/>
      <c r="CA395" s="53"/>
      <c r="CB395" s="53"/>
      <c r="CC395" s="53"/>
      <c r="CD395" s="53"/>
      <c r="CE395" s="53"/>
      <c r="CF395" s="53"/>
      <c r="CG395" s="53"/>
      <c r="CH395" s="53"/>
      <c r="CI395" s="53"/>
      <c r="CJ395" s="53"/>
      <c r="CK395" s="53"/>
      <c r="CL395" s="53"/>
      <c r="CM395" s="53"/>
      <c r="CN395" s="53"/>
      <c r="CO395" s="53"/>
      <c r="CP395" s="53"/>
      <c r="CQ395" s="53"/>
      <c r="CR395" s="53"/>
      <c r="CS395" s="53"/>
      <c r="CT395" s="53"/>
      <c r="CU395" s="53"/>
      <c r="CV395" s="53"/>
      <c r="CW395" s="53"/>
      <c r="CX395" s="53"/>
      <c r="CY395" s="53"/>
      <c r="CZ395" s="53"/>
      <c r="DA395" s="53"/>
      <c r="DB395" s="53"/>
      <c r="DC395" s="53"/>
      <c r="DD395" s="53"/>
      <c r="DE395" s="53"/>
      <c r="DF395" s="53"/>
      <c r="DG395" s="53"/>
      <c r="DH395" s="53"/>
      <c r="DI395" s="53"/>
      <c r="DJ395" s="53"/>
      <c r="DK395" s="53"/>
      <c r="DL395" s="53"/>
      <c r="DM395" s="53"/>
      <c r="DN395" s="53"/>
      <c r="DO395" s="53"/>
      <c r="DP395" s="53"/>
      <c r="DQ395" s="53"/>
      <c r="DR395" s="53"/>
      <c r="DS395" s="53"/>
      <c r="DT395" s="53"/>
      <c r="DU395" s="53"/>
      <c r="DV395" s="53"/>
      <c r="DW395" s="53"/>
      <c r="DX395" s="53"/>
      <c r="DY395" s="53"/>
      <c r="DZ395" s="53"/>
      <c r="EA395" s="53"/>
      <c r="EB395" s="53"/>
      <c r="EC395" s="53"/>
      <c r="ED395" s="53"/>
      <c r="EE395" s="53"/>
      <c r="EF395" s="53"/>
      <c r="EG395" s="53"/>
      <c r="EH395" s="53"/>
      <c r="EI395" s="53"/>
      <c r="EJ395" s="53"/>
      <c r="EK395" s="53"/>
      <c r="EL395" s="53"/>
      <c r="EM395" s="53"/>
      <c r="EN395" s="53"/>
      <c r="EO395" s="53"/>
      <c r="EP395" s="53"/>
      <c r="EQ395" s="53"/>
      <c r="ER395" s="53"/>
      <c r="ES395" s="53"/>
      <c r="ET395" s="53"/>
      <c r="EU395" s="53"/>
      <c r="EV395" s="53"/>
      <c r="EW395" s="53"/>
      <c r="EX395" s="53"/>
      <c r="EY395" s="53"/>
      <c r="EZ395" s="53"/>
      <c r="FA395" s="53"/>
      <c r="FB395" s="53"/>
      <c r="FC395" s="53"/>
      <c r="FD395" s="53"/>
      <c r="FE395" s="53"/>
      <c r="FF395" s="53"/>
    </row>
    <row r="396" spans="1:162" ht="71.25" customHeight="1" outlineLevel="1" x14ac:dyDescent="0.45">
      <c r="A396" s="5">
        <v>332</v>
      </c>
      <c r="B396" s="5">
        <v>332</v>
      </c>
      <c r="C396" s="5" t="s">
        <v>308</v>
      </c>
      <c r="D396" s="6" t="s">
        <v>552</v>
      </c>
      <c r="E396" s="10">
        <v>7.59</v>
      </c>
      <c r="F396" s="283">
        <f t="shared" ref="F396" si="1085">E396*I396</f>
        <v>1684.98</v>
      </c>
      <c r="G396" s="283">
        <f t="shared" ref="G396" si="1086">E396*J396</f>
        <v>758.24099999999999</v>
      </c>
      <c r="H396" s="283">
        <f t="shared" ref="H396" si="1087">F396+G396</f>
        <v>2443.221</v>
      </c>
      <c r="I396" s="283">
        <f t="shared" ref="I396" si="1088">P396</f>
        <v>222</v>
      </c>
      <c r="J396" s="283">
        <f t="shared" ref="J396" si="1089">Q396</f>
        <v>99.9</v>
      </c>
      <c r="K396" s="10">
        <f>J396+I396</f>
        <v>321.89999999999998</v>
      </c>
      <c r="L396" s="228"/>
      <c r="M396" s="227">
        <f t="shared" si="1082"/>
        <v>1684.98</v>
      </c>
      <c r="N396" s="227">
        <f>E396*Q396</f>
        <v>758.24099999999999</v>
      </c>
      <c r="O396" s="227">
        <f t="shared" si="1083"/>
        <v>2443.221</v>
      </c>
      <c r="P396" s="227">
        <v>222</v>
      </c>
      <c r="Q396" s="227">
        <v>99.9</v>
      </c>
      <c r="R396" s="227">
        <f t="shared" si="1076"/>
        <v>321.89999999999998</v>
      </c>
      <c r="S396" s="228"/>
      <c r="T396" s="227">
        <f t="shared" si="1011"/>
        <v>0</v>
      </c>
      <c r="U396" s="227">
        <f t="shared" si="1012"/>
        <v>0</v>
      </c>
      <c r="V396" s="232">
        <f t="shared" si="1013"/>
        <v>0</v>
      </c>
      <c r="W396" s="274"/>
      <c r="X396" s="227"/>
      <c r="Y396" s="227"/>
      <c r="Z396" s="228"/>
      <c r="AA396" s="238">
        <f>AM396*AD396</f>
        <v>0</v>
      </c>
      <c r="AB396" s="227">
        <f>AM397*AE396</f>
        <v>0</v>
      </c>
      <c r="AC396" s="227">
        <f>AA396+AB396</f>
        <v>0</v>
      </c>
      <c r="AD396" s="227"/>
      <c r="AE396" s="227"/>
      <c r="AF396" s="229">
        <f t="shared" si="1065"/>
        <v>0</v>
      </c>
      <c r="AG396" s="228"/>
      <c r="AH396" s="227">
        <f t="shared" si="1072"/>
        <v>0</v>
      </c>
      <c r="AI396" s="227">
        <f t="shared" si="1073"/>
        <v>531.29999999999995</v>
      </c>
      <c r="AJ396" s="232">
        <f t="shared" si="1014"/>
        <v>531.29999999999995</v>
      </c>
      <c r="AK396" s="227"/>
      <c r="AL396" s="227">
        <v>70</v>
      </c>
      <c r="AM396" s="227"/>
      <c r="AN396" s="228"/>
      <c r="AO396" s="238">
        <f t="shared" si="1074"/>
        <v>0</v>
      </c>
      <c r="AP396" s="227">
        <f t="shared" si="1070"/>
        <v>0</v>
      </c>
      <c r="AQ396" s="227">
        <f t="shared" si="1071"/>
        <v>0</v>
      </c>
      <c r="AR396" s="227"/>
      <c r="AS396" s="227"/>
      <c r="AT396" s="229">
        <f t="shared" si="1066"/>
        <v>0</v>
      </c>
      <c r="AU396" s="230"/>
      <c r="AV396" s="238">
        <f>R396*AY396</f>
        <v>0</v>
      </c>
      <c r="AW396" s="227">
        <f>R397*AZ396</f>
        <v>0</v>
      </c>
      <c r="AX396" s="227">
        <f>AV396+AW396</f>
        <v>0</v>
      </c>
      <c r="AY396" s="227"/>
      <c r="AZ396" s="227"/>
      <c r="BA396" s="229">
        <f t="shared" si="1067"/>
        <v>0</v>
      </c>
      <c r="BB396" s="230"/>
      <c r="BC396" s="238">
        <f>Y396*BF396</f>
        <v>0</v>
      </c>
      <c r="BD396" s="227">
        <f>Y397*BG396</f>
        <v>0</v>
      </c>
      <c r="BE396" s="227">
        <f>BC396+BD396</f>
        <v>0</v>
      </c>
      <c r="BF396" s="227"/>
      <c r="BG396" s="227"/>
      <c r="BH396" s="229">
        <f t="shared" si="1068"/>
        <v>0</v>
      </c>
      <c r="BI396" s="230"/>
      <c r="BJ396" s="230"/>
      <c r="BK396" s="238">
        <f>AT396*BN396</f>
        <v>0</v>
      </c>
      <c r="BL396" s="227">
        <f>AT397*BO396</f>
        <v>0</v>
      </c>
      <c r="BM396" s="227">
        <f>BK396+BL396</f>
        <v>0</v>
      </c>
      <c r="BN396" s="227"/>
      <c r="BO396" s="227"/>
      <c r="BP396" s="229">
        <f t="shared" si="1069"/>
        <v>0</v>
      </c>
      <c r="BQ396" s="230"/>
      <c r="BR396" s="238">
        <f>E396*BU396</f>
        <v>607.20000000000005</v>
      </c>
      <c r="BS396" s="227">
        <f>E396*BV396</f>
        <v>606.82050000000004</v>
      </c>
      <c r="BT396" s="227">
        <f>BR396+BS396</f>
        <v>1214.0205000000001</v>
      </c>
      <c r="BU396" s="18">
        <v>80</v>
      </c>
      <c r="BV396" s="186" t="s">
        <v>1358</v>
      </c>
      <c r="BW396" s="16">
        <f t="shared" si="1040"/>
        <v>159.94999999999999</v>
      </c>
      <c r="BX396" s="48"/>
      <c r="BY396" s="37" t="s">
        <v>862</v>
      </c>
      <c r="BZ396" s="37"/>
    </row>
    <row r="397" spans="1:162" s="26" customFormat="1" ht="28.5" x14ac:dyDescent="0.45">
      <c r="A397" s="21"/>
      <c r="B397" s="21"/>
      <c r="C397" s="21" t="s">
        <v>309</v>
      </c>
      <c r="D397" s="27"/>
      <c r="E397" s="28"/>
      <c r="F397" s="225">
        <f t="shared" ref="F397:L397" si="1090">SUM(F398:F401)</f>
        <v>80030.5</v>
      </c>
      <c r="G397" s="225">
        <f t="shared" si="1090"/>
        <v>0</v>
      </c>
      <c r="H397" s="225">
        <f t="shared" si="1090"/>
        <v>80030.5</v>
      </c>
      <c r="I397" s="225"/>
      <c r="J397" s="225"/>
      <c r="K397" s="225"/>
      <c r="L397" s="225">
        <f t="shared" si="1090"/>
        <v>0</v>
      </c>
      <c r="M397" s="225">
        <f>SUM(M398:M401)</f>
        <v>80030.5</v>
      </c>
      <c r="N397" s="225">
        <f>SUM(N398:N401)</f>
        <v>0</v>
      </c>
      <c r="O397" s="225">
        <f>SUM(O398:O401)</f>
        <v>80030.5</v>
      </c>
      <c r="P397" s="225"/>
      <c r="Q397" s="225"/>
      <c r="R397" s="225">
        <f t="shared" si="1076"/>
        <v>0</v>
      </c>
      <c r="S397" s="226"/>
      <c r="T397" s="225">
        <f>SUM(T398:T401)</f>
        <v>30362.45</v>
      </c>
      <c r="U397" s="225">
        <f>SUM(U398:U401)</f>
        <v>0</v>
      </c>
      <c r="V397" s="225">
        <f>SUM(V398:V401)</f>
        <v>30362.45</v>
      </c>
      <c r="W397" s="273"/>
      <c r="X397" s="225"/>
      <c r="Y397" s="225"/>
      <c r="Z397" s="226"/>
      <c r="AA397" s="225">
        <f>SUM(AA398:AA401)</f>
        <v>0</v>
      </c>
      <c r="AB397" s="225">
        <f>SUM(AB398:AB401)</f>
        <v>0</v>
      </c>
      <c r="AC397" s="225">
        <f>SUM(AC398:AC401)</f>
        <v>0</v>
      </c>
      <c r="AD397" s="225"/>
      <c r="AE397" s="225"/>
      <c r="AF397" s="222">
        <f t="shared" si="1065"/>
        <v>0</v>
      </c>
      <c r="AG397" s="226"/>
      <c r="AH397" s="225">
        <f>SUM(AH398:AH401)</f>
        <v>0</v>
      </c>
      <c r="AI397" s="225">
        <f>SUM(AI398:AI401)</f>
        <v>0</v>
      </c>
      <c r="AJ397" s="225">
        <f>SUM(AJ398:AJ401)</f>
        <v>0</v>
      </c>
      <c r="AK397" s="225"/>
      <c r="AL397" s="225"/>
      <c r="AM397" s="225"/>
      <c r="AN397" s="226"/>
      <c r="AO397" s="225">
        <f>SUM(AO398:AO401)</f>
        <v>0</v>
      </c>
      <c r="AP397" s="225">
        <f>SUM(AP398:AP401)</f>
        <v>0</v>
      </c>
      <c r="AQ397" s="225">
        <f>SUM(AQ398:AQ401)</f>
        <v>0</v>
      </c>
      <c r="AR397" s="225"/>
      <c r="AS397" s="225"/>
      <c r="AT397" s="222">
        <f t="shared" si="1066"/>
        <v>0</v>
      </c>
      <c r="AU397" s="223"/>
      <c r="AV397" s="225">
        <f>SUM(AV398:AV401)</f>
        <v>0</v>
      </c>
      <c r="AW397" s="225">
        <f>SUM(AW398:AW401)</f>
        <v>0</v>
      </c>
      <c r="AX397" s="225">
        <f>SUM(AX398:AX401)</f>
        <v>0</v>
      </c>
      <c r="AY397" s="225"/>
      <c r="AZ397" s="225"/>
      <c r="BA397" s="222">
        <f t="shared" si="1067"/>
        <v>0</v>
      </c>
      <c r="BB397" s="223"/>
      <c r="BC397" s="225">
        <f>SUM(BC398:BC401)</f>
        <v>0</v>
      </c>
      <c r="BD397" s="225">
        <f>SUM(BD398:BD401)</f>
        <v>0</v>
      </c>
      <c r="BE397" s="225">
        <f>SUM(BE398:BE401)</f>
        <v>0</v>
      </c>
      <c r="BF397" s="225"/>
      <c r="BG397" s="225"/>
      <c r="BH397" s="222">
        <f t="shared" si="1068"/>
        <v>0</v>
      </c>
      <c r="BI397" s="223"/>
      <c r="BJ397" s="223"/>
      <c r="BK397" s="225">
        <f>SUM(BK398:BK401)</f>
        <v>0</v>
      </c>
      <c r="BL397" s="225">
        <f>SUM(BL398:BL401)</f>
        <v>0</v>
      </c>
      <c r="BM397" s="225">
        <f>SUM(BM398:BM401)</f>
        <v>0</v>
      </c>
      <c r="BN397" s="225"/>
      <c r="BO397" s="225"/>
      <c r="BP397" s="222">
        <f t="shared" si="1069"/>
        <v>0</v>
      </c>
      <c r="BQ397" s="223"/>
      <c r="BR397" s="225">
        <f>SUM(BR398:BR401)</f>
        <v>0</v>
      </c>
      <c r="BS397" s="225">
        <f>SUM(BS398:BS401)</f>
        <v>0</v>
      </c>
      <c r="BT397" s="225">
        <f>SUM(BT398:BT401)</f>
        <v>0</v>
      </c>
      <c r="BU397" s="29"/>
      <c r="BV397" s="190"/>
      <c r="BW397" s="25">
        <f t="shared" si="1040"/>
        <v>0</v>
      </c>
      <c r="BX397" s="47"/>
      <c r="BY397" s="35"/>
      <c r="BZ397" s="35"/>
      <c r="CA397" s="53"/>
      <c r="CB397" s="53"/>
      <c r="CC397" s="53"/>
      <c r="CD397" s="53"/>
      <c r="CE397" s="53"/>
      <c r="CF397" s="53"/>
      <c r="CG397" s="53"/>
      <c r="CH397" s="53"/>
      <c r="CI397" s="53"/>
      <c r="CJ397" s="53"/>
      <c r="CK397" s="53"/>
      <c r="CL397" s="53"/>
      <c r="CM397" s="53"/>
      <c r="CN397" s="53"/>
      <c r="CO397" s="53"/>
      <c r="CP397" s="53"/>
      <c r="CQ397" s="53"/>
      <c r="CR397" s="53"/>
      <c r="CS397" s="53"/>
      <c r="CT397" s="53"/>
      <c r="CU397" s="53"/>
      <c r="CV397" s="53"/>
      <c r="CW397" s="53"/>
      <c r="CX397" s="53"/>
      <c r="CY397" s="53"/>
      <c r="CZ397" s="53"/>
      <c r="DA397" s="53"/>
      <c r="DB397" s="53"/>
      <c r="DC397" s="53"/>
      <c r="DD397" s="53"/>
      <c r="DE397" s="53"/>
      <c r="DF397" s="53"/>
      <c r="DG397" s="53"/>
      <c r="DH397" s="53"/>
      <c r="DI397" s="53"/>
      <c r="DJ397" s="53"/>
      <c r="DK397" s="53"/>
      <c r="DL397" s="53"/>
      <c r="DM397" s="53"/>
      <c r="DN397" s="53"/>
      <c r="DO397" s="53"/>
      <c r="DP397" s="53"/>
      <c r="DQ397" s="53"/>
      <c r="DR397" s="53"/>
      <c r="DS397" s="53"/>
      <c r="DT397" s="53"/>
      <c r="DU397" s="53"/>
      <c r="DV397" s="53"/>
      <c r="DW397" s="53"/>
      <c r="DX397" s="53"/>
      <c r="DY397" s="53"/>
      <c r="DZ397" s="53"/>
      <c r="EA397" s="53"/>
      <c r="EB397" s="53"/>
      <c r="EC397" s="53"/>
      <c r="ED397" s="53"/>
      <c r="EE397" s="53"/>
      <c r="EF397" s="53"/>
      <c r="EG397" s="53"/>
      <c r="EH397" s="53"/>
      <c r="EI397" s="53"/>
      <c r="EJ397" s="53"/>
      <c r="EK397" s="53"/>
      <c r="EL397" s="53"/>
      <c r="EM397" s="53"/>
      <c r="EN397" s="53"/>
      <c r="EO397" s="53"/>
      <c r="EP397" s="53"/>
      <c r="EQ397" s="53"/>
      <c r="ER397" s="53"/>
      <c r="ES397" s="53"/>
      <c r="ET397" s="53"/>
      <c r="EU397" s="53"/>
      <c r="EV397" s="53"/>
      <c r="EW397" s="53"/>
      <c r="EX397" s="53"/>
      <c r="EY397" s="53"/>
      <c r="EZ397" s="53"/>
      <c r="FA397" s="53"/>
      <c r="FB397" s="53"/>
      <c r="FC397" s="53"/>
      <c r="FD397" s="53"/>
      <c r="FE397" s="53"/>
      <c r="FF397" s="53"/>
    </row>
    <row r="398" spans="1:162" ht="28.5" customHeight="1" outlineLevel="1" x14ac:dyDescent="0.45">
      <c r="A398" s="5">
        <v>333</v>
      </c>
      <c r="B398" s="5">
        <v>333</v>
      </c>
      <c r="C398" s="5" t="s">
        <v>310</v>
      </c>
      <c r="D398" s="6" t="s">
        <v>554</v>
      </c>
      <c r="E398" s="10">
        <v>2.91</v>
      </c>
      <c r="F398" s="283">
        <f t="shared" ref="F398" si="1091">E398*I398</f>
        <v>19788</v>
      </c>
      <c r="G398" s="283">
        <f t="shared" ref="G398" si="1092">E398*J398</f>
        <v>0</v>
      </c>
      <c r="H398" s="283">
        <f t="shared" ref="H398" si="1093">F398+G398</f>
        <v>19788</v>
      </c>
      <c r="I398" s="283">
        <f t="shared" ref="I398" si="1094">P398</f>
        <v>6800</v>
      </c>
      <c r="J398" s="283">
        <f t="shared" ref="J398" si="1095">Q398</f>
        <v>0</v>
      </c>
      <c r="K398" s="10">
        <f>J398+I398</f>
        <v>6800</v>
      </c>
      <c r="L398" s="228"/>
      <c r="M398" s="227">
        <f t="shared" si="1082"/>
        <v>19788</v>
      </c>
      <c r="N398" s="227">
        <f>E398*Q398</f>
        <v>0</v>
      </c>
      <c r="O398" s="227">
        <f t="shared" si="1083"/>
        <v>19788</v>
      </c>
      <c r="P398" s="227">
        <v>6800</v>
      </c>
      <c r="Q398" s="227">
        <v>0</v>
      </c>
      <c r="R398" s="227">
        <f t="shared" si="1076"/>
        <v>6800</v>
      </c>
      <c r="S398" s="228"/>
      <c r="T398" s="227">
        <f t="shared" si="1011"/>
        <v>25899</v>
      </c>
      <c r="U398" s="227">
        <f t="shared" si="1012"/>
        <v>0</v>
      </c>
      <c r="V398" s="232">
        <f t="shared" si="1013"/>
        <v>25899</v>
      </c>
      <c r="W398" s="274">
        <v>8900</v>
      </c>
      <c r="X398" s="227"/>
      <c r="Y398" s="227"/>
      <c r="Z398" s="228"/>
      <c r="AA398" s="238">
        <f>AM398*AD398</f>
        <v>0</v>
      </c>
      <c r="AB398" s="227">
        <f>AM399*AE398</f>
        <v>0</v>
      </c>
      <c r="AC398" s="227">
        <f>AA398+AB398</f>
        <v>0</v>
      </c>
      <c r="AD398" s="227"/>
      <c r="AE398" s="227"/>
      <c r="AF398" s="229">
        <f t="shared" si="1065"/>
        <v>0</v>
      </c>
      <c r="AG398" s="228"/>
      <c r="AH398" s="227">
        <f t="shared" si="1072"/>
        <v>0</v>
      </c>
      <c r="AI398" s="227">
        <f t="shared" si="1073"/>
        <v>0</v>
      </c>
      <c r="AJ398" s="232">
        <f t="shared" si="1014"/>
        <v>0</v>
      </c>
      <c r="AK398" s="227"/>
      <c r="AL398" s="227"/>
      <c r="AM398" s="227"/>
      <c r="AN398" s="228"/>
      <c r="AO398" s="238">
        <f t="shared" si="1074"/>
        <v>0</v>
      </c>
      <c r="AP398" s="227">
        <f t="shared" si="1070"/>
        <v>0</v>
      </c>
      <c r="AQ398" s="227">
        <f t="shared" si="1071"/>
        <v>0</v>
      </c>
      <c r="AR398" s="227"/>
      <c r="AS398" s="227"/>
      <c r="AT398" s="229">
        <f t="shared" si="1066"/>
        <v>0</v>
      </c>
      <c r="AU398" s="230"/>
      <c r="AV398" s="238">
        <f>R398*AY398</f>
        <v>0</v>
      </c>
      <c r="AW398" s="227">
        <f>R399*AZ398</f>
        <v>0</v>
      </c>
      <c r="AX398" s="227">
        <f>AV398+AW398</f>
        <v>0</v>
      </c>
      <c r="AY398" s="227"/>
      <c r="AZ398" s="227"/>
      <c r="BA398" s="229">
        <f t="shared" si="1067"/>
        <v>0</v>
      </c>
      <c r="BB398" s="230"/>
      <c r="BC398" s="238">
        <f>Y398*BF398</f>
        <v>0</v>
      </c>
      <c r="BD398" s="227">
        <f>Y399*BG398</f>
        <v>0</v>
      </c>
      <c r="BE398" s="227">
        <f>BC398+BD398</f>
        <v>0</v>
      </c>
      <c r="BF398" s="227"/>
      <c r="BG398" s="227"/>
      <c r="BH398" s="229">
        <f t="shared" si="1068"/>
        <v>0</v>
      </c>
      <c r="BI398" s="230"/>
      <c r="BJ398" s="230"/>
      <c r="BK398" s="238">
        <f>AT398*BN398</f>
        <v>0</v>
      </c>
      <c r="BL398" s="227">
        <f>AT399*BO398</f>
        <v>0</v>
      </c>
      <c r="BM398" s="227">
        <f>BK398+BL398</f>
        <v>0</v>
      </c>
      <c r="BN398" s="227"/>
      <c r="BO398" s="227"/>
      <c r="BP398" s="229">
        <f t="shared" si="1069"/>
        <v>0</v>
      </c>
      <c r="BQ398" s="230"/>
      <c r="BR398" s="238">
        <f>BA398*BU398</f>
        <v>0</v>
      </c>
      <c r="BS398" s="227">
        <f>BA399*BV398</f>
        <v>0</v>
      </c>
      <c r="BT398" s="227">
        <f>BR398+BS398</f>
        <v>0</v>
      </c>
      <c r="BU398" s="18"/>
      <c r="BV398" s="186"/>
      <c r="BW398" s="16">
        <f t="shared" si="1040"/>
        <v>0</v>
      </c>
      <c r="BX398" s="48"/>
      <c r="BY398" s="37" t="s">
        <v>863</v>
      </c>
      <c r="BZ398" s="37"/>
    </row>
    <row r="399" spans="1:162" ht="42.75" customHeight="1" outlineLevel="1" x14ac:dyDescent="0.45">
      <c r="A399" s="5">
        <v>334</v>
      </c>
      <c r="B399" s="5">
        <v>334</v>
      </c>
      <c r="C399" s="5" t="s">
        <v>311</v>
      </c>
      <c r="D399" s="6" t="s">
        <v>554</v>
      </c>
      <c r="E399" s="10">
        <v>0.06</v>
      </c>
      <c r="F399" s="283">
        <f t="shared" ref="F399:F401" si="1096">E399*I399</f>
        <v>5880</v>
      </c>
      <c r="G399" s="283">
        <f t="shared" ref="G399:G401" si="1097">E399*J399</f>
        <v>0</v>
      </c>
      <c r="H399" s="283">
        <f t="shared" ref="H399:H401" si="1098">F399+G399</f>
        <v>5880</v>
      </c>
      <c r="I399" s="283">
        <f t="shared" ref="I399:I401" si="1099">P399</f>
        <v>98000</v>
      </c>
      <c r="J399" s="283">
        <f t="shared" ref="J399:J401" si="1100">Q399</f>
        <v>0</v>
      </c>
      <c r="K399" s="10">
        <f t="shared" ref="K399:K401" si="1101">J399+I399</f>
        <v>98000</v>
      </c>
      <c r="L399" s="228"/>
      <c r="M399" s="227">
        <f t="shared" si="1082"/>
        <v>5880</v>
      </c>
      <c r="N399" s="227">
        <f t="shared" ref="N399:N401" si="1102">E399*Q399</f>
        <v>0</v>
      </c>
      <c r="O399" s="227">
        <f t="shared" si="1083"/>
        <v>5880</v>
      </c>
      <c r="P399" s="227">
        <v>98000</v>
      </c>
      <c r="Q399" s="227">
        <v>0</v>
      </c>
      <c r="R399" s="227">
        <f t="shared" si="1076"/>
        <v>98000</v>
      </c>
      <c r="S399" s="228"/>
      <c r="T399" s="227">
        <f t="shared" si="1011"/>
        <v>534</v>
      </c>
      <c r="U399" s="227">
        <f t="shared" si="1012"/>
        <v>0</v>
      </c>
      <c r="V399" s="232">
        <f t="shared" si="1013"/>
        <v>534</v>
      </c>
      <c r="W399" s="274">
        <v>8900</v>
      </c>
      <c r="X399" s="227"/>
      <c r="Y399" s="227"/>
      <c r="Z399" s="228"/>
      <c r="AA399" s="238">
        <f>AM399*AD399</f>
        <v>0</v>
      </c>
      <c r="AB399" s="227">
        <f>AM400*AE399</f>
        <v>0</v>
      </c>
      <c r="AC399" s="227">
        <f>AA399+AB399</f>
        <v>0</v>
      </c>
      <c r="AD399" s="227"/>
      <c r="AE399" s="227"/>
      <c r="AF399" s="229">
        <f t="shared" si="1065"/>
        <v>0</v>
      </c>
      <c r="AG399" s="228"/>
      <c r="AH399" s="227">
        <f t="shared" si="1072"/>
        <v>0</v>
      </c>
      <c r="AI399" s="227">
        <f t="shared" si="1073"/>
        <v>0</v>
      </c>
      <c r="AJ399" s="232">
        <f t="shared" si="1014"/>
        <v>0</v>
      </c>
      <c r="AK399" s="227"/>
      <c r="AL399" s="227"/>
      <c r="AM399" s="227"/>
      <c r="AN399" s="228"/>
      <c r="AO399" s="238">
        <f t="shared" si="1074"/>
        <v>0</v>
      </c>
      <c r="AP399" s="227">
        <f t="shared" si="1070"/>
        <v>0</v>
      </c>
      <c r="AQ399" s="227">
        <f t="shared" si="1071"/>
        <v>0</v>
      </c>
      <c r="AR399" s="227"/>
      <c r="AS399" s="227"/>
      <c r="AT399" s="229">
        <f t="shared" si="1066"/>
        <v>0</v>
      </c>
      <c r="AU399" s="230"/>
      <c r="AV399" s="238">
        <f>R399*AY399</f>
        <v>0</v>
      </c>
      <c r="AW399" s="227">
        <f>R400*AZ399</f>
        <v>0</v>
      </c>
      <c r="AX399" s="227">
        <f>AV399+AW399</f>
        <v>0</v>
      </c>
      <c r="AY399" s="227"/>
      <c r="AZ399" s="227"/>
      <c r="BA399" s="229">
        <f t="shared" si="1067"/>
        <v>0</v>
      </c>
      <c r="BB399" s="230"/>
      <c r="BC399" s="238">
        <f>Y399*BF399</f>
        <v>0</v>
      </c>
      <c r="BD399" s="227">
        <f>Y400*BG399</f>
        <v>0</v>
      </c>
      <c r="BE399" s="227">
        <f>BC399+BD399</f>
        <v>0</v>
      </c>
      <c r="BF399" s="227"/>
      <c r="BG399" s="227"/>
      <c r="BH399" s="229">
        <f t="shared" si="1068"/>
        <v>0</v>
      </c>
      <c r="BI399" s="230"/>
      <c r="BJ399" s="230"/>
      <c r="BK399" s="238">
        <f>AT399*BN399</f>
        <v>0</v>
      </c>
      <c r="BL399" s="227">
        <f>AT400*BO399</f>
        <v>0</v>
      </c>
      <c r="BM399" s="227">
        <f>BK399+BL399</f>
        <v>0</v>
      </c>
      <c r="BN399" s="227"/>
      <c r="BO399" s="227"/>
      <c r="BP399" s="229">
        <f t="shared" si="1069"/>
        <v>0</v>
      </c>
      <c r="BQ399" s="230"/>
      <c r="BR399" s="238">
        <f>BA399*BU399</f>
        <v>0</v>
      </c>
      <c r="BS399" s="227">
        <f>BA400*BV399</f>
        <v>0</v>
      </c>
      <c r="BT399" s="227">
        <f>BR399+BS399</f>
        <v>0</v>
      </c>
      <c r="BU399" s="18"/>
      <c r="BV399" s="186"/>
      <c r="BW399" s="16">
        <f t="shared" si="1040"/>
        <v>0</v>
      </c>
      <c r="BX399" s="48"/>
      <c r="BY399" s="37"/>
      <c r="BZ399" s="37"/>
    </row>
    <row r="400" spans="1:162" ht="28.5" customHeight="1" outlineLevel="1" x14ac:dyDescent="0.45">
      <c r="A400" s="5">
        <v>335</v>
      </c>
      <c r="B400" s="5">
        <v>335</v>
      </c>
      <c r="C400" s="5" t="s">
        <v>312</v>
      </c>
      <c r="D400" s="6" t="s">
        <v>550</v>
      </c>
      <c r="E400" s="10">
        <v>5</v>
      </c>
      <c r="F400" s="283">
        <f t="shared" si="1096"/>
        <v>49000</v>
      </c>
      <c r="G400" s="283">
        <f t="shared" si="1097"/>
        <v>0</v>
      </c>
      <c r="H400" s="283">
        <f t="shared" si="1098"/>
        <v>49000</v>
      </c>
      <c r="I400" s="283">
        <f t="shared" si="1099"/>
        <v>9800</v>
      </c>
      <c r="J400" s="283">
        <f t="shared" si="1100"/>
        <v>0</v>
      </c>
      <c r="K400" s="10">
        <f t="shared" si="1101"/>
        <v>9800</v>
      </c>
      <c r="L400" s="228"/>
      <c r="M400" s="227">
        <f t="shared" si="1082"/>
        <v>49000</v>
      </c>
      <c r="N400" s="227">
        <f t="shared" si="1102"/>
        <v>0</v>
      </c>
      <c r="O400" s="227">
        <f t="shared" si="1083"/>
        <v>49000</v>
      </c>
      <c r="P400" s="227">
        <v>9800</v>
      </c>
      <c r="Q400" s="227">
        <v>0</v>
      </c>
      <c r="R400" s="227">
        <f t="shared" si="1076"/>
        <v>9800</v>
      </c>
      <c r="S400" s="228"/>
      <c r="T400" s="227">
        <f t="shared" si="1011"/>
        <v>2060</v>
      </c>
      <c r="U400" s="227">
        <f t="shared" si="1012"/>
        <v>0</v>
      </c>
      <c r="V400" s="232">
        <f t="shared" si="1013"/>
        <v>2060</v>
      </c>
      <c r="W400" s="274">
        <v>412</v>
      </c>
      <c r="X400" s="227"/>
      <c r="Y400" s="227"/>
      <c r="Z400" s="228"/>
      <c r="AA400" s="238">
        <f>AM400*AD400</f>
        <v>0</v>
      </c>
      <c r="AB400" s="227">
        <f>AM401*AE400</f>
        <v>0</v>
      </c>
      <c r="AC400" s="227">
        <f>AA400+AB400</f>
        <v>0</v>
      </c>
      <c r="AD400" s="227"/>
      <c r="AE400" s="227"/>
      <c r="AF400" s="229">
        <f t="shared" si="1065"/>
        <v>0</v>
      </c>
      <c r="AG400" s="228"/>
      <c r="AH400" s="227">
        <f t="shared" si="1072"/>
        <v>0</v>
      </c>
      <c r="AI400" s="227">
        <f t="shared" si="1073"/>
        <v>0</v>
      </c>
      <c r="AJ400" s="232">
        <f t="shared" si="1014"/>
        <v>0</v>
      </c>
      <c r="AK400" s="227"/>
      <c r="AL400" s="227"/>
      <c r="AM400" s="227"/>
      <c r="AN400" s="228"/>
      <c r="AO400" s="238">
        <f t="shared" si="1074"/>
        <v>0</v>
      </c>
      <c r="AP400" s="227">
        <f t="shared" si="1070"/>
        <v>0</v>
      </c>
      <c r="AQ400" s="227">
        <f t="shared" si="1071"/>
        <v>0</v>
      </c>
      <c r="AR400" s="227"/>
      <c r="AS400" s="227"/>
      <c r="AT400" s="229">
        <f t="shared" si="1066"/>
        <v>0</v>
      </c>
      <c r="AU400" s="230"/>
      <c r="AV400" s="238">
        <f>R400*AY400</f>
        <v>0</v>
      </c>
      <c r="AW400" s="227">
        <f>R401*AZ400</f>
        <v>0</v>
      </c>
      <c r="AX400" s="227">
        <f>AV400+AW400</f>
        <v>0</v>
      </c>
      <c r="AY400" s="227"/>
      <c r="AZ400" s="227"/>
      <c r="BA400" s="229">
        <f t="shared" si="1067"/>
        <v>0</v>
      </c>
      <c r="BB400" s="230"/>
      <c r="BC400" s="238">
        <f>Y400*BF400</f>
        <v>0</v>
      </c>
      <c r="BD400" s="227">
        <f>Y401*BG400</f>
        <v>0</v>
      </c>
      <c r="BE400" s="227">
        <f>BC400+BD400</f>
        <v>0</v>
      </c>
      <c r="BF400" s="227"/>
      <c r="BG400" s="227"/>
      <c r="BH400" s="229">
        <f t="shared" si="1068"/>
        <v>0</v>
      </c>
      <c r="BI400" s="230"/>
      <c r="BJ400" s="230"/>
      <c r="BK400" s="238">
        <f>AT400*BN400</f>
        <v>0</v>
      </c>
      <c r="BL400" s="227">
        <f>AT401*BO400</f>
        <v>0</v>
      </c>
      <c r="BM400" s="227">
        <f>BK400+BL400</f>
        <v>0</v>
      </c>
      <c r="BN400" s="227"/>
      <c r="BO400" s="227"/>
      <c r="BP400" s="229">
        <f t="shared" si="1069"/>
        <v>0</v>
      </c>
      <c r="BQ400" s="230"/>
      <c r="BR400" s="238">
        <f>BA400*BU400</f>
        <v>0</v>
      </c>
      <c r="BS400" s="227">
        <f>BA401*BV400</f>
        <v>0</v>
      </c>
      <c r="BT400" s="227">
        <f>BR400+BS400</f>
        <v>0</v>
      </c>
      <c r="BU400" s="18"/>
      <c r="BV400" s="186"/>
      <c r="BW400" s="16">
        <f t="shared" si="1040"/>
        <v>0</v>
      </c>
      <c r="BX400" s="48"/>
      <c r="BY400" s="37" t="s">
        <v>864</v>
      </c>
      <c r="BZ400" s="37" t="s">
        <v>1054</v>
      </c>
    </row>
    <row r="401" spans="1:162" ht="42.75" customHeight="1" outlineLevel="1" x14ac:dyDescent="0.45">
      <c r="A401" s="5">
        <v>336</v>
      </c>
      <c r="B401" s="5">
        <v>336</v>
      </c>
      <c r="C401" s="5" t="s">
        <v>313</v>
      </c>
      <c r="D401" s="6" t="s">
        <v>549</v>
      </c>
      <c r="E401" s="10">
        <v>8.25</v>
      </c>
      <c r="F401" s="283">
        <f t="shared" si="1096"/>
        <v>5362.5</v>
      </c>
      <c r="G401" s="283">
        <f t="shared" si="1097"/>
        <v>0</v>
      </c>
      <c r="H401" s="283">
        <f t="shared" si="1098"/>
        <v>5362.5</v>
      </c>
      <c r="I401" s="283">
        <f t="shared" si="1099"/>
        <v>650</v>
      </c>
      <c r="J401" s="283">
        <f t="shared" si="1100"/>
        <v>0</v>
      </c>
      <c r="K401" s="10">
        <f t="shared" si="1101"/>
        <v>650</v>
      </c>
      <c r="L401" s="228"/>
      <c r="M401" s="227">
        <f t="shared" si="1082"/>
        <v>5362.5</v>
      </c>
      <c r="N401" s="227">
        <f t="shared" si="1102"/>
        <v>0</v>
      </c>
      <c r="O401" s="227">
        <f t="shared" si="1083"/>
        <v>5362.5</v>
      </c>
      <c r="P401" s="227">
        <v>650</v>
      </c>
      <c r="Q401" s="227">
        <v>0</v>
      </c>
      <c r="R401" s="227">
        <f t="shared" si="1076"/>
        <v>650</v>
      </c>
      <c r="S401" s="228"/>
      <c r="T401" s="227">
        <f t="shared" si="1011"/>
        <v>1869.45</v>
      </c>
      <c r="U401" s="227">
        <f t="shared" si="1012"/>
        <v>0</v>
      </c>
      <c r="V401" s="232">
        <f t="shared" si="1013"/>
        <v>1869.45</v>
      </c>
      <c r="W401" s="274">
        <v>226.6</v>
      </c>
      <c r="X401" s="227"/>
      <c r="Y401" s="227"/>
      <c r="Z401" s="228"/>
      <c r="AA401" s="238">
        <f>AM401*AD401</f>
        <v>0</v>
      </c>
      <c r="AB401" s="227">
        <f>AM402*AE401</f>
        <v>0</v>
      </c>
      <c r="AC401" s="227">
        <f>AA401+AB401</f>
        <v>0</v>
      </c>
      <c r="AD401" s="227"/>
      <c r="AE401" s="227"/>
      <c r="AF401" s="229">
        <f t="shared" si="1065"/>
        <v>0</v>
      </c>
      <c r="AG401" s="228"/>
      <c r="AH401" s="227">
        <f t="shared" si="1072"/>
        <v>0</v>
      </c>
      <c r="AI401" s="227">
        <f t="shared" si="1073"/>
        <v>0</v>
      </c>
      <c r="AJ401" s="232">
        <f t="shared" si="1014"/>
        <v>0</v>
      </c>
      <c r="AK401" s="227"/>
      <c r="AL401" s="227"/>
      <c r="AM401" s="227"/>
      <c r="AN401" s="228"/>
      <c r="AO401" s="238">
        <f t="shared" si="1074"/>
        <v>0</v>
      </c>
      <c r="AP401" s="227">
        <f t="shared" si="1070"/>
        <v>0</v>
      </c>
      <c r="AQ401" s="227">
        <f t="shared" si="1071"/>
        <v>0</v>
      </c>
      <c r="AR401" s="227"/>
      <c r="AS401" s="227"/>
      <c r="AT401" s="229">
        <f t="shared" si="1066"/>
        <v>0</v>
      </c>
      <c r="AU401" s="230"/>
      <c r="AV401" s="238">
        <f>R401*AY401</f>
        <v>0</v>
      </c>
      <c r="AW401" s="227">
        <f>R402*AZ401</f>
        <v>0</v>
      </c>
      <c r="AX401" s="227">
        <f>AV401+AW401</f>
        <v>0</v>
      </c>
      <c r="AY401" s="227"/>
      <c r="AZ401" s="227"/>
      <c r="BA401" s="229">
        <f t="shared" si="1067"/>
        <v>0</v>
      </c>
      <c r="BB401" s="230"/>
      <c r="BC401" s="238">
        <f>Y401*BF401</f>
        <v>0</v>
      </c>
      <c r="BD401" s="227">
        <f>Y402*BG401</f>
        <v>0</v>
      </c>
      <c r="BE401" s="227">
        <f>BC401+BD401</f>
        <v>0</v>
      </c>
      <c r="BF401" s="227"/>
      <c r="BG401" s="227"/>
      <c r="BH401" s="229">
        <f t="shared" si="1068"/>
        <v>0</v>
      </c>
      <c r="BI401" s="230"/>
      <c r="BJ401" s="230"/>
      <c r="BK401" s="238">
        <f>AT401*BN401</f>
        <v>0</v>
      </c>
      <c r="BL401" s="227">
        <f>AT402*BO401</f>
        <v>0</v>
      </c>
      <c r="BM401" s="227">
        <f>BK401+BL401</f>
        <v>0</v>
      </c>
      <c r="BN401" s="227"/>
      <c r="BO401" s="227"/>
      <c r="BP401" s="229">
        <f t="shared" si="1069"/>
        <v>0</v>
      </c>
      <c r="BQ401" s="230"/>
      <c r="BR401" s="238">
        <f>BA401*BU401</f>
        <v>0</v>
      </c>
      <c r="BS401" s="227">
        <f>BA402*BV401</f>
        <v>0</v>
      </c>
      <c r="BT401" s="227">
        <f>BR401+BS401</f>
        <v>0</v>
      </c>
      <c r="BU401" s="18"/>
      <c r="BV401" s="186"/>
      <c r="BW401" s="16">
        <f t="shared" si="1040"/>
        <v>0</v>
      </c>
      <c r="BX401" s="48"/>
      <c r="BY401" s="37" t="s">
        <v>865</v>
      </c>
      <c r="BZ401" s="37"/>
    </row>
    <row r="402" spans="1:162" s="26" customFormat="1" x14ac:dyDescent="0.45">
      <c r="A402" s="21"/>
      <c r="B402" s="21"/>
      <c r="C402" s="21" t="s">
        <v>314</v>
      </c>
      <c r="D402" s="27"/>
      <c r="E402" s="28"/>
      <c r="F402" s="225">
        <f t="shared" ref="F402:L402" si="1103">SUM(F403)</f>
        <v>38682</v>
      </c>
      <c r="G402" s="225">
        <f t="shared" si="1103"/>
        <v>30086</v>
      </c>
      <c r="H402" s="225">
        <f t="shared" si="1103"/>
        <v>68768</v>
      </c>
      <c r="I402" s="225"/>
      <c r="J402" s="225"/>
      <c r="K402" s="225"/>
      <c r="L402" s="225">
        <f t="shared" si="1103"/>
        <v>0</v>
      </c>
      <c r="M402" s="225">
        <f>SUM(M403)</f>
        <v>38682</v>
      </c>
      <c r="N402" s="225">
        <f>SUM(N403)</f>
        <v>30086</v>
      </c>
      <c r="O402" s="225">
        <f>SUM(O403)</f>
        <v>68768</v>
      </c>
      <c r="P402" s="225"/>
      <c r="Q402" s="225"/>
      <c r="R402" s="225">
        <f t="shared" si="1076"/>
        <v>0</v>
      </c>
      <c r="S402" s="226"/>
      <c r="T402" s="225">
        <f t="shared" si="1011"/>
        <v>0</v>
      </c>
      <c r="U402" s="225">
        <f t="shared" si="1012"/>
        <v>0</v>
      </c>
      <c r="V402" s="225">
        <f t="shared" si="1013"/>
        <v>0</v>
      </c>
      <c r="W402" s="273"/>
      <c r="X402" s="225"/>
      <c r="Y402" s="225"/>
      <c r="Z402" s="226"/>
      <c r="AA402" s="225">
        <f>SUM(AA403)</f>
        <v>0</v>
      </c>
      <c r="AB402" s="225">
        <f>SUM(AB403)</f>
        <v>0</v>
      </c>
      <c r="AC402" s="225">
        <f>SUM(AC403)</f>
        <v>0</v>
      </c>
      <c r="AD402" s="225"/>
      <c r="AE402" s="225"/>
      <c r="AF402" s="222">
        <f t="shared" si="1065"/>
        <v>0</v>
      </c>
      <c r="AG402" s="226"/>
      <c r="AH402" s="225">
        <f>SUM(AH403)</f>
        <v>0</v>
      </c>
      <c r="AI402" s="225">
        <f>SUM(AI403)</f>
        <v>0</v>
      </c>
      <c r="AJ402" s="225">
        <f>SUM(AJ403)</f>
        <v>0</v>
      </c>
      <c r="AK402" s="225"/>
      <c r="AL402" s="225"/>
      <c r="AM402" s="225"/>
      <c r="AN402" s="226"/>
      <c r="AO402" s="225">
        <f>SUM(AO403)</f>
        <v>0</v>
      </c>
      <c r="AP402" s="225">
        <f>SUM(AP403)</f>
        <v>0</v>
      </c>
      <c r="AQ402" s="225">
        <f>SUM(AQ403)</f>
        <v>0</v>
      </c>
      <c r="AR402" s="225"/>
      <c r="AS402" s="225"/>
      <c r="AT402" s="222">
        <f t="shared" si="1066"/>
        <v>0</v>
      </c>
      <c r="AU402" s="223"/>
      <c r="AV402" s="225">
        <f>SUM(AV403)</f>
        <v>0</v>
      </c>
      <c r="AW402" s="225">
        <f>SUM(AW403)</f>
        <v>0</v>
      </c>
      <c r="AX402" s="225">
        <f>SUM(AX403)</f>
        <v>0</v>
      </c>
      <c r="AY402" s="225"/>
      <c r="AZ402" s="225"/>
      <c r="BA402" s="222">
        <f t="shared" si="1067"/>
        <v>0</v>
      </c>
      <c r="BB402" s="223"/>
      <c r="BC402" s="225">
        <f>SUM(BC403)</f>
        <v>0</v>
      </c>
      <c r="BD402" s="225">
        <f>SUM(BD403)</f>
        <v>0</v>
      </c>
      <c r="BE402" s="225">
        <f>SUM(BE403)</f>
        <v>0</v>
      </c>
      <c r="BF402" s="225"/>
      <c r="BG402" s="225"/>
      <c r="BH402" s="222">
        <f t="shared" si="1068"/>
        <v>0</v>
      </c>
      <c r="BI402" s="223"/>
      <c r="BJ402" s="223"/>
      <c r="BK402" s="225">
        <f>SUM(BK403)</f>
        <v>0</v>
      </c>
      <c r="BL402" s="225">
        <f>SUM(BL403)</f>
        <v>0</v>
      </c>
      <c r="BM402" s="225">
        <f>SUM(BM403)</f>
        <v>0</v>
      </c>
      <c r="BN402" s="225"/>
      <c r="BO402" s="225"/>
      <c r="BP402" s="222">
        <f t="shared" si="1069"/>
        <v>0</v>
      </c>
      <c r="BQ402" s="223"/>
      <c r="BR402" s="225">
        <f>SUM(BR403)</f>
        <v>0</v>
      </c>
      <c r="BS402" s="225">
        <f>SUM(BS403)</f>
        <v>0</v>
      </c>
      <c r="BT402" s="225">
        <f>SUM(BT403)</f>
        <v>0</v>
      </c>
      <c r="BU402" s="29"/>
      <c r="BV402" s="190"/>
      <c r="BW402" s="25">
        <f t="shared" si="1040"/>
        <v>0</v>
      </c>
      <c r="BX402" s="47"/>
      <c r="BY402" s="35"/>
      <c r="BZ402" s="35"/>
      <c r="CA402" s="53"/>
      <c r="CB402" s="53"/>
      <c r="CC402" s="53"/>
      <c r="CD402" s="53"/>
      <c r="CE402" s="53"/>
      <c r="CF402" s="53"/>
      <c r="CG402" s="53"/>
      <c r="CH402" s="53"/>
      <c r="CI402" s="53"/>
      <c r="CJ402" s="53"/>
      <c r="CK402" s="53"/>
      <c r="CL402" s="53"/>
      <c r="CM402" s="53"/>
      <c r="CN402" s="53"/>
      <c r="CO402" s="53"/>
      <c r="CP402" s="53"/>
      <c r="CQ402" s="53"/>
      <c r="CR402" s="53"/>
      <c r="CS402" s="53"/>
      <c r="CT402" s="53"/>
      <c r="CU402" s="53"/>
      <c r="CV402" s="53"/>
      <c r="CW402" s="53"/>
      <c r="CX402" s="53"/>
      <c r="CY402" s="53"/>
      <c r="CZ402" s="53"/>
      <c r="DA402" s="53"/>
      <c r="DB402" s="53"/>
      <c r="DC402" s="53"/>
      <c r="DD402" s="53"/>
      <c r="DE402" s="53"/>
      <c r="DF402" s="53"/>
      <c r="DG402" s="53"/>
      <c r="DH402" s="53"/>
      <c r="DI402" s="53"/>
      <c r="DJ402" s="53"/>
      <c r="DK402" s="53"/>
      <c r="DL402" s="53"/>
      <c r="DM402" s="53"/>
      <c r="DN402" s="53"/>
      <c r="DO402" s="53"/>
      <c r="DP402" s="53"/>
      <c r="DQ402" s="53"/>
      <c r="DR402" s="53"/>
      <c r="DS402" s="53"/>
      <c r="DT402" s="53"/>
      <c r="DU402" s="53"/>
      <c r="DV402" s="53"/>
      <c r="DW402" s="53"/>
      <c r="DX402" s="53"/>
      <c r="DY402" s="53"/>
      <c r="DZ402" s="53"/>
      <c r="EA402" s="53"/>
      <c r="EB402" s="53"/>
      <c r="EC402" s="53"/>
      <c r="ED402" s="53"/>
      <c r="EE402" s="53"/>
      <c r="EF402" s="53"/>
      <c r="EG402" s="53"/>
      <c r="EH402" s="53"/>
      <c r="EI402" s="53"/>
      <c r="EJ402" s="53"/>
      <c r="EK402" s="53"/>
      <c r="EL402" s="53"/>
      <c r="EM402" s="53"/>
      <c r="EN402" s="53"/>
      <c r="EO402" s="53"/>
      <c r="EP402" s="53"/>
      <c r="EQ402" s="53"/>
      <c r="ER402" s="53"/>
      <c r="ES402" s="53"/>
      <c r="ET402" s="53"/>
      <c r="EU402" s="53"/>
      <c r="EV402" s="53"/>
      <c r="EW402" s="53"/>
      <c r="EX402" s="53"/>
      <c r="EY402" s="53"/>
      <c r="EZ402" s="53"/>
      <c r="FA402" s="53"/>
      <c r="FB402" s="53"/>
      <c r="FC402" s="53"/>
      <c r="FD402" s="53"/>
      <c r="FE402" s="53"/>
      <c r="FF402" s="53"/>
    </row>
    <row r="403" spans="1:162" ht="28.5" customHeight="1" outlineLevel="1" x14ac:dyDescent="0.45">
      <c r="A403" s="5">
        <v>337</v>
      </c>
      <c r="B403" s="5">
        <v>337</v>
      </c>
      <c r="C403" s="5" t="s">
        <v>315</v>
      </c>
      <c r="D403" s="6" t="s">
        <v>554</v>
      </c>
      <c r="E403" s="10">
        <v>3.07</v>
      </c>
      <c r="F403" s="283">
        <f t="shared" ref="F403" si="1104">E403*I403</f>
        <v>38682</v>
      </c>
      <c r="G403" s="283">
        <f t="shared" ref="G403" si="1105">E403*J403</f>
        <v>30086</v>
      </c>
      <c r="H403" s="283">
        <f t="shared" ref="H403" si="1106">F403+G403</f>
        <v>68768</v>
      </c>
      <c r="I403" s="283">
        <f t="shared" ref="I403" si="1107">P403</f>
        <v>12600</v>
      </c>
      <c r="J403" s="283">
        <f t="shared" ref="J403" si="1108">Q403</f>
        <v>9800</v>
      </c>
      <c r="K403" s="10">
        <f t="shared" ref="K403" si="1109">J403+I403</f>
        <v>22400</v>
      </c>
      <c r="L403" s="228"/>
      <c r="M403" s="227">
        <f t="shared" si="1082"/>
        <v>38682</v>
      </c>
      <c r="N403" s="227">
        <f>E403*Q403</f>
        <v>30086</v>
      </c>
      <c r="O403" s="227">
        <f t="shared" si="1083"/>
        <v>68768</v>
      </c>
      <c r="P403" s="227">
        <v>12600</v>
      </c>
      <c r="Q403" s="227">
        <v>9800</v>
      </c>
      <c r="R403" s="227">
        <f t="shared" si="1076"/>
        <v>22400</v>
      </c>
      <c r="S403" s="228"/>
      <c r="T403" s="227">
        <f t="shared" si="1011"/>
        <v>0</v>
      </c>
      <c r="U403" s="227">
        <f t="shared" si="1012"/>
        <v>0</v>
      </c>
      <c r="V403" s="232">
        <f t="shared" si="1013"/>
        <v>0</v>
      </c>
      <c r="W403" s="274"/>
      <c r="X403" s="227"/>
      <c r="Y403" s="227"/>
      <c r="Z403" s="228"/>
      <c r="AA403" s="238">
        <f>AM403*AD403</f>
        <v>0</v>
      </c>
      <c r="AB403" s="227">
        <f>AM404*AE403</f>
        <v>0</v>
      </c>
      <c r="AC403" s="227">
        <f>AA403+AB403</f>
        <v>0</v>
      </c>
      <c r="AD403" s="227"/>
      <c r="AE403" s="227"/>
      <c r="AF403" s="229">
        <f t="shared" si="1065"/>
        <v>0</v>
      </c>
      <c r="AG403" s="228"/>
      <c r="AH403" s="227">
        <f t="shared" si="1072"/>
        <v>0</v>
      </c>
      <c r="AI403" s="227">
        <f t="shared" si="1073"/>
        <v>0</v>
      </c>
      <c r="AJ403" s="232">
        <f t="shared" si="1014"/>
        <v>0</v>
      </c>
      <c r="AK403" s="227"/>
      <c r="AL403" s="227"/>
      <c r="AM403" s="227"/>
      <c r="AN403" s="228"/>
      <c r="AO403" s="238">
        <f t="shared" si="1074"/>
        <v>0</v>
      </c>
      <c r="AP403" s="227">
        <f t="shared" si="1070"/>
        <v>0</v>
      </c>
      <c r="AQ403" s="227">
        <f t="shared" si="1071"/>
        <v>0</v>
      </c>
      <c r="AR403" s="227"/>
      <c r="AS403" s="227"/>
      <c r="AT403" s="229">
        <f t="shared" si="1066"/>
        <v>0</v>
      </c>
      <c r="AU403" s="230"/>
      <c r="AV403" s="238">
        <f>R403*AY403</f>
        <v>0</v>
      </c>
      <c r="AW403" s="227">
        <f>R404*AZ403</f>
        <v>0</v>
      </c>
      <c r="AX403" s="227">
        <f>AV403+AW403</f>
        <v>0</v>
      </c>
      <c r="AY403" s="227"/>
      <c r="AZ403" s="227"/>
      <c r="BA403" s="229">
        <f t="shared" si="1067"/>
        <v>0</v>
      </c>
      <c r="BB403" s="230"/>
      <c r="BC403" s="238">
        <f>Y403*BF403</f>
        <v>0</v>
      </c>
      <c r="BD403" s="227">
        <f>Y404*BG403</f>
        <v>0</v>
      </c>
      <c r="BE403" s="227">
        <f>BC403+BD403</f>
        <v>0</v>
      </c>
      <c r="BF403" s="227"/>
      <c r="BG403" s="227"/>
      <c r="BH403" s="229">
        <f t="shared" si="1068"/>
        <v>0</v>
      </c>
      <c r="BI403" s="230"/>
      <c r="BJ403" s="230"/>
      <c r="BK403" s="238">
        <f>AT403*BN403</f>
        <v>0</v>
      </c>
      <c r="BL403" s="227">
        <f>AT404*BO403</f>
        <v>0</v>
      </c>
      <c r="BM403" s="227">
        <f>BK403+BL403</f>
        <v>0</v>
      </c>
      <c r="BN403" s="227"/>
      <c r="BO403" s="227"/>
      <c r="BP403" s="229">
        <f t="shared" si="1069"/>
        <v>0</v>
      </c>
      <c r="BQ403" s="230"/>
      <c r="BR403" s="238">
        <f>BA403*BU403</f>
        <v>0</v>
      </c>
      <c r="BS403" s="227">
        <f>BA404*BV403</f>
        <v>0</v>
      </c>
      <c r="BT403" s="227">
        <f>BR403+BS403</f>
        <v>0</v>
      </c>
      <c r="BU403" s="18"/>
      <c r="BV403" s="186"/>
      <c r="BW403" s="16">
        <f t="shared" si="1040"/>
        <v>0</v>
      </c>
      <c r="BX403" s="48"/>
      <c r="BY403" s="37" t="s">
        <v>866</v>
      </c>
      <c r="BZ403" s="37"/>
    </row>
    <row r="404" spans="1:162" s="26" customFormat="1" ht="28.5" x14ac:dyDescent="0.45">
      <c r="A404" s="21"/>
      <c r="B404" s="21"/>
      <c r="C404" s="21" t="s">
        <v>316</v>
      </c>
      <c r="D404" s="27"/>
      <c r="E404" s="28"/>
      <c r="F404" s="225">
        <f t="shared" ref="F404:L404" si="1110">SUM(F405:F406)</f>
        <v>11680.436</v>
      </c>
      <c r="G404" s="225">
        <f t="shared" si="1110"/>
        <v>2867.31</v>
      </c>
      <c r="H404" s="225">
        <f t="shared" si="1110"/>
        <v>14547.745999999999</v>
      </c>
      <c r="I404" s="225"/>
      <c r="J404" s="225"/>
      <c r="K404" s="225"/>
      <c r="L404" s="225">
        <f t="shared" si="1110"/>
        <v>0</v>
      </c>
      <c r="M404" s="225">
        <f>SUM(M405:M406)</f>
        <v>11680.436</v>
      </c>
      <c r="N404" s="225">
        <f>SUM(N405:N406)</f>
        <v>2867.31</v>
      </c>
      <c r="O404" s="225">
        <f>SUM(O405:O406)</f>
        <v>14547.745999999999</v>
      </c>
      <c r="P404" s="225"/>
      <c r="Q404" s="225"/>
      <c r="R404" s="225">
        <f t="shared" si="1076"/>
        <v>0</v>
      </c>
      <c r="S404" s="226"/>
      <c r="T404" s="225">
        <f>SUM(T405:T406)</f>
        <v>0</v>
      </c>
      <c r="U404" s="225">
        <f>SUM(U405:U406)</f>
        <v>0</v>
      </c>
      <c r="V404" s="225">
        <f>SUM(V405:V406)</f>
        <v>0</v>
      </c>
      <c r="W404" s="273"/>
      <c r="X404" s="225"/>
      <c r="Y404" s="225"/>
      <c r="Z404" s="226"/>
      <c r="AA404" s="225">
        <f>SUM(AA405:AA406)</f>
        <v>0</v>
      </c>
      <c r="AB404" s="225">
        <f>SUM(AB405:AB406)</f>
        <v>0</v>
      </c>
      <c r="AC404" s="225">
        <f>SUM(AC405:AC406)</f>
        <v>0</v>
      </c>
      <c r="AD404" s="225"/>
      <c r="AE404" s="225"/>
      <c r="AF404" s="222">
        <f t="shared" si="1065"/>
        <v>0</v>
      </c>
      <c r="AG404" s="226"/>
      <c r="AH404" s="225">
        <f>SUM(AH405:AH406)</f>
        <v>0</v>
      </c>
      <c r="AI404" s="225">
        <f>SUM(AI405:AI406)</f>
        <v>0</v>
      </c>
      <c r="AJ404" s="225">
        <f>SUM(AJ405:AJ406)</f>
        <v>0</v>
      </c>
      <c r="AK404" s="225"/>
      <c r="AL404" s="225"/>
      <c r="AM404" s="225"/>
      <c r="AN404" s="226"/>
      <c r="AO404" s="225">
        <f>SUM(AO405:AO406)</f>
        <v>0</v>
      </c>
      <c r="AP404" s="225">
        <f>SUM(AP405:AP406)</f>
        <v>0</v>
      </c>
      <c r="AQ404" s="225">
        <f>SUM(AQ405:AQ406)</f>
        <v>0</v>
      </c>
      <c r="AR404" s="225"/>
      <c r="AS404" s="225"/>
      <c r="AT404" s="222">
        <f t="shared" si="1066"/>
        <v>0</v>
      </c>
      <c r="AU404" s="223"/>
      <c r="AV404" s="225">
        <f>SUM(AV405:AV406)</f>
        <v>0</v>
      </c>
      <c r="AW404" s="225">
        <f>SUM(AW405:AW406)</f>
        <v>0</v>
      </c>
      <c r="AX404" s="225">
        <f>SUM(AX405:AX406)</f>
        <v>0</v>
      </c>
      <c r="AY404" s="225"/>
      <c r="AZ404" s="225"/>
      <c r="BA404" s="222">
        <f t="shared" si="1067"/>
        <v>0</v>
      </c>
      <c r="BB404" s="223"/>
      <c r="BC404" s="225">
        <f>SUM(BC405:BC406)</f>
        <v>0</v>
      </c>
      <c r="BD404" s="225">
        <f>SUM(BD405:BD406)</f>
        <v>0</v>
      </c>
      <c r="BE404" s="225">
        <f>SUM(BE405:BE406)</f>
        <v>0</v>
      </c>
      <c r="BF404" s="225"/>
      <c r="BG404" s="225"/>
      <c r="BH404" s="222">
        <f t="shared" si="1068"/>
        <v>0</v>
      </c>
      <c r="BI404" s="223"/>
      <c r="BJ404" s="223"/>
      <c r="BK404" s="225">
        <f>SUM(BK405:BK406)</f>
        <v>0</v>
      </c>
      <c r="BL404" s="225">
        <f>SUM(BL405:BL406)</f>
        <v>0</v>
      </c>
      <c r="BM404" s="225">
        <f>SUM(BM405:BM406)</f>
        <v>0</v>
      </c>
      <c r="BN404" s="225"/>
      <c r="BO404" s="225"/>
      <c r="BP404" s="222">
        <f t="shared" si="1069"/>
        <v>0</v>
      </c>
      <c r="BQ404" s="223"/>
      <c r="BR404" s="225">
        <f>SUM(BR405:BR406)</f>
        <v>0</v>
      </c>
      <c r="BS404" s="225">
        <f>SUM(BS405:BS406)</f>
        <v>0</v>
      </c>
      <c r="BT404" s="225">
        <f>SUM(BT405:BT406)</f>
        <v>0</v>
      </c>
      <c r="BU404" s="29"/>
      <c r="BV404" s="190"/>
      <c r="BW404" s="25">
        <f t="shared" si="1040"/>
        <v>0</v>
      </c>
      <c r="BX404" s="47"/>
      <c r="BY404" s="35"/>
      <c r="BZ404" s="35"/>
      <c r="CA404" s="53"/>
      <c r="CB404" s="53"/>
      <c r="CC404" s="53"/>
      <c r="CD404" s="53"/>
      <c r="CE404" s="53"/>
      <c r="CF404" s="53"/>
      <c r="CG404" s="53"/>
      <c r="CH404" s="53"/>
      <c r="CI404" s="53"/>
      <c r="CJ404" s="53"/>
      <c r="CK404" s="53"/>
      <c r="CL404" s="53"/>
      <c r="CM404" s="53"/>
      <c r="CN404" s="53"/>
      <c r="CO404" s="53"/>
      <c r="CP404" s="53"/>
      <c r="CQ404" s="53"/>
      <c r="CR404" s="53"/>
      <c r="CS404" s="53"/>
      <c r="CT404" s="53"/>
      <c r="CU404" s="53"/>
      <c r="CV404" s="53"/>
      <c r="CW404" s="53"/>
      <c r="CX404" s="53"/>
      <c r="CY404" s="53"/>
      <c r="CZ404" s="53"/>
      <c r="DA404" s="53"/>
      <c r="DB404" s="53"/>
      <c r="DC404" s="53"/>
      <c r="DD404" s="53"/>
      <c r="DE404" s="53"/>
      <c r="DF404" s="53"/>
      <c r="DG404" s="53"/>
      <c r="DH404" s="53"/>
      <c r="DI404" s="53"/>
      <c r="DJ404" s="53"/>
      <c r="DK404" s="53"/>
      <c r="DL404" s="53"/>
      <c r="DM404" s="53"/>
      <c r="DN404" s="53"/>
      <c r="DO404" s="53"/>
      <c r="DP404" s="53"/>
      <c r="DQ404" s="53"/>
      <c r="DR404" s="53"/>
      <c r="DS404" s="53"/>
      <c r="DT404" s="53"/>
      <c r="DU404" s="53"/>
      <c r="DV404" s="53"/>
      <c r="DW404" s="53"/>
      <c r="DX404" s="53"/>
      <c r="DY404" s="53"/>
      <c r="DZ404" s="53"/>
      <c r="EA404" s="53"/>
      <c r="EB404" s="53"/>
      <c r="EC404" s="53"/>
      <c r="ED404" s="53"/>
      <c r="EE404" s="53"/>
      <c r="EF404" s="53"/>
      <c r="EG404" s="53"/>
      <c r="EH404" s="53"/>
      <c r="EI404" s="53"/>
      <c r="EJ404" s="53"/>
      <c r="EK404" s="53"/>
      <c r="EL404" s="53"/>
      <c r="EM404" s="53"/>
      <c r="EN404" s="53"/>
      <c r="EO404" s="53"/>
      <c r="EP404" s="53"/>
      <c r="EQ404" s="53"/>
      <c r="ER404" s="53"/>
      <c r="ES404" s="53"/>
      <c r="ET404" s="53"/>
      <c r="EU404" s="53"/>
      <c r="EV404" s="53"/>
      <c r="EW404" s="53"/>
      <c r="EX404" s="53"/>
      <c r="EY404" s="53"/>
      <c r="EZ404" s="53"/>
      <c r="FA404" s="53"/>
      <c r="FB404" s="53"/>
      <c r="FC404" s="53"/>
      <c r="FD404" s="53"/>
      <c r="FE404" s="53"/>
      <c r="FF404" s="53"/>
    </row>
    <row r="405" spans="1:162" ht="28.5" customHeight="1" outlineLevel="1" x14ac:dyDescent="0.45">
      <c r="A405" s="5">
        <v>338</v>
      </c>
      <c r="B405" s="5">
        <v>338</v>
      </c>
      <c r="C405" s="5" t="s">
        <v>317</v>
      </c>
      <c r="D405" s="6" t="s">
        <v>554</v>
      </c>
      <c r="E405" s="10">
        <v>0.14316999999999999</v>
      </c>
      <c r="F405" s="283">
        <f t="shared" ref="F405" si="1111">E405*I405</f>
        <v>5268.6559999999999</v>
      </c>
      <c r="G405" s="283">
        <f t="shared" ref="G405" si="1112">E405*J405</f>
        <v>1288.53</v>
      </c>
      <c r="H405" s="283">
        <f t="shared" ref="H405" si="1113">F405+G405</f>
        <v>6557.1859999999997</v>
      </c>
      <c r="I405" s="283">
        <f t="shared" ref="I405" si="1114">P405</f>
        <v>36800</v>
      </c>
      <c r="J405" s="283">
        <f t="shared" ref="J405" si="1115">Q405</f>
        <v>9000</v>
      </c>
      <c r="K405" s="10">
        <f t="shared" ref="K405" si="1116">J405+I405</f>
        <v>45800</v>
      </c>
      <c r="L405" s="228"/>
      <c r="M405" s="227">
        <f t="shared" si="1082"/>
        <v>5268.6559999999999</v>
      </c>
      <c r="N405" s="227">
        <f>E405*Q405</f>
        <v>1288.53</v>
      </c>
      <c r="O405" s="227">
        <f t="shared" si="1083"/>
        <v>6557.1859999999997</v>
      </c>
      <c r="P405" s="227">
        <v>36800</v>
      </c>
      <c r="Q405" s="227">
        <v>9000</v>
      </c>
      <c r="R405" s="227">
        <f t="shared" si="1076"/>
        <v>45800</v>
      </c>
      <c r="S405" s="228"/>
      <c r="T405" s="227">
        <f t="shared" si="1011"/>
        <v>0</v>
      </c>
      <c r="U405" s="227">
        <f t="shared" si="1012"/>
        <v>0</v>
      </c>
      <c r="V405" s="232">
        <f t="shared" si="1013"/>
        <v>0</v>
      </c>
      <c r="W405" s="274"/>
      <c r="X405" s="227"/>
      <c r="Y405" s="227"/>
      <c r="Z405" s="228"/>
      <c r="AA405" s="238">
        <f>AM405*AD405</f>
        <v>0</v>
      </c>
      <c r="AB405" s="227">
        <f>AM406*AE405</f>
        <v>0</v>
      </c>
      <c r="AC405" s="227">
        <f>AA405+AB405</f>
        <v>0</v>
      </c>
      <c r="AD405" s="227"/>
      <c r="AE405" s="227"/>
      <c r="AF405" s="229">
        <f t="shared" si="1065"/>
        <v>0</v>
      </c>
      <c r="AG405" s="228"/>
      <c r="AH405" s="227">
        <f t="shared" si="1072"/>
        <v>0</v>
      </c>
      <c r="AI405" s="227">
        <f t="shared" si="1073"/>
        <v>0</v>
      </c>
      <c r="AJ405" s="232">
        <f t="shared" si="1014"/>
        <v>0</v>
      </c>
      <c r="AK405" s="227"/>
      <c r="AL405" s="227"/>
      <c r="AM405" s="227"/>
      <c r="AN405" s="228"/>
      <c r="AO405" s="238">
        <f t="shared" si="1074"/>
        <v>0</v>
      </c>
      <c r="AP405" s="227">
        <f t="shared" si="1070"/>
        <v>0</v>
      </c>
      <c r="AQ405" s="227">
        <f t="shared" si="1071"/>
        <v>0</v>
      </c>
      <c r="AR405" s="227"/>
      <c r="AS405" s="227"/>
      <c r="AT405" s="229">
        <f t="shared" si="1066"/>
        <v>0</v>
      </c>
      <c r="AU405" s="230"/>
      <c r="AV405" s="238">
        <f>R405*AY405</f>
        <v>0</v>
      </c>
      <c r="AW405" s="227">
        <f>R406*AZ405</f>
        <v>0</v>
      </c>
      <c r="AX405" s="227">
        <f>AV405+AW405</f>
        <v>0</v>
      </c>
      <c r="AY405" s="227"/>
      <c r="AZ405" s="227"/>
      <c r="BA405" s="229">
        <f t="shared" si="1067"/>
        <v>0</v>
      </c>
      <c r="BB405" s="230"/>
      <c r="BC405" s="238">
        <f>Y405*BF405</f>
        <v>0</v>
      </c>
      <c r="BD405" s="227">
        <f>Y406*BG405</f>
        <v>0</v>
      </c>
      <c r="BE405" s="227">
        <f>BC405+BD405</f>
        <v>0</v>
      </c>
      <c r="BF405" s="227"/>
      <c r="BG405" s="227"/>
      <c r="BH405" s="229">
        <f t="shared" si="1068"/>
        <v>0</v>
      </c>
      <c r="BI405" s="230"/>
      <c r="BJ405" s="230"/>
      <c r="BK405" s="238">
        <f>AT405*BN405</f>
        <v>0</v>
      </c>
      <c r="BL405" s="227">
        <f>AT406*BO405</f>
        <v>0</v>
      </c>
      <c r="BM405" s="227">
        <f>BK405+BL405</f>
        <v>0</v>
      </c>
      <c r="BN405" s="227"/>
      <c r="BO405" s="227"/>
      <c r="BP405" s="229">
        <f t="shared" si="1069"/>
        <v>0</v>
      </c>
      <c r="BQ405" s="230"/>
      <c r="BR405" s="238">
        <f>BA405*BU405</f>
        <v>0</v>
      </c>
      <c r="BS405" s="227">
        <f>BA406*BV405</f>
        <v>0</v>
      </c>
      <c r="BT405" s="227">
        <f>BR405+BS405</f>
        <v>0</v>
      </c>
      <c r="BU405" s="18"/>
      <c r="BV405" s="186"/>
      <c r="BW405" s="16">
        <f t="shared" si="1040"/>
        <v>0</v>
      </c>
      <c r="BX405" s="48"/>
      <c r="BY405" s="37" t="s">
        <v>867</v>
      </c>
      <c r="BZ405" s="37"/>
    </row>
    <row r="406" spans="1:162" ht="28.5" customHeight="1" outlineLevel="1" x14ac:dyDescent="0.45">
      <c r="A406" s="5">
        <v>339</v>
      </c>
      <c r="B406" s="5">
        <v>339</v>
      </c>
      <c r="C406" s="5" t="s">
        <v>318</v>
      </c>
      <c r="D406" s="6" t="s">
        <v>552</v>
      </c>
      <c r="E406" s="10">
        <v>16.11</v>
      </c>
      <c r="F406" s="283">
        <f t="shared" ref="F406" si="1117">E406*I406</f>
        <v>6411.78</v>
      </c>
      <c r="G406" s="283">
        <f t="shared" ref="G406" si="1118">E406*J406</f>
        <v>1578.78</v>
      </c>
      <c r="H406" s="283">
        <f t="shared" ref="H406" si="1119">F406+G406</f>
        <v>7990.5599999999995</v>
      </c>
      <c r="I406" s="283">
        <f t="shared" ref="I406" si="1120">P406</f>
        <v>398</v>
      </c>
      <c r="J406" s="283">
        <f t="shared" ref="J406" si="1121">Q406</f>
        <v>98</v>
      </c>
      <c r="K406" s="10">
        <f t="shared" ref="K406" si="1122">J406+I406</f>
        <v>496</v>
      </c>
      <c r="L406" s="228"/>
      <c r="M406" s="236">
        <f t="shared" si="1082"/>
        <v>6411.78</v>
      </c>
      <c r="N406" s="236">
        <f>E406*Q406</f>
        <v>1578.78</v>
      </c>
      <c r="O406" s="236">
        <f t="shared" si="1083"/>
        <v>7990.5599999999995</v>
      </c>
      <c r="P406" s="236">
        <f>398000/1000</f>
        <v>398</v>
      </c>
      <c r="Q406" s="236">
        <f>98000/1000</f>
        <v>98</v>
      </c>
      <c r="R406" s="227">
        <f t="shared" si="1076"/>
        <v>496</v>
      </c>
      <c r="S406" s="228"/>
      <c r="T406" s="227">
        <f t="shared" si="1011"/>
        <v>0</v>
      </c>
      <c r="U406" s="227">
        <f t="shared" si="1012"/>
        <v>0</v>
      </c>
      <c r="V406" s="232">
        <f t="shared" si="1013"/>
        <v>0</v>
      </c>
      <c r="W406" s="274"/>
      <c r="X406" s="227"/>
      <c r="Y406" s="227"/>
      <c r="Z406" s="228"/>
      <c r="AA406" s="238">
        <f>AM406*AD406</f>
        <v>0</v>
      </c>
      <c r="AB406" s="227">
        <f>AM407*AE406</f>
        <v>0</v>
      </c>
      <c r="AC406" s="227">
        <f>AA406+AB406</f>
        <v>0</v>
      </c>
      <c r="AD406" s="227"/>
      <c r="AE406" s="227"/>
      <c r="AF406" s="229">
        <f t="shared" si="1065"/>
        <v>0</v>
      </c>
      <c r="AG406" s="228"/>
      <c r="AH406" s="227">
        <f t="shared" si="1072"/>
        <v>0</v>
      </c>
      <c r="AI406" s="227">
        <f t="shared" si="1073"/>
        <v>0</v>
      </c>
      <c r="AJ406" s="232">
        <f t="shared" si="1014"/>
        <v>0</v>
      </c>
      <c r="AK406" s="227"/>
      <c r="AL406" s="227"/>
      <c r="AM406" s="227"/>
      <c r="AN406" s="228"/>
      <c r="AO406" s="238">
        <f t="shared" si="1074"/>
        <v>0</v>
      </c>
      <c r="AP406" s="227">
        <f t="shared" si="1070"/>
        <v>0</v>
      </c>
      <c r="AQ406" s="227">
        <f t="shared" si="1071"/>
        <v>0</v>
      </c>
      <c r="AR406" s="227"/>
      <c r="AS406" s="227"/>
      <c r="AT406" s="229">
        <f t="shared" si="1066"/>
        <v>0</v>
      </c>
      <c r="AU406" s="230"/>
      <c r="AV406" s="238">
        <f>R406*AY406</f>
        <v>0</v>
      </c>
      <c r="AW406" s="227">
        <f>R407*AZ406</f>
        <v>0</v>
      </c>
      <c r="AX406" s="227">
        <f>AV406+AW406</f>
        <v>0</v>
      </c>
      <c r="AY406" s="227"/>
      <c r="AZ406" s="227"/>
      <c r="BA406" s="229">
        <f t="shared" si="1067"/>
        <v>0</v>
      </c>
      <c r="BB406" s="230"/>
      <c r="BC406" s="238">
        <f>Y406*BF406</f>
        <v>0</v>
      </c>
      <c r="BD406" s="227">
        <f>Y407*BG406</f>
        <v>0</v>
      </c>
      <c r="BE406" s="227">
        <f>BC406+BD406</f>
        <v>0</v>
      </c>
      <c r="BF406" s="227"/>
      <c r="BG406" s="227"/>
      <c r="BH406" s="229">
        <f t="shared" si="1068"/>
        <v>0</v>
      </c>
      <c r="BI406" s="230"/>
      <c r="BJ406" s="230"/>
      <c r="BK406" s="238">
        <f>AT406*BN406</f>
        <v>0</v>
      </c>
      <c r="BL406" s="227">
        <f>AT407*BO406</f>
        <v>0</v>
      </c>
      <c r="BM406" s="227">
        <f>BK406+BL406</f>
        <v>0</v>
      </c>
      <c r="BN406" s="227"/>
      <c r="BO406" s="227"/>
      <c r="BP406" s="229">
        <f t="shared" si="1069"/>
        <v>0</v>
      </c>
      <c r="BQ406" s="230"/>
      <c r="BR406" s="238">
        <f>BA406*BU406</f>
        <v>0</v>
      </c>
      <c r="BS406" s="227">
        <f>BA407*BV406</f>
        <v>0</v>
      </c>
      <c r="BT406" s="227">
        <f>BR406+BS406</f>
        <v>0</v>
      </c>
      <c r="BU406" s="18"/>
      <c r="BV406" s="186"/>
      <c r="BW406" s="16">
        <f t="shared" si="1040"/>
        <v>0</v>
      </c>
      <c r="BX406" s="48"/>
      <c r="BY406" s="37" t="s">
        <v>868</v>
      </c>
      <c r="BZ406" s="37"/>
    </row>
    <row r="407" spans="1:162" s="26" customFormat="1" ht="28.5" x14ac:dyDescent="0.45">
      <c r="A407" s="21"/>
      <c r="B407" s="21"/>
      <c r="C407" s="21" t="s">
        <v>319</v>
      </c>
      <c r="D407" s="27"/>
      <c r="E407" s="28"/>
      <c r="F407" s="225">
        <f t="shared" ref="F407:L407" si="1123">SUM(F408)</f>
        <v>29160</v>
      </c>
      <c r="G407" s="225">
        <f t="shared" si="1123"/>
        <v>1320</v>
      </c>
      <c r="H407" s="225">
        <f t="shared" si="1123"/>
        <v>30480</v>
      </c>
      <c r="I407" s="225"/>
      <c r="J407" s="225"/>
      <c r="K407" s="225"/>
      <c r="L407" s="225">
        <f t="shared" si="1123"/>
        <v>0</v>
      </c>
      <c r="M407" s="225">
        <f>SUM(M408)</f>
        <v>29160</v>
      </c>
      <c r="N407" s="225">
        <f>SUM(N408)</f>
        <v>1320</v>
      </c>
      <c r="O407" s="225">
        <f>SUM(O408)</f>
        <v>30480</v>
      </c>
      <c r="P407" s="225"/>
      <c r="Q407" s="225"/>
      <c r="R407" s="225">
        <f t="shared" si="1076"/>
        <v>0</v>
      </c>
      <c r="S407" s="226"/>
      <c r="T407" s="225">
        <f>SUM(T408)</f>
        <v>0</v>
      </c>
      <c r="U407" s="225">
        <f>SUM(U408)</f>
        <v>0</v>
      </c>
      <c r="V407" s="225">
        <f>SUM(V408)</f>
        <v>0</v>
      </c>
      <c r="W407" s="273"/>
      <c r="X407" s="225"/>
      <c r="Y407" s="225"/>
      <c r="Z407" s="226"/>
      <c r="AA407" s="225">
        <f>SUM(AA408)</f>
        <v>0</v>
      </c>
      <c r="AB407" s="225">
        <f>SUM(AB408)</f>
        <v>0</v>
      </c>
      <c r="AC407" s="225">
        <f>SUM(AC408)</f>
        <v>0</v>
      </c>
      <c r="AD407" s="225"/>
      <c r="AE407" s="225"/>
      <c r="AF407" s="222">
        <f t="shared" si="1065"/>
        <v>0</v>
      </c>
      <c r="AG407" s="226"/>
      <c r="AH407" s="225">
        <f>SUM(AH408)</f>
        <v>0</v>
      </c>
      <c r="AI407" s="225">
        <f>SUM(AI408)</f>
        <v>0</v>
      </c>
      <c r="AJ407" s="225">
        <f>SUM(AJ408)</f>
        <v>0</v>
      </c>
      <c r="AK407" s="225"/>
      <c r="AL407" s="225"/>
      <c r="AM407" s="225"/>
      <c r="AN407" s="226"/>
      <c r="AO407" s="225">
        <f>SUM(AO408)</f>
        <v>0</v>
      </c>
      <c r="AP407" s="225">
        <f>SUM(AP408)</f>
        <v>0</v>
      </c>
      <c r="AQ407" s="225">
        <f>SUM(AQ408)</f>
        <v>0</v>
      </c>
      <c r="AR407" s="225"/>
      <c r="AS407" s="225"/>
      <c r="AT407" s="222">
        <f t="shared" si="1066"/>
        <v>0</v>
      </c>
      <c r="AU407" s="223"/>
      <c r="AV407" s="225">
        <f>SUM(AV408)</f>
        <v>0</v>
      </c>
      <c r="AW407" s="225">
        <f>SUM(AW408)</f>
        <v>0</v>
      </c>
      <c r="AX407" s="225">
        <f>SUM(AX408)</f>
        <v>0</v>
      </c>
      <c r="AY407" s="225"/>
      <c r="AZ407" s="225"/>
      <c r="BA407" s="222">
        <f t="shared" si="1067"/>
        <v>0</v>
      </c>
      <c r="BB407" s="223"/>
      <c r="BC407" s="225">
        <f>SUM(BC408)</f>
        <v>0</v>
      </c>
      <c r="BD407" s="225">
        <f>SUM(BD408)</f>
        <v>0</v>
      </c>
      <c r="BE407" s="225">
        <f>SUM(BE408)</f>
        <v>0</v>
      </c>
      <c r="BF407" s="225"/>
      <c r="BG407" s="225"/>
      <c r="BH407" s="222">
        <f t="shared" si="1068"/>
        <v>0</v>
      </c>
      <c r="BI407" s="223"/>
      <c r="BJ407" s="223"/>
      <c r="BK407" s="225">
        <f>SUM(BK408)</f>
        <v>0</v>
      </c>
      <c r="BL407" s="225">
        <f>SUM(BL408)</f>
        <v>0</v>
      </c>
      <c r="BM407" s="225">
        <f>SUM(BM408)</f>
        <v>0</v>
      </c>
      <c r="BN407" s="225"/>
      <c r="BO407" s="225"/>
      <c r="BP407" s="222">
        <f t="shared" si="1069"/>
        <v>0</v>
      </c>
      <c r="BQ407" s="223"/>
      <c r="BR407" s="225">
        <f>SUM(BR408)</f>
        <v>0</v>
      </c>
      <c r="BS407" s="225">
        <f>SUM(BS408)</f>
        <v>0</v>
      </c>
      <c r="BT407" s="225">
        <f>SUM(BT408)</f>
        <v>0</v>
      </c>
      <c r="BU407" s="29"/>
      <c r="BV407" s="190"/>
      <c r="BW407" s="25">
        <f t="shared" si="1040"/>
        <v>0</v>
      </c>
      <c r="BX407" s="47"/>
      <c r="BY407" s="35"/>
      <c r="BZ407" s="35"/>
      <c r="CA407" s="53"/>
      <c r="CB407" s="53"/>
      <c r="CC407" s="53"/>
      <c r="CD407" s="53"/>
      <c r="CE407" s="53"/>
      <c r="CF407" s="53"/>
      <c r="CG407" s="53"/>
      <c r="CH407" s="53"/>
      <c r="CI407" s="53"/>
      <c r="CJ407" s="53"/>
      <c r="CK407" s="53"/>
      <c r="CL407" s="53"/>
      <c r="CM407" s="53"/>
      <c r="CN407" s="53"/>
      <c r="CO407" s="53"/>
      <c r="CP407" s="53"/>
      <c r="CQ407" s="53"/>
      <c r="CR407" s="53"/>
      <c r="CS407" s="53"/>
      <c r="CT407" s="53"/>
      <c r="CU407" s="53"/>
      <c r="CV407" s="53"/>
      <c r="CW407" s="53"/>
      <c r="CX407" s="53"/>
      <c r="CY407" s="53"/>
      <c r="CZ407" s="53"/>
      <c r="DA407" s="53"/>
      <c r="DB407" s="53"/>
      <c r="DC407" s="53"/>
      <c r="DD407" s="53"/>
      <c r="DE407" s="53"/>
      <c r="DF407" s="53"/>
      <c r="DG407" s="53"/>
      <c r="DH407" s="53"/>
      <c r="DI407" s="53"/>
      <c r="DJ407" s="53"/>
      <c r="DK407" s="53"/>
      <c r="DL407" s="53"/>
      <c r="DM407" s="53"/>
      <c r="DN407" s="53"/>
      <c r="DO407" s="53"/>
      <c r="DP407" s="53"/>
      <c r="DQ407" s="53"/>
      <c r="DR407" s="53"/>
      <c r="DS407" s="53"/>
      <c r="DT407" s="53"/>
      <c r="DU407" s="53"/>
      <c r="DV407" s="53"/>
      <c r="DW407" s="53"/>
      <c r="DX407" s="53"/>
      <c r="DY407" s="53"/>
      <c r="DZ407" s="53"/>
      <c r="EA407" s="53"/>
      <c r="EB407" s="53"/>
      <c r="EC407" s="53"/>
      <c r="ED407" s="53"/>
      <c r="EE407" s="53"/>
      <c r="EF407" s="53"/>
      <c r="EG407" s="53"/>
      <c r="EH407" s="53"/>
      <c r="EI407" s="53"/>
      <c r="EJ407" s="53"/>
      <c r="EK407" s="53"/>
      <c r="EL407" s="53"/>
      <c r="EM407" s="53"/>
      <c r="EN407" s="53"/>
      <c r="EO407" s="53"/>
      <c r="EP407" s="53"/>
      <c r="EQ407" s="53"/>
      <c r="ER407" s="53"/>
      <c r="ES407" s="53"/>
      <c r="ET407" s="53"/>
      <c r="EU407" s="53"/>
      <c r="EV407" s="53"/>
      <c r="EW407" s="53"/>
      <c r="EX407" s="53"/>
      <c r="EY407" s="53"/>
      <c r="EZ407" s="53"/>
      <c r="FA407" s="53"/>
      <c r="FB407" s="53"/>
      <c r="FC407" s="53"/>
      <c r="FD407" s="53"/>
      <c r="FE407" s="53"/>
      <c r="FF407" s="53"/>
    </row>
    <row r="408" spans="1:162" ht="42.75" customHeight="1" outlineLevel="1" x14ac:dyDescent="0.45">
      <c r="A408" s="5">
        <v>340</v>
      </c>
      <c r="B408" s="5">
        <v>340</v>
      </c>
      <c r="C408" s="5" t="s">
        <v>320</v>
      </c>
      <c r="D408" s="6" t="s">
        <v>554</v>
      </c>
      <c r="E408" s="10">
        <v>0.08</v>
      </c>
      <c r="F408" s="283">
        <f t="shared" ref="F408" si="1124">E408*I408</f>
        <v>29160</v>
      </c>
      <c r="G408" s="283">
        <f t="shared" ref="G408" si="1125">E408*J408</f>
        <v>1320</v>
      </c>
      <c r="H408" s="283">
        <f t="shared" ref="H408" si="1126">F408+G408</f>
        <v>30480</v>
      </c>
      <c r="I408" s="283">
        <f t="shared" ref="I408" si="1127">P408</f>
        <v>364500</v>
      </c>
      <c r="J408" s="283">
        <f t="shared" ref="J408" si="1128">Q408</f>
        <v>16500</v>
      </c>
      <c r="K408" s="10">
        <f t="shared" ref="K408" si="1129">J408+I408</f>
        <v>381000</v>
      </c>
      <c r="L408" s="228"/>
      <c r="M408" s="227">
        <f t="shared" si="1082"/>
        <v>29160</v>
      </c>
      <c r="N408" s="227">
        <f>E408*Q408</f>
        <v>1320</v>
      </c>
      <c r="O408" s="227">
        <f t="shared" si="1083"/>
        <v>30480</v>
      </c>
      <c r="P408" s="227">
        <v>364500</v>
      </c>
      <c r="Q408" s="227">
        <v>16500</v>
      </c>
      <c r="R408" s="227">
        <f t="shared" si="1076"/>
        <v>381000</v>
      </c>
      <c r="S408" s="228"/>
      <c r="T408" s="227">
        <f t="shared" si="1011"/>
        <v>0</v>
      </c>
      <c r="U408" s="227">
        <f t="shared" si="1012"/>
        <v>0</v>
      </c>
      <c r="V408" s="232">
        <f t="shared" si="1013"/>
        <v>0</v>
      </c>
      <c r="W408" s="274"/>
      <c r="X408" s="227"/>
      <c r="Y408" s="227"/>
      <c r="Z408" s="228"/>
      <c r="AA408" s="238">
        <f>AM408*AD408</f>
        <v>0</v>
      </c>
      <c r="AB408" s="227">
        <f>AM409*AE408</f>
        <v>0</v>
      </c>
      <c r="AC408" s="227">
        <f>AA408+AB408</f>
        <v>0</v>
      </c>
      <c r="AD408" s="227"/>
      <c r="AE408" s="227"/>
      <c r="AF408" s="229">
        <f t="shared" si="1065"/>
        <v>0</v>
      </c>
      <c r="AG408" s="228"/>
      <c r="AH408" s="227">
        <f t="shared" si="1072"/>
        <v>0</v>
      </c>
      <c r="AI408" s="227">
        <f t="shared" si="1073"/>
        <v>0</v>
      </c>
      <c r="AJ408" s="232">
        <f t="shared" si="1014"/>
        <v>0</v>
      </c>
      <c r="AK408" s="227"/>
      <c r="AL408" s="227"/>
      <c r="AM408" s="227"/>
      <c r="AN408" s="228"/>
      <c r="AO408" s="238">
        <f t="shared" si="1074"/>
        <v>0</v>
      </c>
      <c r="AP408" s="227">
        <f t="shared" si="1070"/>
        <v>0</v>
      </c>
      <c r="AQ408" s="227">
        <f t="shared" si="1071"/>
        <v>0</v>
      </c>
      <c r="AR408" s="227"/>
      <c r="AS408" s="227"/>
      <c r="AT408" s="229">
        <f t="shared" si="1066"/>
        <v>0</v>
      </c>
      <c r="AU408" s="230"/>
      <c r="AV408" s="238">
        <f>R408*AY408</f>
        <v>0</v>
      </c>
      <c r="AW408" s="227">
        <f>R409*AZ408</f>
        <v>0</v>
      </c>
      <c r="AX408" s="227">
        <f>AV408+AW408</f>
        <v>0</v>
      </c>
      <c r="AY408" s="227"/>
      <c r="AZ408" s="227"/>
      <c r="BA408" s="229">
        <f t="shared" si="1067"/>
        <v>0</v>
      </c>
      <c r="BB408" s="230"/>
      <c r="BC408" s="238">
        <f>Y408*BF408</f>
        <v>0</v>
      </c>
      <c r="BD408" s="227">
        <f>Y409*BG408</f>
        <v>0</v>
      </c>
      <c r="BE408" s="227">
        <f>BC408+BD408</f>
        <v>0</v>
      </c>
      <c r="BF408" s="227"/>
      <c r="BG408" s="227"/>
      <c r="BH408" s="229">
        <f t="shared" si="1068"/>
        <v>0</v>
      </c>
      <c r="BI408" s="230"/>
      <c r="BJ408" s="230"/>
      <c r="BK408" s="238">
        <f>AT408*BN408</f>
        <v>0</v>
      </c>
      <c r="BL408" s="227">
        <f>AT409*BO408</f>
        <v>0</v>
      </c>
      <c r="BM408" s="227">
        <f>BK408+BL408</f>
        <v>0</v>
      </c>
      <c r="BN408" s="227"/>
      <c r="BO408" s="227"/>
      <c r="BP408" s="229">
        <f t="shared" si="1069"/>
        <v>0</v>
      </c>
      <c r="BQ408" s="230"/>
      <c r="BR408" s="238">
        <f>BA408*BU408</f>
        <v>0</v>
      </c>
      <c r="BS408" s="227">
        <f>BA409*BV408</f>
        <v>0</v>
      </c>
      <c r="BT408" s="227">
        <f>BR408+BS408</f>
        <v>0</v>
      </c>
      <c r="BU408" s="18"/>
      <c r="BV408" s="186"/>
      <c r="BW408" s="16">
        <f t="shared" si="1040"/>
        <v>0</v>
      </c>
      <c r="BX408" s="48"/>
      <c r="BY408" s="37" t="s">
        <v>869</v>
      </c>
      <c r="BZ408" s="37"/>
    </row>
    <row r="409" spans="1:162" s="26" customFormat="1" ht="42.75" x14ac:dyDescent="0.45">
      <c r="A409" s="21"/>
      <c r="B409" s="21"/>
      <c r="C409" s="21" t="s">
        <v>321</v>
      </c>
      <c r="D409" s="27"/>
      <c r="E409" s="28"/>
      <c r="F409" s="225">
        <f t="shared" ref="F409:L409" si="1130">SUM(F410)</f>
        <v>112995</v>
      </c>
      <c r="G409" s="225">
        <f t="shared" si="1130"/>
        <v>4092</v>
      </c>
      <c r="H409" s="225">
        <f t="shared" si="1130"/>
        <v>117087</v>
      </c>
      <c r="I409" s="225"/>
      <c r="J409" s="225"/>
      <c r="K409" s="225"/>
      <c r="L409" s="225">
        <f t="shared" si="1130"/>
        <v>0</v>
      </c>
      <c r="M409" s="225">
        <f>SUM(M410)</f>
        <v>112995</v>
      </c>
      <c r="N409" s="225">
        <f>SUM(N410)</f>
        <v>5115</v>
      </c>
      <c r="O409" s="225">
        <f>SUM(O410)</f>
        <v>118110</v>
      </c>
      <c r="P409" s="225"/>
      <c r="Q409" s="225"/>
      <c r="R409" s="225">
        <f t="shared" si="1076"/>
        <v>0</v>
      </c>
      <c r="S409" s="226"/>
      <c r="T409" s="225">
        <f>SUM(T410)</f>
        <v>0</v>
      </c>
      <c r="U409" s="225">
        <f>SUM(U410)</f>
        <v>0</v>
      </c>
      <c r="V409" s="225">
        <f>SUM(V410)</f>
        <v>0</v>
      </c>
      <c r="W409" s="273"/>
      <c r="X409" s="225"/>
      <c r="Y409" s="225"/>
      <c r="Z409" s="226"/>
      <c r="AA409" s="225">
        <f>SUM(AA410)</f>
        <v>0</v>
      </c>
      <c r="AB409" s="225">
        <f>SUM(AB410)</f>
        <v>0</v>
      </c>
      <c r="AC409" s="225">
        <f>SUM(AC410)</f>
        <v>0</v>
      </c>
      <c r="AD409" s="225"/>
      <c r="AE409" s="225"/>
      <c r="AF409" s="222">
        <f t="shared" si="1065"/>
        <v>0</v>
      </c>
      <c r="AG409" s="226"/>
      <c r="AH409" s="225">
        <f>SUM(AH410)</f>
        <v>0</v>
      </c>
      <c r="AI409" s="225">
        <f>SUM(AI410)</f>
        <v>0</v>
      </c>
      <c r="AJ409" s="225">
        <f>SUM(AJ410)</f>
        <v>0</v>
      </c>
      <c r="AK409" s="225"/>
      <c r="AL409" s="225"/>
      <c r="AM409" s="225"/>
      <c r="AN409" s="226"/>
      <c r="AO409" s="225">
        <f>SUM(AO410)</f>
        <v>0</v>
      </c>
      <c r="AP409" s="225">
        <f>SUM(AP410)</f>
        <v>0</v>
      </c>
      <c r="AQ409" s="225">
        <f>SUM(AQ410)</f>
        <v>0</v>
      </c>
      <c r="AR409" s="225"/>
      <c r="AS409" s="225"/>
      <c r="AT409" s="222">
        <f t="shared" si="1066"/>
        <v>0</v>
      </c>
      <c r="AU409" s="223"/>
      <c r="AV409" s="225">
        <f>SUM(AV410)</f>
        <v>0</v>
      </c>
      <c r="AW409" s="225">
        <f>SUM(AW410)</f>
        <v>0</v>
      </c>
      <c r="AX409" s="225">
        <f>SUM(AX410)</f>
        <v>0</v>
      </c>
      <c r="AY409" s="225"/>
      <c r="AZ409" s="225"/>
      <c r="BA409" s="222">
        <f t="shared" si="1067"/>
        <v>0</v>
      </c>
      <c r="BB409" s="223"/>
      <c r="BC409" s="225">
        <f>SUM(BC410)</f>
        <v>0</v>
      </c>
      <c r="BD409" s="225">
        <f>SUM(BD410)</f>
        <v>0</v>
      </c>
      <c r="BE409" s="225">
        <f>SUM(BE410)</f>
        <v>0</v>
      </c>
      <c r="BF409" s="225"/>
      <c r="BG409" s="225"/>
      <c r="BH409" s="222">
        <f t="shared" si="1068"/>
        <v>0</v>
      </c>
      <c r="BI409" s="223"/>
      <c r="BJ409" s="223"/>
      <c r="BK409" s="225">
        <f>SUM(BK410)</f>
        <v>0</v>
      </c>
      <c r="BL409" s="225">
        <f>SUM(BL410)</f>
        <v>0</v>
      </c>
      <c r="BM409" s="225">
        <f>SUM(BM410)</f>
        <v>0</v>
      </c>
      <c r="BN409" s="225"/>
      <c r="BO409" s="225"/>
      <c r="BP409" s="222">
        <f t="shared" si="1069"/>
        <v>0</v>
      </c>
      <c r="BQ409" s="223"/>
      <c r="BR409" s="225">
        <f>SUM(BR410)</f>
        <v>0</v>
      </c>
      <c r="BS409" s="225">
        <f>SUM(BS410)</f>
        <v>0</v>
      </c>
      <c r="BT409" s="225">
        <f>SUM(BT410)</f>
        <v>0</v>
      </c>
      <c r="BU409" s="29"/>
      <c r="BV409" s="190"/>
      <c r="BW409" s="25">
        <f t="shared" si="1040"/>
        <v>0</v>
      </c>
      <c r="BX409" s="47"/>
      <c r="BY409" s="35"/>
      <c r="BZ409" s="35"/>
      <c r="CA409" s="53"/>
      <c r="CB409" s="53"/>
      <c r="CC409" s="53"/>
      <c r="CD409" s="53"/>
      <c r="CE409" s="53"/>
      <c r="CF409" s="53"/>
      <c r="CG409" s="53"/>
      <c r="CH409" s="53"/>
      <c r="CI409" s="53"/>
      <c r="CJ409" s="53"/>
      <c r="CK409" s="53"/>
      <c r="CL409" s="53"/>
      <c r="CM409" s="53"/>
      <c r="CN409" s="53"/>
      <c r="CO409" s="53"/>
      <c r="CP409" s="53"/>
      <c r="CQ409" s="53"/>
      <c r="CR409" s="53"/>
      <c r="CS409" s="53"/>
      <c r="CT409" s="53"/>
      <c r="CU409" s="53"/>
      <c r="CV409" s="53"/>
      <c r="CW409" s="53"/>
      <c r="CX409" s="53"/>
      <c r="CY409" s="53"/>
      <c r="CZ409" s="53"/>
      <c r="DA409" s="53"/>
      <c r="DB409" s="53"/>
      <c r="DC409" s="53"/>
      <c r="DD409" s="53"/>
      <c r="DE409" s="53"/>
      <c r="DF409" s="53"/>
      <c r="DG409" s="53"/>
      <c r="DH409" s="53"/>
      <c r="DI409" s="53"/>
      <c r="DJ409" s="53"/>
      <c r="DK409" s="53"/>
      <c r="DL409" s="53"/>
      <c r="DM409" s="53"/>
      <c r="DN409" s="53"/>
      <c r="DO409" s="53"/>
      <c r="DP409" s="53"/>
      <c r="DQ409" s="53"/>
      <c r="DR409" s="53"/>
      <c r="DS409" s="53"/>
      <c r="DT409" s="53"/>
      <c r="DU409" s="53"/>
      <c r="DV409" s="53"/>
      <c r="DW409" s="53"/>
      <c r="DX409" s="53"/>
      <c r="DY409" s="53"/>
      <c r="DZ409" s="53"/>
      <c r="EA409" s="53"/>
      <c r="EB409" s="53"/>
      <c r="EC409" s="53"/>
      <c r="ED409" s="53"/>
      <c r="EE409" s="53"/>
      <c r="EF409" s="53"/>
      <c r="EG409" s="53"/>
      <c r="EH409" s="53"/>
      <c r="EI409" s="53"/>
      <c r="EJ409" s="53"/>
      <c r="EK409" s="53"/>
      <c r="EL409" s="53"/>
      <c r="EM409" s="53"/>
      <c r="EN409" s="53"/>
      <c r="EO409" s="53"/>
      <c r="EP409" s="53"/>
      <c r="EQ409" s="53"/>
      <c r="ER409" s="53"/>
      <c r="ES409" s="53"/>
      <c r="ET409" s="53"/>
      <c r="EU409" s="53"/>
      <c r="EV409" s="53"/>
      <c r="EW409" s="53"/>
      <c r="EX409" s="53"/>
      <c r="EY409" s="53"/>
      <c r="EZ409" s="53"/>
      <c r="FA409" s="53"/>
      <c r="FB409" s="53"/>
      <c r="FC409" s="53"/>
      <c r="FD409" s="53"/>
      <c r="FE409" s="53"/>
      <c r="FF409" s="53"/>
    </row>
    <row r="410" spans="1:162" ht="42.75" customHeight="1" outlineLevel="1" x14ac:dyDescent="0.45">
      <c r="A410" s="5">
        <v>341</v>
      </c>
      <c r="B410" s="5">
        <v>341</v>
      </c>
      <c r="C410" s="5" t="s">
        <v>322</v>
      </c>
      <c r="D410" s="6" t="s">
        <v>554</v>
      </c>
      <c r="E410" s="10">
        <v>0.31</v>
      </c>
      <c r="F410" s="283">
        <f t="shared" ref="F410" si="1131">E410*I410</f>
        <v>112995</v>
      </c>
      <c r="G410" s="283">
        <f t="shared" ref="G410" si="1132">E410*J410</f>
        <v>4092</v>
      </c>
      <c r="H410" s="283">
        <f t="shared" ref="H410" si="1133">F410+G410</f>
        <v>117087</v>
      </c>
      <c r="I410" s="283">
        <f t="shared" ref="I410" si="1134">P410</f>
        <v>364500</v>
      </c>
      <c r="J410" s="283">
        <f>Q410*0.8</f>
        <v>13200</v>
      </c>
      <c r="K410" s="10">
        <f t="shared" ref="K410" si="1135">J410+I410</f>
        <v>377700</v>
      </c>
      <c r="L410" s="228"/>
      <c r="M410" s="237">
        <f t="shared" si="1082"/>
        <v>112995</v>
      </c>
      <c r="N410" s="237">
        <f>E410*Q410</f>
        <v>5115</v>
      </c>
      <c r="O410" s="237">
        <f t="shared" si="1083"/>
        <v>118110</v>
      </c>
      <c r="P410" s="237">
        <v>364500</v>
      </c>
      <c r="Q410" s="237">
        <v>16500</v>
      </c>
      <c r="R410" s="227">
        <f t="shared" si="1076"/>
        <v>381000</v>
      </c>
      <c r="S410" s="228"/>
      <c r="T410" s="227">
        <f t="shared" si="1011"/>
        <v>0</v>
      </c>
      <c r="U410" s="227">
        <f t="shared" si="1012"/>
        <v>0</v>
      </c>
      <c r="V410" s="232">
        <f t="shared" si="1013"/>
        <v>0</v>
      </c>
      <c r="W410" s="274"/>
      <c r="X410" s="227"/>
      <c r="Y410" s="227"/>
      <c r="Z410" s="228"/>
      <c r="AA410" s="238">
        <f>AM410*AD410</f>
        <v>0</v>
      </c>
      <c r="AB410" s="227">
        <f>AM411*AE410</f>
        <v>0</v>
      </c>
      <c r="AC410" s="227">
        <f>AA410+AB410</f>
        <v>0</v>
      </c>
      <c r="AD410" s="227"/>
      <c r="AE410" s="227"/>
      <c r="AF410" s="229">
        <f t="shared" si="1065"/>
        <v>0</v>
      </c>
      <c r="AG410" s="228"/>
      <c r="AH410" s="227">
        <f t="shared" si="1072"/>
        <v>0</v>
      </c>
      <c r="AI410" s="227">
        <f t="shared" si="1073"/>
        <v>0</v>
      </c>
      <c r="AJ410" s="232">
        <f t="shared" si="1014"/>
        <v>0</v>
      </c>
      <c r="AK410" s="227"/>
      <c r="AL410" s="227"/>
      <c r="AM410" s="227"/>
      <c r="AN410" s="228"/>
      <c r="AO410" s="238">
        <f t="shared" si="1074"/>
        <v>0</v>
      </c>
      <c r="AP410" s="227">
        <f t="shared" si="1070"/>
        <v>0</v>
      </c>
      <c r="AQ410" s="227">
        <f t="shared" si="1071"/>
        <v>0</v>
      </c>
      <c r="AR410" s="227"/>
      <c r="AS410" s="227"/>
      <c r="AT410" s="229">
        <f t="shared" si="1066"/>
        <v>0</v>
      </c>
      <c r="AU410" s="230"/>
      <c r="AV410" s="238">
        <f>R410*AY410</f>
        <v>0</v>
      </c>
      <c r="AW410" s="227">
        <f>R411*AZ410</f>
        <v>0</v>
      </c>
      <c r="AX410" s="227">
        <f>AV410+AW410</f>
        <v>0</v>
      </c>
      <c r="AY410" s="227"/>
      <c r="AZ410" s="227"/>
      <c r="BA410" s="229">
        <f t="shared" si="1067"/>
        <v>0</v>
      </c>
      <c r="BB410" s="230"/>
      <c r="BC410" s="238">
        <f>Y410*BF410</f>
        <v>0</v>
      </c>
      <c r="BD410" s="227">
        <f>Y411*BG410</f>
        <v>0</v>
      </c>
      <c r="BE410" s="227">
        <f>BC410+BD410</f>
        <v>0</v>
      </c>
      <c r="BF410" s="227"/>
      <c r="BG410" s="227"/>
      <c r="BH410" s="229">
        <f t="shared" si="1068"/>
        <v>0</v>
      </c>
      <c r="BI410" s="230"/>
      <c r="BJ410" s="230"/>
      <c r="BK410" s="238">
        <f>AT410*BN410</f>
        <v>0</v>
      </c>
      <c r="BL410" s="227">
        <f>AT411*BO410</f>
        <v>0</v>
      </c>
      <c r="BM410" s="227">
        <f>BK410+BL410</f>
        <v>0</v>
      </c>
      <c r="BN410" s="227"/>
      <c r="BO410" s="227"/>
      <c r="BP410" s="229">
        <f t="shared" si="1069"/>
        <v>0</v>
      </c>
      <c r="BQ410" s="230"/>
      <c r="BR410" s="238">
        <f>BA410*BU410</f>
        <v>0</v>
      </c>
      <c r="BS410" s="227">
        <f>BA411*BV410</f>
        <v>0</v>
      </c>
      <c r="BT410" s="227">
        <f>BR410+BS410</f>
        <v>0</v>
      </c>
      <c r="BU410" s="18"/>
      <c r="BV410" s="186"/>
      <c r="BW410" s="16">
        <f t="shared" si="1040"/>
        <v>0</v>
      </c>
      <c r="BX410" s="48"/>
      <c r="BY410" s="37" t="s">
        <v>870</v>
      </c>
      <c r="BZ410" s="37"/>
    </row>
    <row r="411" spans="1:162" s="26" customFormat="1" ht="28.5" x14ac:dyDescent="0.45">
      <c r="A411" s="21"/>
      <c r="B411" s="21"/>
      <c r="C411" s="21" t="s">
        <v>323</v>
      </c>
      <c r="D411" s="27"/>
      <c r="E411" s="28"/>
      <c r="F411" s="225">
        <f t="shared" ref="F411:L411" si="1136">SUM(F412)</f>
        <v>261300</v>
      </c>
      <c r="G411" s="225">
        <f t="shared" si="1136"/>
        <v>165741.25</v>
      </c>
      <c r="H411" s="225">
        <f t="shared" si="1136"/>
        <v>427041.25</v>
      </c>
      <c r="I411" s="225"/>
      <c r="J411" s="225"/>
      <c r="K411" s="225"/>
      <c r="L411" s="225">
        <f t="shared" si="1136"/>
        <v>0</v>
      </c>
      <c r="M411" s="225">
        <f>SUM(M412)</f>
        <v>261300</v>
      </c>
      <c r="N411" s="225">
        <f>SUM(N412)</f>
        <v>165741.25</v>
      </c>
      <c r="O411" s="225">
        <f>SUM(O412)</f>
        <v>427041.25</v>
      </c>
      <c r="P411" s="225"/>
      <c r="Q411" s="225"/>
      <c r="R411" s="225">
        <f t="shared" si="1076"/>
        <v>0</v>
      </c>
      <c r="S411" s="226"/>
      <c r="T411" s="225">
        <f>SUM(T412)</f>
        <v>0</v>
      </c>
      <c r="U411" s="225">
        <f>SUM(U412)</f>
        <v>0</v>
      </c>
      <c r="V411" s="225">
        <f>SUM(V412)</f>
        <v>0</v>
      </c>
      <c r="W411" s="273"/>
      <c r="X411" s="225"/>
      <c r="Y411" s="225"/>
      <c r="Z411" s="226"/>
      <c r="AA411" s="225">
        <f>SUM(AA412)</f>
        <v>0</v>
      </c>
      <c r="AB411" s="225">
        <f>SUM(AB412)</f>
        <v>0</v>
      </c>
      <c r="AC411" s="225">
        <f>SUM(AC412)</f>
        <v>0</v>
      </c>
      <c r="AD411" s="225"/>
      <c r="AE411" s="225"/>
      <c r="AF411" s="222">
        <f t="shared" si="1065"/>
        <v>0</v>
      </c>
      <c r="AG411" s="226"/>
      <c r="AH411" s="225">
        <f>SUM(AH412)</f>
        <v>0</v>
      </c>
      <c r="AI411" s="225">
        <f>SUM(AI412)</f>
        <v>0</v>
      </c>
      <c r="AJ411" s="225">
        <f>SUM(AJ412)</f>
        <v>0</v>
      </c>
      <c r="AK411" s="225"/>
      <c r="AL411" s="225"/>
      <c r="AM411" s="225"/>
      <c r="AN411" s="226"/>
      <c r="AO411" s="225">
        <f>SUM(AO412)</f>
        <v>0</v>
      </c>
      <c r="AP411" s="225">
        <f>SUM(AP412)</f>
        <v>0</v>
      </c>
      <c r="AQ411" s="225">
        <f>SUM(AQ412)</f>
        <v>0</v>
      </c>
      <c r="AR411" s="225"/>
      <c r="AS411" s="225"/>
      <c r="AT411" s="222">
        <f t="shared" si="1066"/>
        <v>0</v>
      </c>
      <c r="AU411" s="223"/>
      <c r="AV411" s="225">
        <f>SUM(AV412)</f>
        <v>0</v>
      </c>
      <c r="AW411" s="225">
        <f>SUM(AW412)</f>
        <v>0</v>
      </c>
      <c r="AX411" s="225">
        <f>SUM(AX412)</f>
        <v>0</v>
      </c>
      <c r="AY411" s="225"/>
      <c r="AZ411" s="225"/>
      <c r="BA411" s="222">
        <f t="shared" si="1067"/>
        <v>0</v>
      </c>
      <c r="BB411" s="223"/>
      <c r="BC411" s="225">
        <f>SUM(BC412)</f>
        <v>0</v>
      </c>
      <c r="BD411" s="225">
        <f>SUM(BD412)</f>
        <v>0</v>
      </c>
      <c r="BE411" s="225">
        <f>SUM(BE412)</f>
        <v>0</v>
      </c>
      <c r="BF411" s="225"/>
      <c r="BG411" s="225"/>
      <c r="BH411" s="222">
        <f t="shared" si="1068"/>
        <v>0</v>
      </c>
      <c r="BI411" s="223"/>
      <c r="BJ411" s="223"/>
      <c r="BK411" s="225">
        <f>SUM(BK412)</f>
        <v>0</v>
      </c>
      <c r="BL411" s="225">
        <f>SUM(BL412)</f>
        <v>0</v>
      </c>
      <c r="BM411" s="225">
        <f>SUM(BM412)</f>
        <v>0</v>
      </c>
      <c r="BN411" s="225"/>
      <c r="BO411" s="225"/>
      <c r="BP411" s="222">
        <f t="shared" si="1069"/>
        <v>0</v>
      </c>
      <c r="BQ411" s="223"/>
      <c r="BR411" s="225">
        <f>SUM(BR412)</f>
        <v>0</v>
      </c>
      <c r="BS411" s="225">
        <f>SUM(BS412)</f>
        <v>0</v>
      </c>
      <c r="BT411" s="225">
        <f>SUM(BT412)</f>
        <v>0</v>
      </c>
      <c r="BU411" s="29"/>
      <c r="BV411" s="190"/>
      <c r="BW411" s="25">
        <f t="shared" si="1040"/>
        <v>0</v>
      </c>
      <c r="BX411" s="47"/>
      <c r="BY411" s="35"/>
      <c r="BZ411" s="35"/>
      <c r="CA411" s="53"/>
      <c r="CB411" s="53"/>
      <c r="CC411" s="53"/>
      <c r="CD411" s="53"/>
      <c r="CE411" s="53"/>
      <c r="CF411" s="53"/>
      <c r="CG411" s="53"/>
      <c r="CH411" s="53"/>
      <c r="CI411" s="53"/>
      <c r="CJ411" s="53"/>
      <c r="CK411" s="53"/>
      <c r="CL411" s="53"/>
      <c r="CM411" s="53"/>
      <c r="CN411" s="53"/>
      <c r="CO411" s="53"/>
      <c r="CP411" s="53"/>
      <c r="CQ411" s="53"/>
      <c r="CR411" s="53"/>
      <c r="CS411" s="53"/>
      <c r="CT411" s="53"/>
      <c r="CU411" s="53"/>
      <c r="CV411" s="53"/>
      <c r="CW411" s="53"/>
      <c r="CX411" s="53"/>
      <c r="CY411" s="53"/>
      <c r="CZ411" s="53"/>
      <c r="DA411" s="53"/>
      <c r="DB411" s="53"/>
      <c r="DC411" s="53"/>
      <c r="DD411" s="53"/>
      <c r="DE411" s="53"/>
      <c r="DF411" s="53"/>
      <c r="DG411" s="53"/>
      <c r="DH411" s="53"/>
      <c r="DI411" s="53"/>
      <c r="DJ411" s="53"/>
      <c r="DK411" s="53"/>
      <c r="DL411" s="53"/>
      <c r="DM411" s="53"/>
      <c r="DN411" s="53"/>
      <c r="DO411" s="53"/>
      <c r="DP411" s="53"/>
      <c r="DQ411" s="53"/>
      <c r="DR411" s="53"/>
      <c r="DS411" s="53"/>
      <c r="DT411" s="53"/>
      <c r="DU411" s="53"/>
      <c r="DV411" s="53"/>
      <c r="DW411" s="53"/>
      <c r="DX411" s="53"/>
      <c r="DY411" s="53"/>
      <c r="DZ411" s="53"/>
      <c r="EA411" s="53"/>
      <c r="EB411" s="53"/>
      <c r="EC411" s="53"/>
      <c r="ED411" s="53"/>
      <c r="EE411" s="53"/>
      <c r="EF411" s="53"/>
      <c r="EG411" s="53"/>
      <c r="EH411" s="53"/>
      <c r="EI411" s="53"/>
      <c r="EJ411" s="53"/>
      <c r="EK411" s="53"/>
      <c r="EL411" s="53"/>
      <c r="EM411" s="53"/>
      <c r="EN411" s="53"/>
      <c r="EO411" s="53"/>
      <c r="EP411" s="53"/>
      <c r="EQ411" s="53"/>
      <c r="ER411" s="53"/>
      <c r="ES411" s="53"/>
      <c r="ET411" s="53"/>
      <c r="EU411" s="53"/>
      <c r="EV411" s="53"/>
      <c r="EW411" s="53"/>
      <c r="EX411" s="53"/>
      <c r="EY411" s="53"/>
      <c r="EZ411" s="53"/>
      <c r="FA411" s="53"/>
      <c r="FB411" s="53"/>
      <c r="FC411" s="53"/>
      <c r="FD411" s="53"/>
      <c r="FE411" s="53"/>
      <c r="FF411" s="53"/>
    </row>
    <row r="412" spans="1:162" ht="57" customHeight="1" outlineLevel="1" x14ac:dyDescent="0.45">
      <c r="A412" s="5">
        <v>342</v>
      </c>
      <c r="B412" s="5">
        <v>342</v>
      </c>
      <c r="C412" s="5" t="s">
        <v>324</v>
      </c>
      <c r="D412" s="6" t="s">
        <v>549</v>
      </c>
      <c r="E412" s="10">
        <v>167.5</v>
      </c>
      <c r="F412" s="283">
        <f t="shared" ref="F412" si="1137">E412*I412</f>
        <v>261300</v>
      </c>
      <c r="G412" s="283">
        <f t="shared" ref="G412" si="1138">E412*J412</f>
        <v>165741.25</v>
      </c>
      <c r="H412" s="283">
        <f t="shared" ref="H412" si="1139">F412+G412</f>
        <v>427041.25</v>
      </c>
      <c r="I412" s="283">
        <f t="shared" ref="I412" si="1140">P412</f>
        <v>1560</v>
      </c>
      <c r="J412" s="283">
        <f>Q412</f>
        <v>989.5</v>
      </c>
      <c r="K412" s="10">
        <f t="shared" ref="K412" si="1141">J412+I412</f>
        <v>2549.5</v>
      </c>
      <c r="L412" s="228"/>
      <c r="M412" s="227">
        <f t="shared" si="1082"/>
        <v>261300</v>
      </c>
      <c r="N412" s="227">
        <f>E412*Q412</f>
        <v>165741.25</v>
      </c>
      <c r="O412" s="227">
        <f t="shared" si="1083"/>
        <v>427041.25</v>
      </c>
      <c r="P412" s="227">
        <v>1560</v>
      </c>
      <c r="Q412" s="227">
        <v>989.5</v>
      </c>
      <c r="R412" s="227">
        <f t="shared" si="1076"/>
        <v>2549.5</v>
      </c>
      <c r="S412" s="228"/>
      <c r="T412" s="227">
        <f t="shared" si="1011"/>
        <v>0</v>
      </c>
      <c r="U412" s="227">
        <f t="shared" si="1012"/>
        <v>0</v>
      </c>
      <c r="V412" s="232">
        <f t="shared" si="1013"/>
        <v>0</v>
      </c>
      <c r="W412" s="274"/>
      <c r="X412" s="227"/>
      <c r="Y412" s="227"/>
      <c r="Z412" s="228"/>
      <c r="AA412" s="238">
        <f>AM412*AD412</f>
        <v>0</v>
      </c>
      <c r="AB412" s="227">
        <f>AM413*AE412</f>
        <v>0</v>
      </c>
      <c r="AC412" s="227">
        <f>AA412+AB412</f>
        <v>0</v>
      </c>
      <c r="AD412" s="227"/>
      <c r="AE412" s="227"/>
      <c r="AF412" s="229">
        <f t="shared" si="1065"/>
        <v>0</v>
      </c>
      <c r="AG412" s="228"/>
      <c r="AH412" s="227">
        <f t="shared" si="1072"/>
        <v>0</v>
      </c>
      <c r="AI412" s="227">
        <f t="shared" si="1073"/>
        <v>0</v>
      </c>
      <c r="AJ412" s="232">
        <f t="shared" si="1014"/>
        <v>0</v>
      </c>
      <c r="AK412" s="227"/>
      <c r="AL412" s="227"/>
      <c r="AM412" s="227"/>
      <c r="AN412" s="228"/>
      <c r="AO412" s="238">
        <f t="shared" si="1074"/>
        <v>0</v>
      </c>
      <c r="AP412" s="227">
        <f t="shared" si="1070"/>
        <v>0</v>
      </c>
      <c r="AQ412" s="227">
        <f t="shared" si="1071"/>
        <v>0</v>
      </c>
      <c r="AR412" s="227"/>
      <c r="AS412" s="227"/>
      <c r="AT412" s="229">
        <f t="shared" si="1066"/>
        <v>0</v>
      </c>
      <c r="AU412" s="230"/>
      <c r="AV412" s="238">
        <f>R412*AY412</f>
        <v>0</v>
      </c>
      <c r="AW412" s="227">
        <f>R413*AZ412</f>
        <v>0</v>
      </c>
      <c r="AX412" s="227">
        <f>AV412+AW412</f>
        <v>0</v>
      </c>
      <c r="AY412" s="227"/>
      <c r="AZ412" s="227"/>
      <c r="BA412" s="229">
        <f t="shared" si="1067"/>
        <v>0</v>
      </c>
      <c r="BB412" s="230"/>
      <c r="BC412" s="238">
        <f>Y412*BF412</f>
        <v>0</v>
      </c>
      <c r="BD412" s="227">
        <f>Y413*BG412</f>
        <v>0</v>
      </c>
      <c r="BE412" s="227">
        <f>BC412+BD412</f>
        <v>0</v>
      </c>
      <c r="BF412" s="227"/>
      <c r="BG412" s="227"/>
      <c r="BH412" s="229">
        <f t="shared" si="1068"/>
        <v>0</v>
      </c>
      <c r="BI412" s="230"/>
      <c r="BJ412" s="230"/>
      <c r="BK412" s="238">
        <f>AT412*BN412</f>
        <v>0</v>
      </c>
      <c r="BL412" s="227">
        <f>AT413*BO412</f>
        <v>0</v>
      </c>
      <c r="BM412" s="227">
        <f>BK412+BL412</f>
        <v>0</v>
      </c>
      <c r="BN412" s="227"/>
      <c r="BO412" s="227"/>
      <c r="BP412" s="229">
        <f t="shared" si="1069"/>
        <v>0</v>
      </c>
      <c r="BQ412" s="230"/>
      <c r="BR412" s="238">
        <f>BA412*BU412</f>
        <v>0</v>
      </c>
      <c r="BS412" s="227">
        <f>BA413*BV412</f>
        <v>0</v>
      </c>
      <c r="BT412" s="227">
        <f>BR412+BS412</f>
        <v>0</v>
      </c>
      <c r="BU412" s="18"/>
      <c r="BV412" s="186"/>
      <c r="BW412" s="16">
        <f t="shared" si="1040"/>
        <v>0</v>
      </c>
      <c r="BX412" s="48"/>
      <c r="BY412" s="37" t="s">
        <v>871</v>
      </c>
      <c r="BZ412" s="37"/>
    </row>
    <row r="413" spans="1:162" s="26" customFormat="1" x14ac:dyDescent="0.45">
      <c r="A413" s="21"/>
      <c r="B413" s="21"/>
      <c r="C413" s="21" t="s">
        <v>325</v>
      </c>
      <c r="D413" s="27"/>
      <c r="E413" s="28"/>
      <c r="F413" s="225">
        <f t="shared" ref="F413:L413" si="1142">SUM(F414:F416)</f>
        <v>105227.25</v>
      </c>
      <c r="G413" s="225">
        <f t="shared" si="1142"/>
        <v>26748.348000000002</v>
      </c>
      <c r="H413" s="225">
        <f t="shared" si="1142"/>
        <v>131975.598</v>
      </c>
      <c r="I413" s="225"/>
      <c r="J413" s="225"/>
      <c r="K413" s="225"/>
      <c r="L413" s="225">
        <f t="shared" si="1142"/>
        <v>0</v>
      </c>
      <c r="M413" s="225">
        <f>SUM(M414:M416)</f>
        <v>105227.25</v>
      </c>
      <c r="N413" s="225">
        <f>SUM(N414:N416)</f>
        <v>26748.348000000002</v>
      </c>
      <c r="O413" s="225">
        <f>SUM(O414:O416)</f>
        <v>131975.598</v>
      </c>
      <c r="P413" s="225"/>
      <c r="Q413" s="225"/>
      <c r="R413" s="225">
        <f t="shared" si="1076"/>
        <v>0</v>
      </c>
      <c r="S413" s="226"/>
      <c r="T413" s="225">
        <f>SUM(T414:T416)</f>
        <v>30651.25</v>
      </c>
      <c r="U413" s="225">
        <f>SUM(U414:U416)</f>
        <v>0</v>
      </c>
      <c r="V413" s="225">
        <f>SUM(V414:V416)</f>
        <v>30651.25</v>
      </c>
      <c r="W413" s="273"/>
      <c r="X413" s="225"/>
      <c r="Y413" s="225"/>
      <c r="Z413" s="226"/>
      <c r="AA413" s="225">
        <f>SUM(AA414:AA416)</f>
        <v>0</v>
      </c>
      <c r="AB413" s="225">
        <f>SUM(AB414:AB416)</f>
        <v>0</v>
      </c>
      <c r="AC413" s="225">
        <f>SUM(AC414:AC416)</f>
        <v>0</v>
      </c>
      <c r="AD413" s="225"/>
      <c r="AE413" s="225"/>
      <c r="AF413" s="222">
        <f t="shared" si="1065"/>
        <v>0</v>
      </c>
      <c r="AG413" s="226"/>
      <c r="AH413" s="225">
        <f>SUM(AH414:AH416)</f>
        <v>0</v>
      </c>
      <c r="AI413" s="225">
        <f>SUM(AI414:AI416)</f>
        <v>0</v>
      </c>
      <c r="AJ413" s="225">
        <f>SUM(AJ414:AJ416)</f>
        <v>0</v>
      </c>
      <c r="AK413" s="225"/>
      <c r="AL413" s="225"/>
      <c r="AM413" s="225"/>
      <c r="AN413" s="226"/>
      <c r="AO413" s="225">
        <f>SUM(AO414:AO416)</f>
        <v>0</v>
      </c>
      <c r="AP413" s="225">
        <f>SUM(AP414:AP416)</f>
        <v>0</v>
      </c>
      <c r="AQ413" s="225">
        <f>SUM(AQ414:AQ416)</f>
        <v>0</v>
      </c>
      <c r="AR413" s="225"/>
      <c r="AS413" s="225"/>
      <c r="AT413" s="222">
        <f t="shared" si="1066"/>
        <v>0</v>
      </c>
      <c r="AU413" s="223"/>
      <c r="AV413" s="225">
        <f>SUM(AV414:AV416)</f>
        <v>0</v>
      </c>
      <c r="AW413" s="225">
        <f>SUM(AW414:AW416)</f>
        <v>0</v>
      </c>
      <c r="AX413" s="225">
        <f>SUM(AX414:AX416)</f>
        <v>0</v>
      </c>
      <c r="AY413" s="225"/>
      <c r="AZ413" s="225"/>
      <c r="BA413" s="222">
        <f t="shared" si="1067"/>
        <v>0</v>
      </c>
      <c r="BB413" s="223"/>
      <c r="BC413" s="225">
        <f>SUM(BC414:BC416)</f>
        <v>0</v>
      </c>
      <c r="BD413" s="225">
        <f>SUM(BD414:BD416)</f>
        <v>0</v>
      </c>
      <c r="BE413" s="225">
        <f>SUM(BE414:BE416)</f>
        <v>0</v>
      </c>
      <c r="BF413" s="225"/>
      <c r="BG413" s="225"/>
      <c r="BH413" s="222">
        <f t="shared" si="1068"/>
        <v>0</v>
      </c>
      <c r="BI413" s="223"/>
      <c r="BJ413" s="223"/>
      <c r="BK413" s="225">
        <f>SUM(BK414:BK416)</f>
        <v>0</v>
      </c>
      <c r="BL413" s="225">
        <f>SUM(BL414:BL416)</f>
        <v>0</v>
      </c>
      <c r="BM413" s="225">
        <f>SUM(BM414:BM416)</f>
        <v>0</v>
      </c>
      <c r="BN413" s="225"/>
      <c r="BO413" s="225"/>
      <c r="BP413" s="222">
        <f t="shared" si="1069"/>
        <v>0</v>
      </c>
      <c r="BQ413" s="223"/>
      <c r="BR413" s="225">
        <f>SUM(BR414:BR416)</f>
        <v>0</v>
      </c>
      <c r="BS413" s="225">
        <f>SUM(BS414:BS416)</f>
        <v>0</v>
      </c>
      <c r="BT413" s="225">
        <f>SUM(BT414:BT416)</f>
        <v>0</v>
      </c>
      <c r="BU413" s="29"/>
      <c r="BV413" s="190"/>
      <c r="BW413" s="25">
        <f t="shared" si="1040"/>
        <v>0</v>
      </c>
      <c r="BX413" s="47"/>
      <c r="BY413" s="35"/>
      <c r="BZ413" s="35"/>
      <c r="CA413" s="53"/>
      <c r="CB413" s="53"/>
      <c r="CC413" s="53"/>
      <c r="CD413" s="53"/>
      <c r="CE413" s="53"/>
      <c r="CF413" s="53"/>
      <c r="CG413" s="53"/>
      <c r="CH413" s="53"/>
      <c r="CI413" s="53"/>
      <c r="CJ413" s="53"/>
      <c r="CK413" s="53"/>
      <c r="CL413" s="53"/>
      <c r="CM413" s="53"/>
      <c r="CN413" s="53"/>
      <c r="CO413" s="53"/>
      <c r="CP413" s="53"/>
      <c r="CQ413" s="53"/>
      <c r="CR413" s="53"/>
      <c r="CS413" s="53"/>
      <c r="CT413" s="53"/>
      <c r="CU413" s="53"/>
      <c r="CV413" s="53"/>
      <c r="CW413" s="53"/>
      <c r="CX413" s="53"/>
      <c r="CY413" s="53"/>
      <c r="CZ413" s="53"/>
      <c r="DA413" s="53"/>
      <c r="DB413" s="53"/>
      <c r="DC413" s="53"/>
      <c r="DD413" s="53"/>
      <c r="DE413" s="53"/>
      <c r="DF413" s="53"/>
      <c r="DG413" s="53"/>
      <c r="DH413" s="53"/>
      <c r="DI413" s="53"/>
      <c r="DJ413" s="53"/>
      <c r="DK413" s="53"/>
      <c r="DL413" s="53"/>
      <c r="DM413" s="53"/>
      <c r="DN413" s="53"/>
      <c r="DO413" s="53"/>
      <c r="DP413" s="53"/>
      <c r="DQ413" s="53"/>
      <c r="DR413" s="53"/>
      <c r="DS413" s="53"/>
      <c r="DT413" s="53"/>
      <c r="DU413" s="53"/>
      <c r="DV413" s="53"/>
      <c r="DW413" s="53"/>
      <c r="DX413" s="53"/>
      <c r="DY413" s="53"/>
      <c r="DZ413" s="53"/>
      <c r="EA413" s="53"/>
      <c r="EB413" s="53"/>
      <c r="EC413" s="53"/>
      <c r="ED413" s="53"/>
      <c r="EE413" s="53"/>
      <c r="EF413" s="53"/>
      <c r="EG413" s="53"/>
      <c r="EH413" s="53"/>
      <c r="EI413" s="53"/>
      <c r="EJ413" s="53"/>
      <c r="EK413" s="53"/>
      <c r="EL413" s="53"/>
      <c r="EM413" s="53"/>
      <c r="EN413" s="53"/>
      <c r="EO413" s="53"/>
      <c r="EP413" s="53"/>
      <c r="EQ413" s="53"/>
      <c r="ER413" s="53"/>
      <c r="ES413" s="53"/>
      <c r="ET413" s="53"/>
      <c r="EU413" s="53"/>
      <c r="EV413" s="53"/>
      <c r="EW413" s="53"/>
      <c r="EX413" s="53"/>
      <c r="EY413" s="53"/>
      <c r="EZ413" s="53"/>
      <c r="FA413" s="53"/>
      <c r="FB413" s="53"/>
      <c r="FC413" s="53"/>
      <c r="FD413" s="53"/>
      <c r="FE413" s="53"/>
      <c r="FF413" s="53"/>
    </row>
    <row r="414" spans="1:162" ht="114" customHeight="1" outlineLevel="1" x14ac:dyDescent="0.45">
      <c r="A414" s="5">
        <v>343</v>
      </c>
      <c r="B414" s="5">
        <v>343</v>
      </c>
      <c r="C414" s="5" t="s">
        <v>326</v>
      </c>
      <c r="D414" s="6" t="s">
        <v>557</v>
      </c>
      <c r="E414" s="10">
        <v>22.03</v>
      </c>
      <c r="F414" s="283">
        <f t="shared" ref="F414:F416" si="1143">E414*I414</f>
        <v>21479.25</v>
      </c>
      <c r="G414" s="283">
        <f t="shared" ref="G414:G416" si="1144">E414*J414</f>
        <v>12768.588000000002</v>
      </c>
      <c r="H414" s="283">
        <f t="shared" ref="H414:H416" si="1145">F414+G414</f>
        <v>34247.838000000003</v>
      </c>
      <c r="I414" s="283">
        <f t="shared" ref="I414:I416" si="1146">P414</f>
        <v>975</v>
      </c>
      <c r="J414" s="283">
        <f>Q414</f>
        <v>579.6</v>
      </c>
      <c r="K414" s="10">
        <f t="shared" ref="K414:K416" si="1147">J414+I414</f>
        <v>1554.6</v>
      </c>
      <c r="L414" s="228"/>
      <c r="M414" s="227">
        <f t="shared" si="1082"/>
        <v>21479.25</v>
      </c>
      <c r="N414" s="227">
        <f>E414*Q414</f>
        <v>12768.588000000002</v>
      </c>
      <c r="O414" s="227">
        <f t="shared" si="1083"/>
        <v>34247.838000000003</v>
      </c>
      <c r="P414" s="227">
        <v>975</v>
      </c>
      <c r="Q414" s="227">
        <v>579.6</v>
      </c>
      <c r="R414" s="227">
        <f t="shared" si="1076"/>
        <v>1554.6</v>
      </c>
      <c r="S414" s="228"/>
      <c r="T414" s="227">
        <f t="shared" si="1011"/>
        <v>3855.25</v>
      </c>
      <c r="U414" s="227">
        <f t="shared" si="1012"/>
        <v>0</v>
      </c>
      <c r="V414" s="232">
        <f t="shared" si="1013"/>
        <v>3855.25</v>
      </c>
      <c r="W414" s="274">
        <v>175</v>
      </c>
      <c r="X414" s="227"/>
      <c r="Y414" s="227"/>
      <c r="Z414" s="228"/>
      <c r="AA414" s="238">
        <f>AM414*AD414</f>
        <v>0</v>
      </c>
      <c r="AB414" s="227">
        <f>AM415*AE414</f>
        <v>0</v>
      </c>
      <c r="AC414" s="227">
        <f>AA414+AB414</f>
        <v>0</v>
      </c>
      <c r="AD414" s="227"/>
      <c r="AE414" s="227"/>
      <c r="AF414" s="229">
        <f t="shared" si="1065"/>
        <v>0</v>
      </c>
      <c r="AG414" s="228"/>
      <c r="AH414" s="227">
        <f t="shared" si="1072"/>
        <v>0</v>
      </c>
      <c r="AI414" s="227">
        <f t="shared" si="1073"/>
        <v>0</v>
      </c>
      <c r="AJ414" s="232">
        <f t="shared" si="1014"/>
        <v>0</v>
      </c>
      <c r="AK414" s="227"/>
      <c r="AL414" s="227"/>
      <c r="AM414" s="227"/>
      <c r="AN414" s="228"/>
      <c r="AO414" s="238">
        <f t="shared" si="1074"/>
        <v>0</v>
      </c>
      <c r="AP414" s="227">
        <f t="shared" si="1070"/>
        <v>0</v>
      </c>
      <c r="AQ414" s="227">
        <f t="shared" si="1071"/>
        <v>0</v>
      </c>
      <c r="AR414" s="227"/>
      <c r="AS414" s="227"/>
      <c r="AT414" s="229">
        <f t="shared" si="1066"/>
        <v>0</v>
      </c>
      <c r="AU414" s="230"/>
      <c r="AV414" s="238">
        <f>R414*AY414</f>
        <v>0</v>
      </c>
      <c r="AW414" s="227">
        <f>R415*AZ414</f>
        <v>0</v>
      </c>
      <c r="AX414" s="227">
        <f>AV414+AW414</f>
        <v>0</v>
      </c>
      <c r="AY414" s="227"/>
      <c r="AZ414" s="227"/>
      <c r="BA414" s="229">
        <f t="shared" si="1067"/>
        <v>0</v>
      </c>
      <c r="BB414" s="230"/>
      <c r="BC414" s="238">
        <f>Y414*BF414</f>
        <v>0</v>
      </c>
      <c r="BD414" s="227">
        <f>Y415*BG414</f>
        <v>0</v>
      </c>
      <c r="BE414" s="227">
        <f>BC414+BD414</f>
        <v>0</v>
      </c>
      <c r="BF414" s="227"/>
      <c r="BG414" s="227"/>
      <c r="BH414" s="229">
        <f t="shared" si="1068"/>
        <v>0</v>
      </c>
      <c r="BI414" s="230"/>
      <c r="BJ414" s="230"/>
      <c r="BK414" s="238">
        <f>AT414*BN414</f>
        <v>0</v>
      </c>
      <c r="BL414" s="227">
        <f>AT415*BO414</f>
        <v>0</v>
      </c>
      <c r="BM414" s="227">
        <f>BK414+BL414</f>
        <v>0</v>
      </c>
      <c r="BN414" s="227"/>
      <c r="BO414" s="227"/>
      <c r="BP414" s="229">
        <f t="shared" si="1069"/>
        <v>0</v>
      </c>
      <c r="BQ414" s="230"/>
      <c r="BR414" s="238">
        <f>BA414*BU414</f>
        <v>0</v>
      </c>
      <c r="BS414" s="227">
        <f>BA415*BV414</f>
        <v>0</v>
      </c>
      <c r="BT414" s="227">
        <f>BR414+BS414</f>
        <v>0</v>
      </c>
      <c r="BU414" s="18"/>
      <c r="BV414" s="186"/>
      <c r="BW414" s="16">
        <f t="shared" si="1040"/>
        <v>0</v>
      </c>
      <c r="BX414" s="48"/>
      <c r="BY414" s="37" t="s">
        <v>872</v>
      </c>
      <c r="BZ414" s="37"/>
    </row>
    <row r="415" spans="1:162" ht="42.75" customHeight="1" outlineLevel="1" x14ac:dyDescent="0.45">
      <c r="A415" s="5">
        <v>344</v>
      </c>
      <c r="B415" s="5">
        <v>344</v>
      </c>
      <c r="C415" s="5" t="s">
        <v>327</v>
      </c>
      <c r="D415" s="6" t="s">
        <v>558</v>
      </c>
      <c r="E415" s="10">
        <v>7.2</v>
      </c>
      <c r="F415" s="283">
        <f t="shared" si="1143"/>
        <v>64080</v>
      </c>
      <c r="G415" s="283">
        <f t="shared" si="1144"/>
        <v>7511.76</v>
      </c>
      <c r="H415" s="283">
        <f t="shared" si="1145"/>
        <v>71591.759999999995</v>
      </c>
      <c r="I415" s="283">
        <f t="shared" si="1146"/>
        <v>8900</v>
      </c>
      <c r="J415" s="283">
        <f t="shared" ref="J415:J416" si="1148">Q415</f>
        <v>1043.3</v>
      </c>
      <c r="K415" s="10">
        <f t="shared" si="1147"/>
        <v>9943.2999999999993</v>
      </c>
      <c r="L415" s="228"/>
      <c r="M415" s="227">
        <f t="shared" si="1082"/>
        <v>64080</v>
      </c>
      <c r="N415" s="227">
        <f t="shared" ref="N415:N416" si="1149">E415*Q415</f>
        <v>7511.76</v>
      </c>
      <c r="O415" s="227">
        <f t="shared" si="1083"/>
        <v>71591.759999999995</v>
      </c>
      <c r="P415" s="227">
        <v>8900</v>
      </c>
      <c r="Q415" s="227">
        <v>1043.3</v>
      </c>
      <c r="R415" s="227">
        <f t="shared" si="1076"/>
        <v>9943.2999999999993</v>
      </c>
      <c r="S415" s="228"/>
      <c r="T415" s="227">
        <f t="shared" si="1011"/>
        <v>18216</v>
      </c>
      <c r="U415" s="227">
        <f t="shared" si="1012"/>
        <v>0</v>
      </c>
      <c r="V415" s="232">
        <f t="shared" si="1013"/>
        <v>18216</v>
      </c>
      <c r="W415" s="274">
        <v>2530</v>
      </c>
      <c r="X415" s="227"/>
      <c r="Y415" s="227"/>
      <c r="Z415" s="228"/>
      <c r="AA415" s="238">
        <f>AM415*AD415</f>
        <v>0</v>
      </c>
      <c r="AB415" s="227">
        <f>AM416*AE415</f>
        <v>0</v>
      </c>
      <c r="AC415" s="227">
        <f>AA415+AB415</f>
        <v>0</v>
      </c>
      <c r="AD415" s="227"/>
      <c r="AE415" s="227"/>
      <c r="AF415" s="229">
        <f t="shared" si="1065"/>
        <v>0</v>
      </c>
      <c r="AG415" s="228"/>
      <c r="AH415" s="227">
        <f t="shared" si="1072"/>
        <v>0</v>
      </c>
      <c r="AI415" s="227">
        <f t="shared" si="1073"/>
        <v>0</v>
      </c>
      <c r="AJ415" s="232">
        <f t="shared" si="1014"/>
        <v>0</v>
      </c>
      <c r="AK415" s="227"/>
      <c r="AL415" s="227"/>
      <c r="AM415" s="227"/>
      <c r="AN415" s="228"/>
      <c r="AO415" s="238">
        <f t="shared" si="1074"/>
        <v>0</v>
      </c>
      <c r="AP415" s="227">
        <f t="shared" si="1070"/>
        <v>0</v>
      </c>
      <c r="AQ415" s="227">
        <f t="shared" si="1071"/>
        <v>0</v>
      </c>
      <c r="AR415" s="227"/>
      <c r="AS415" s="227"/>
      <c r="AT415" s="229">
        <f t="shared" si="1066"/>
        <v>0</v>
      </c>
      <c r="AU415" s="230"/>
      <c r="AV415" s="238">
        <f>R415*AY415</f>
        <v>0</v>
      </c>
      <c r="AW415" s="227">
        <f>R416*AZ415</f>
        <v>0</v>
      </c>
      <c r="AX415" s="227">
        <f>AV415+AW415</f>
        <v>0</v>
      </c>
      <c r="AY415" s="227"/>
      <c r="AZ415" s="227"/>
      <c r="BA415" s="229">
        <f t="shared" si="1067"/>
        <v>0</v>
      </c>
      <c r="BB415" s="230"/>
      <c r="BC415" s="238">
        <f>Y415*BF415</f>
        <v>0</v>
      </c>
      <c r="BD415" s="227">
        <f>Y416*BG415</f>
        <v>0</v>
      </c>
      <c r="BE415" s="227">
        <f>BC415+BD415</f>
        <v>0</v>
      </c>
      <c r="BF415" s="227"/>
      <c r="BG415" s="227"/>
      <c r="BH415" s="229">
        <f t="shared" si="1068"/>
        <v>0</v>
      </c>
      <c r="BI415" s="230"/>
      <c r="BJ415" s="230"/>
      <c r="BK415" s="238">
        <f>AT415*BN415</f>
        <v>0</v>
      </c>
      <c r="BL415" s="227">
        <f>AT416*BO415</f>
        <v>0</v>
      </c>
      <c r="BM415" s="227">
        <f>BK415+BL415</f>
        <v>0</v>
      </c>
      <c r="BN415" s="227"/>
      <c r="BO415" s="227"/>
      <c r="BP415" s="229">
        <f t="shared" si="1069"/>
        <v>0</v>
      </c>
      <c r="BQ415" s="230"/>
      <c r="BR415" s="238">
        <f>BA415*BU415</f>
        <v>0</v>
      </c>
      <c r="BS415" s="227">
        <f>BA416*BV415</f>
        <v>0</v>
      </c>
      <c r="BT415" s="227">
        <f>BR415+BS415</f>
        <v>0</v>
      </c>
      <c r="BU415" s="18"/>
      <c r="BV415" s="186"/>
      <c r="BW415" s="16">
        <f t="shared" si="1040"/>
        <v>0</v>
      </c>
      <c r="BX415" s="48"/>
      <c r="BY415" s="37" t="s">
        <v>873</v>
      </c>
      <c r="BZ415" s="37"/>
    </row>
    <row r="416" spans="1:162" ht="57" customHeight="1" outlineLevel="1" x14ac:dyDescent="0.45">
      <c r="A416" s="5">
        <v>345</v>
      </c>
      <c r="B416" s="5">
        <v>345</v>
      </c>
      <c r="C416" s="5" t="s">
        <v>328</v>
      </c>
      <c r="D416" s="6" t="s">
        <v>549</v>
      </c>
      <c r="E416" s="10">
        <v>6.6</v>
      </c>
      <c r="F416" s="283">
        <f t="shared" si="1143"/>
        <v>19668</v>
      </c>
      <c r="G416" s="283">
        <f t="shared" si="1144"/>
        <v>6468</v>
      </c>
      <c r="H416" s="283">
        <f t="shared" si="1145"/>
        <v>26136</v>
      </c>
      <c r="I416" s="283">
        <f t="shared" si="1146"/>
        <v>2980</v>
      </c>
      <c r="J416" s="283">
        <f t="shared" si="1148"/>
        <v>980</v>
      </c>
      <c r="K416" s="10">
        <f t="shared" si="1147"/>
        <v>3960</v>
      </c>
      <c r="L416" s="228"/>
      <c r="M416" s="227">
        <f t="shared" si="1082"/>
        <v>19668</v>
      </c>
      <c r="N416" s="227">
        <f t="shared" si="1149"/>
        <v>6468</v>
      </c>
      <c r="O416" s="227">
        <f t="shared" si="1083"/>
        <v>26136</v>
      </c>
      <c r="P416" s="227">
        <v>2980</v>
      </c>
      <c r="Q416" s="227">
        <v>980</v>
      </c>
      <c r="R416" s="227">
        <f t="shared" si="1076"/>
        <v>3960</v>
      </c>
      <c r="S416" s="228"/>
      <c r="T416" s="227">
        <f t="shared" si="1011"/>
        <v>8580</v>
      </c>
      <c r="U416" s="227">
        <f t="shared" si="1012"/>
        <v>0</v>
      </c>
      <c r="V416" s="232">
        <f t="shared" si="1013"/>
        <v>8580</v>
      </c>
      <c r="W416" s="274">
        <v>1300</v>
      </c>
      <c r="X416" s="227"/>
      <c r="Y416" s="227"/>
      <c r="Z416" s="228"/>
      <c r="AA416" s="238">
        <f>AM416*AD416</f>
        <v>0</v>
      </c>
      <c r="AB416" s="227">
        <f>AM417*AE416</f>
        <v>0</v>
      </c>
      <c r="AC416" s="227">
        <f>AA416+AB416</f>
        <v>0</v>
      </c>
      <c r="AD416" s="227"/>
      <c r="AE416" s="227"/>
      <c r="AF416" s="229">
        <f t="shared" si="1065"/>
        <v>0</v>
      </c>
      <c r="AG416" s="228"/>
      <c r="AH416" s="227">
        <f t="shared" si="1072"/>
        <v>0</v>
      </c>
      <c r="AI416" s="227">
        <f t="shared" si="1073"/>
        <v>0</v>
      </c>
      <c r="AJ416" s="232">
        <f t="shared" si="1014"/>
        <v>0</v>
      </c>
      <c r="AK416" s="227"/>
      <c r="AL416" s="227"/>
      <c r="AM416" s="227"/>
      <c r="AN416" s="228"/>
      <c r="AO416" s="238">
        <f t="shared" si="1074"/>
        <v>0</v>
      </c>
      <c r="AP416" s="227">
        <f t="shared" si="1070"/>
        <v>0</v>
      </c>
      <c r="AQ416" s="227">
        <f t="shared" si="1071"/>
        <v>0</v>
      </c>
      <c r="AR416" s="227"/>
      <c r="AS416" s="227"/>
      <c r="AT416" s="229">
        <f t="shared" si="1066"/>
        <v>0</v>
      </c>
      <c r="AU416" s="230"/>
      <c r="AV416" s="238">
        <f>R416*AY416</f>
        <v>0</v>
      </c>
      <c r="AW416" s="227">
        <f>R417*AZ416</f>
        <v>0</v>
      </c>
      <c r="AX416" s="227">
        <f>AV416+AW416</f>
        <v>0</v>
      </c>
      <c r="AY416" s="227"/>
      <c r="AZ416" s="227"/>
      <c r="BA416" s="229">
        <f t="shared" si="1067"/>
        <v>0</v>
      </c>
      <c r="BB416" s="230"/>
      <c r="BC416" s="238">
        <f>Y416*BF416</f>
        <v>0</v>
      </c>
      <c r="BD416" s="227">
        <f>Y417*BG416</f>
        <v>0</v>
      </c>
      <c r="BE416" s="227">
        <f>BC416+BD416</f>
        <v>0</v>
      </c>
      <c r="BF416" s="227"/>
      <c r="BG416" s="227"/>
      <c r="BH416" s="229">
        <f t="shared" si="1068"/>
        <v>0</v>
      </c>
      <c r="BI416" s="230"/>
      <c r="BJ416" s="230"/>
      <c r="BK416" s="238">
        <f>AT416*BN416</f>
        <v>0</v>
      </c>
      <c r="BL416" s="227">
        <f>AT417*BO416</f>
        <v>0</v>
      </c>
      <c r="BM416" s="227">
        <f>BK416+BL416</f>
        <v>0</v>
      </c>
      <c r="BN416" s="227"/>
      <c r="BO416" s="227"/>
      <c r="BP416" s="229">
        <f t="shared" si="1069"/>
        <v>0</v>
      </c>
      <c r="BQ416" s="230"/>
      <c r="BR416" s="238">
        <f>BA416*BU416</f>
        <v>0</v>
      </c>
      <c r="BS416" s="227">
        <f>BA417*BV416</f>
        <v>0</v>
      </c>
      <c r="BT416" s="227">
        <f>BR416+BS416</f>
        <v>0</v>
      </c>
      <c r="BU416" s="18"/>
      <c r="BV416" s="186"/>
      <c r="BW416" s="16">
        <f t="shared" si="1040"/>
        <v>0</v>
      </c>
      <c r="BX416" s="48"/>
      <c r="BY416" s="37" t="s">
        <v>874</v>
      </c>
      <c r="BZ416" s="37"/>
    </row>
    <row r="417" spans="1:162" s="30" customFormat="1" x14ac:dyDescent="0.45">
      <c r="A417" s="22"/>
      <c r="B417" s="22"/>
      <c r="C417" s="22" t="s">
        <v>63</v>
      </c>
      <c r="D417" s="22"/>
      <c r="E417" s="23"/>
      <c r="F417" s="220">
        <f t="shared" ref="F417:L417" si="1150">F418+F421+F424+F427+F431+F451+F462</f>
        <v>11959482.505000001</v>
      </c>
      <c r="G417" s="220">
        <f t="shared" si="1150"/>
        <v>3931999.4584000008</v>
      </c>
      <c r="H417" s="220">
        <f t="shared" si="1150"/>
        <v>15891481.963399999</v>
      </c>
      <c r="I417" s="220"/>
      <c r="J417" s="220"/>
      <c r="K417" s="220"/>
      <c r="L417" s="220">
        <f t="shared" si="1150"/>
        <v>0</v>
      </c>
      <c r="M417" s="220">
        <f>M418+M421+M424+M427+M431+M451+M462</f>
        <v>11959482.505000001</v>
      </c>
      <c r="N417" s="220">
        <f>N418+N421+N424+N427+N431+N451+N462</f>
        <v>3931999.4584000008</v>
      </c>
      <c r="O417" s="220">
        <f>O418+O421+O424+O427+O431+O451+O462</f>
        <v>15891481.963399999</v>
      </c>
      <c r="P417" s="220"/>
      <c r="Q417" s="220"/>
      <c r="R417" s="220">
        <f t="shared" si="1076"/>
        <v>0</v>
      </c>
      <c r="S417" s="221"/>
      <c r="T417" s="220">
        <f>T418+T421+T424+T427+T431+T451+T462</f>
        <v>0</v>
      </c>
      <c r="U417" s="220">
        <f>U418+U421+U424+U427+U431+U451+U462</f>
        <v>0</v>
      </c>
      <c r="V417" s="220">
        <f>V418+V421+V424+V427+V431+V451+V462</f>
        <v>0</v>
      </c>
      <c r="W417" s="272"/>
      <c r="X417" s="220"/>
      <c r="Y417" s="220"/>
      <c r="Z417" s="221"/>
      <c r="AA417" s="220">
        <f>AA418+AA421+AA424+AA427+AA431+AA451+AA462</f>
        <v>0</v>
      </c>
      <c r="AB417" s="220">
        <f>AB418+AB421+AB424+AB427+AB431+AB451+AB462</f>
        <v>0</v>
      </c>
      <c r="AC417" s="220">
        <f>AC418+AC421+AC424+AC427+AC431+AC451+AC462</f>
        <v>0</v>
      </c>
      <c r="AD417" s="220"/>
      <c r="AE417" s="220"/>
      <c r="AF417" s="220">
        <f t="shared" si="1065"/>
        <v>0</v>
      </c>
      <c r="AG417" s="221"/>
      <c r="AH417" s="220">
        <f>AH418+AH421+AH424+AH427+AH431+AH451+AH462</f>
        <v>314079.09500000003</v>
      </c>
      <c r="AI417" s="220">
        <f>AI418+AI421+AI424+AI427+AI431+AI451+AI462</f>
        <v>3667772.1366666667</v>
      </c>
      <c r="AJ417" s="220">
        <f>AJ418+AJ421+AJ424+AJ427+AJ431+AJ451+AJ462</f>
        <v>3981851.2316666669</v>
      </c>
      <c r="AK417" s="220"/>
      <c r="AL417" s="220"/>
      <c r="AM417" s="220"/>
      <c r="AN417" s="221"/>
      <c r="AO417" s="220">
        <f>AO418+AO421+AO424+AO427+AO431+AO451+AO462</f>
        <v>0</v>
      </c>
      <c r="AP417" s="220">
        <f>AP418+AP421+AP424+AP427+AP431+AP451+AP462</f>
        <v>0</v>
      </c>
      <c r="AQ417" s="220">
        <f>AQ418+AQ421+AQ424+AQ427+AQ431+AQ451+AQ462</f>
        <v>0</v>
      </c>
      <c r="AR417" s="220"/>
      <c r="AS417" s="220"/>
      <c r="AT417" s="220">
        <f t="shared" si="1066"/>
        <v>0</v>
      </c>
      <c r="AU417" s="221"/>
      <c r="AV417" s="220">
        <f>AV418+AV421+AV424+AV427+AV431+AV451+AV462</f>
        <v>0</v>
      </c>
      <c r="AW417" s="220">
        <f>AW418+AW421+AW424+AW427+AW431+AW451+AW462</f>
        <v>0</v>
      </c>
      <c r="AX417" s="220">
        <f>AX418+AX421+AX424+AX427+AX431+AX451+AX462</f>
        <v>0</v>
      </c>
      <c r="AY417" s="220"/>
      <c r="AZ417" s="220"/>
      <c r="BA417" s="220">
        <f t="shared" si="1067"/>
        <v>0</v>
      </c>
      <c r="BB417" s="221"/>
      <c r="BC417" s="220">
        <f>BC418+BC421+BC424+BC427+BC431+BC451+BC462</f>
        <v>0</v>
      </c>
      <c r="BD417" s="220">
        <f>BD418+BD421+BD424+BD427+BD431+BD451+BD462</f>
        <v>0</v>
      </c>
      <c r="BE417" s="220">
        <f>BE418+BE421+BE424+BE427+BE431+BE451+BE462</f>
        <v>0</v>
      </c>
      <c r="BF417" s="220"/>
      <c r="BG417" s="220"/>
      <c r="BH417" s="220">
        <f t="shared" si="1068"/>
        <v>0</v>
      </c>
      <c r="BI417" s="221"/>
      <c r="BJ417" s="221"/>
      <c r="BK417" s="220">
        <f>BK418+BK421+BK424+BK427+BK431+BK451+BK462</f>
        <v>0</v>
      </c>
      <c r="BL417" s="220">
        <f>BL418+BL421+BL424+BL427+BL431+BL451+BL462</f>
        <v>0</v>
      </c>
      <c r="BM417" s="220">
        <f>BM418+BM421+BM424+BM427+BM431+BM451+BM462</f>
        <v>0</v>
      </c>
      <c r="BN417" s="220"/>
      <c r="BO417" s="220"/>
      <c r="BP417" s="220">
        <f t="shared" si="1069"/>
        <v>0</v>
      </c>
      <c r="BQ417" s="221"/>
      <c r="BR417" s="220">
        <f>BR418+BR421+BR424+BR427+BR431+BR451+BR462</f>
        <v>654735.20000000007</v>
      </c>
      <c r="BS417" s="220">
        <f>BS418+BS421+BS424+BS427+BS431+BS451+BS462</f>
        <v>654325.99050000007</v>
      </c>
      <c r="BT417" s="220">
        <f>BT418+BT421+BT424+BT427+BT431+BT451+BT462</f>
        <v>1309061.1905000003</v>
      </c>
      <c r="BU417" s="24"/>
      <c r="BV417" s="192"/>
      <c r="BW417" s="24">
        <f t="shared" si="1040"/>
        <v>0</v>
      </c>
      <c r="BX417" s="185"/>
      <c r="BY417" s="36"/>
      <c r="BZ417" s="36"/>
      <c r="CA417" s="55"/>
      <c r="CB417" s="55"/>
      <c r="CC417" s="55"/>
      <c r="CD417" s="55"/>
      <c r="CE417" s="55"/>
      <c r="CF417" s="55"/>
      <c r="CG417" s="55"/>
      <c r="CH417" s="55"/>
      <c r="CI417" s="55"/>
      <c r="CJ417" s="55"/>
      <c r="CK417" s="55"/>
      <c r="CL417" s="55"/>
      <c r="CM417" s="55"/>
      <c r="CN417" s="55"/>
      <c r="CO417" s="55"/>
      <c r="CP417" s="55"/>
      <c r="CQ417" s="55"/>
      <c r="CR417" s="55"/>
      <c r="CS417" s="55"/>
      <c r="CT417" s="55"/>
      <c r="CU417" s="55"/>
      <c r="CV417" s="55"/>
      <c r="CW417" s="55"/>
      <c r="CX417" s="55"/>
      <c r="CY417" s="55"/>
      <c r="CZ417" s="55"/>
      <c r="DA417" s="55"/>
      <c r="DB417" s="55"/>
      <c r="DC417" s="55"/>
      <c r="DD417" s="55"/>
      <c r="DE417" s="55"/>
      <c r="DF417" s="55"/>
      <c r="DG417" s="55"/>
      <c r="DH417" s="55"/>
      <c r="DI417" s="55"/>
      <c r="DJ417" s="55"/>
      <c r="DK417" s="55"/>
      <c r="DL417" s="55"/>
      <c r="DM417" s="55"/>
      <c r="DN417" s="55"/>
      <c r="DO417" s="55"/>
      <c r="DP417" s="55"/>
      <c r="DQ417" s="55"/>
      <c r="DR417" s="55"/>
      <c r="DS417" s="55"/>
      <c r="DT417" s="55"/>
      <c r="DU417" s="55"/>
      <c r="DV417" s="55"/>
      <c r="DW417" s="55"/>
      <c r="DX417" s="55"/>
      <c r="DY417" s="55"/>
      <c r="DZ417" s="55"/>
      <c r="EA417" s="55"/>
      <c r="EB417" s="55"/>
      <c r="EC417" s="55"/>
      <c r="ED417" s="55"/>
      <c r="EE417" s="55"/>
      <c r="EF417" s="55"/>
      <c r="EG417" s="55"/>
      <c r="EH417" s="55"/>
      <c r="EI417" s="55"/>
      <c r="EJ417" s="55"/>
      <c r="EK417" s="55"/>
      <c r="EL417" s="55"/>
      <c r="EM417" s="55"/>
      <c r="EN417" s="55"/>
      <c r="EO417" s="55"/>
      <c r="EP417" s="55"/>
      <c r="EQ417" s="55"/>
      <c r="ER417" s="55"/>
      <c r="ES417" s="55"/>
      <c r="ET417" s="55"/>
      <c r="EU417" s="55"/>
      <c r="EV417" s="55"/>
      <c r="EW417" s="55"/>
      <c r="EX417" s="55"/>
      <c r="EY417" s="55"/>
      <c r="EZ417" s="55"/>
      <c r="FA417" s="55"/>
      <c r="FB417" s="55"/>
      <c r="FC417" s="55"/>
      <c r="FD417" s="55"/>
      <c r="FE417" s="55"/>
      <c r="FF417" s="55"/>
    </row>
    <row r="418" spans="1:162" s="26" customFormat="1" x14ac:dyDescent="0.45">
      <c r="A418" s="21"/>
      <c r="B418" s="21"/>
      <c r="C418" s="21" t="s">
        <v>329</v>
      </c>
      <c r="D418" s="27"/>
      <c r="E418" s="28"/>
      <c r="F418" s="225">
        <f t="shared" ref="F418:L418" si="1151">SUM(F419:F420)</f>
        <v>63567.9</v>
      </c>
      <c r="G418" s="225">
        <f t="shared" si="1151"/>
        <v>26794.832999999999</v>
      </c>
      <c r="H418" s="225">
        <f t="shared" si="1151"/>
        <v>90362.732999999993</v>
      </c>
      <c r="I418" s="225"/>
      <c r="J418" s="225"/>
      <c r="K418" s="225"/>
      <c r="L418" s="225">
        <f t="shared" si="1151"/>
        <v>0</v>
      </c>
      <c r="M418" s="225">
        <f>SUM(M419:M420)</f>
        <v>63567.9</v>
      </c>
      <c r="N418" s="225">
        <f>SUM(N419:N420)</f>
        <v>26794.832999999999</v>
      </c>
      <c r="O418" s="225">
        <f>SUM(O419:O420)</f>
        <v>90362.732999999993</v>
      </c>
      <c r="P418" s="225"/>
      <c r="Q418" s="225"/>
      <c r="R418" s="225">
        <f t="shared" si="1076"/>
        <v>0</v>
      </c>
      <c r="S418" s="226"/>
      <c r="T418" s="225">
        <f>SUM(T419:T420)</f>
        <v>0</v>
      </c>
      <c r="U418" s="225">
        <f>SUM(U419:U420)</f>
        <v>0</v>
      </c>
      <c r="V418" s="225">
        <f>SUM(V419:V420)</f>
        <v>0</v>
      </c>
      <c r="W418" s="273"/>
      <c r="X418" s="225"/>
      <c r="Y418" s="225"/>
      <c r="Z418" s="226"/>
      <c r="AA418" s="225">
        <f>SUM(AA419:AA420)</f>
        <v>0</v>
      </c>
      <c r="AB418" s="225">
        <f>SUM(AB419:AB420)</f>
        <v>0</v>
      </c>
      <c r="AC418" s="225">
        <f>SUM(AC419:AC420)</f>
        <v>0</v>
      </c>
      <c r="AD418" s="225"/>
      <c r="AE418" s="225"/>
      <c r="AF418" s="222">
        <f t="shared" si="1065"/>
        <v>0</v>
      </c>
      <c r="AG418" s="226"/>
      <c r="AH418" s="225">
        <f>SUM(AH419:AH420)</f>
        <v>0</v>
      </c>
      <c r="AI418" s="225">
        <f>SUM(AI419:AI420)</f>
        <v>26968.2</v>
      </c>
      <c r="AJ418" s="225">
        <f>SUM(AJ419:AJ420)</f>
        <v>26968.2</v>
      </c>
      <c r="AK418" s="225"/>
      <c r="AL418" s="225"/>
      <c r="AM418" s="225"/>
      <c r="AN418" s="226"/>
      <c r="AO418" s="225">
        <f>SUM(AO419:AO420)</f>
        <v>0</v>
      </c>
      <c r="AP418" s="225">
        <f>SUM(AP419:AP420)</f>
        <v>0</v>
      </c>
      <c r="AQ418" s="225">
        <f>SUM(AQ419:AQ420)</f>
        <v>0</v>
      </c>
      <c r="AR418" s="225"/>
      <c r="AS418" s="225"/>
      <c r="AT418" s="222">
        <f t="shared" si="1066"/>
        <v>0</v>
      </c>
      <c r="AU418" s="223"/>
      <c r="AV418" s="225">
        <f>SUM(AV419:AV420)</f>
        <v>0</v>
      </c>
      <c r="AW418" s="225">
        <f>SUM(AW419:AW420)</f>
        <v>0</v>
      </c>
      <c r="AX418" s="225">
        <f>SUM(AX419:AX420)</f>
        <v>0</v>
      </c>
      <c r="AY418" s="225"/>
      <c r="AZ418" s="225"/>
      <c r="BA418" s="222">
        <f t="shared" si="1067"/>
        <v>0</v>
      </c>
      <c r="BB418" s="223"/>
      <c r="BC418" s="225">
        <f>SUM(BC419:BC420)</f>
        <v>0</v>
      </c>
      <c r="BD418" s="225">
        <f>SUM(BD419:BD420)</f>
        <v>0</v>
      </c>
      <c r="BE418" s="225">
        <f>SUM(BE419:BE420)</f>
        <v>0</v>
      </c>
      <c r="BF418" s="225"/>
      <c r="BG418" s="225"/>
      <c r="BH418" s="222">
        <f t="shared" si="1068"/>
        <v>0</v>
      </c>
      <c r="BI418" s="223"/>
      <c r="BJ418" s="223"/>
      <c r="BK418" s="225">
        <f>SUM(BK419:BK420)</f>
        <v>0</v>
      </c>
      <c r="BL418" s="225">
        <f>SUM(BL419:BL420)</f>
        <v>0</v>
      </c>
      <c r="BM418" s="225">
        <f>SUM(BM419:BM420)</f>
        <v>0</v>
      </c>
      <c r="BN418" s="225"/>
      <c r="BO418" s="225"/>
      <c r="BP418" s="222">
        <f t="shared" si="1069"/>
        <v>0</v>
      </c>
      <c r="BQ418" s="223"/>
      <c r="BR418" s="225">
        <f>SUM(BR419:BR420)</f>
        <v>30820.799999999996</v>
      </c>
      <c r="BS418" s="225">
        <f>SUM(BS419:BS420)</f>
        <v>30801.537</v>
      </c>
      <c r="BT418" s="225">
        <f>SUM(BT419:BT420)</f>
        <v>61622.337</v>
      </c>
      <c r="BU418" s="29"/>
      <c r="BV418" s="190"/>
      <c r="BW418" s="25">
        <f t="shared" si="1040"/>
        <v>0</v>
      </c>
      <c r="BX418" s="47"/>
      <c r="BY418" s="35"/>
      <c r="BZ418" s="35"/>
      <c r="CA418" s="53"/>
      <c r="CB418" s="53"/>
      <c r="CC418" s="53"/>
      <c r="CD418" s="53"/>
      <c r="CE418" s="53"/>
      <c r="CF418" s="53"/>
      <c r="CG418" s="53"/>
      <c r="CH418" s="53"/>
      <c r="CI418" s="53"/>
      <c r="CJ418" s="53"/>
      <c r="CK418" s="53"/>
      <c r="CL418" s="53"/>
      <c r="CM418" s="53"/>
      <c r="CN418" s="53"/>
      <c r="CO418" s="53"/>
      <c r="CP418" s="53"/>
      <c r="CQ418" s="53"/>
      <c r="CR418" s="53"/>
      <c r="CS418" s="53"/>
      <c r="CT418" s="53"/>
      <c r="CU418" s="53"/>
      <c r="CV418" s="53"/>
      <c r="CW418" s="53"/>
      <c r="CX418" s="53"/>
      <c r="CY418" s="53"/>
      <c r="CZ418" s="53"/>
      <c r="DA418" s="53"/>
      <c r="DB418" s="53"/>
      <c r="DC418" s="53"/>
      <c r="DD418" s="53"/>
      <c r="DE418" s="53"/>
      <c r="DF418" s="53"/>
      <c r="DG418" s="53"/>
      <c r="DH418" s="53"/>
      <c r="DI418" s="53"/>
      <c r="DJ418" s="53"/>
      <c r="DK418" s="53"/>
      <c r="DL418" s="53"/>
      <c r="DM418" s="53"/>
      <c r="DN418" s="53"/>
      <c r="DO418" s="53"/>
      <c r="DP418" s="53"/>
      <c r="DQ418" s="53"/>
      <c r="DR418" s="53"/>
      <c r="DS418" s="53"/>
      <c r="DT418" s="53"/>
      <c r="DU418" s="53"/>
      <c r="DV418" s="53"/>
      <c r="DW418" s="53"/>
      <c r="DX418" s="53"/>
      <c r="DY418" s="53"/>
      <c r="DZ418" s="53"/>
      <c r="EA418" s="53"/>
      <c r="EB418" s="53"/>
      <c r="EC418" s="53"/>
      <c r="ED418" s="53"/>
      <c r="EE418" s="53"/>
      <c r="EF418" s="53"/>
      <c r="EG418" s="53"/>
      <c r="EH418" s="53"/>
      <c r="EI418" s="53"/>
      <c r="EJ418" s="53"/>
      <c r="EK418" s="53"/>
      <c r="EL418" s="53"/>
      <c r="EM418" s="53"/>
      <c r="EN418" s="53"/>
      <c r="EO418" s="53"/>
      <c r="EP418" s="53"/>
      <c r="EQ418" s="53"/>
      <c r="ER418" s="53"/>
      <c r="ES418" s="53"/>
      <c r="ET418" s="53"/>
      <c r="EU418" s="53"/>
      <c r="EV418" s="53"/>
      <c r="EW418" s="53"/>
      <c r="EX418" s="53"/>
      <c r="EY418" s="53"/>
      <c r="EZ418" s="53"/>
      <c r="FA418" s="53"/>
      <c r="FB418" s="53"/>
      <c r="FC418" s="53"/>
      <c r="FD418" s="53"/>
      <c r="FE418" s="53"/>
      <c r="FF418" s="53"/>
    </row>
    <row r="419" spans="1:162" ht="156.75" customHeight="1" outlineLevel="1" x14ac:dyDescent="0.45">
      <c r="A419" s="5">
        <v>346</v>
      </c>
      <c r="B419" s="5">
        <v>346</v>
      </c>
      <c r="C419" s="5" t="s">
        <v>330</v>
      </c>
      <c r="D419" s="6" t="s">
        <v>552</v>
      </c>
      <c r="E419" s="10">
        <v>317.89</v>
      </c>
      <c r="F419" s="283">
        <f t="shared" ref="F419" si="1152">E419*I419</f>
        <v>52451.85</v>
      </c>
      <c r="G419" s="283">
        <f t="shared" ref="G419" si="1153">E419*J419</f>
        <v>22109.249499999998</v>
      </c>
      <c r="H419" s="283">
        <f t="shared" ref="H419" si="1154">F419+G419</f>
        <v>74561.099499999997</v>
      </c>
      <c r="I419" s="283">
        <f>P419</f>
        <v>165</v>
      </c>
      <c r="J419" s="283">
        <f>Q419</f>
        <v>69.55</v>
      </c>
      <c r="K419" s="10"/>
      <c r="L419" s="228"/>
      <c r="M419" s="227">
        <f t="shared" si="1082"/>
        <v>52451.85</v>
      </c>
      <c r="N419" s="227">
        <f>E419*Q419</f>
        <v>22109.249499999998</v>
      </c>
      <c r="O419" s="227">
        <f t="shared" si="1083"/>
        <v>74561.099499999997</v>
      </c>
      <c r="P419" s="227">
        <v>165</v>
      </c>
      <c r="Q419" s="227">
        <v>69.55</v>
      </c>
      <c r="R419" s="227">
        <f t="shared" si="1076"/>
        <v>234.55</v>
      </c>
      <c r="S419" s="228"/>
      <c r="T419" s="227">
        <f t="shared" si="1011"/>
        <v>0</v>
      </c>
      <c r="U419" s="227">
        <f t="shared" si="1012"/>
        <v>0</v>
      </c>
      <c r="V419" s="232">
        <f t="shared" si="1013"/>
        <v>0</v>
      </c>
      <c r="W419" s="274"/>
      <c r="X419" s="227"/>
      <c r="Y419" s="227"/>
      <c r="Z419" s="228"/>
      <c r="AA419" s="238">
        <f>AM419*AD419</f>
        <v>0</v>
      </c>
      <c r="AB419" s="227">
        <f>AM420*AE419</f>
        <v>0</v>
      </c>
      <c r="AC419" s="227">
        <f>AA419+AB419</f>
        <v>0</v>
      </c>
      <c r="AD419" s="227"/>
      <c r="AE419" s="227"/>
      <c r="AF419" s="229">
        <f t="shared" si="1065"/>
        <v>0</v>
      </c>
      <c r="AG419" s="228"/>
      <c r="AH419" s="227">
        <f t="shared" si="1072"/>
        <v>0</v>
      </c>
      <c r="AI419" s="227">
        <f t="shared" si="1073"/>
        <v>22252.3</v>
      </c>
      <c r="AJ419" s="232">
        <f t="shared" si="1014"/>
        <v>22252.3</v>
      </c>
      <c r="AK419" s="227"/>
      <c r="AL419" s="227">
        <v>70</v>
      </c>
      <c r="AM419" s="227"/>
      <c r="AN419" s="228"/>
      <c r="AO419" s="238">
        <f t="shared" si="1074"/>
        <v>0</v>
      </c>
      <c r="AP419" s="227">
        <f t="shared" si="1070"/>
        <v>0</v>
      </c>
      <c r="AQ419" s="227">
        <f t="shared" si="1071"/>
        <v>0</v>
      </c>
      <c r="AR419" s="227"/>
      <c r="AS419" s="227"/>
      <c r="AT419" s="229">
        <f t="shared" si="1066"/>
        <v>0</v>
      </c>
      <c r="AU419" s="230"/>
      <c r="AV419" s="238">
        <f>R419*AY419</f>
        <v>0</v>
      </c>
      <c r="AW419" s="227">
        <f>R420*AZ419</f>
        <v>0</v>
      </c>
      <c r="AX419" s="227">
        <f>AV419+AW419</f>
        <v>0</v>
      </c>
      <c r="AY419" s="227"/>
      <c r="AZ419" s="227"/>
      <c r="BA419" s="229">
        <f t="shared" si="1067"/>
        <v>0</v>
      </c>
      <c r="BB419" s="230"/>
      <c r="BC419" s="238">
        <f>Y419*BF419</f>
        <v>0</v>
      </c>
      <c r="BD419" s="227">
        <f>Y420*BG419</f>
        <v>0</v>
      </c>
      <c r="BE419" s="227">
        <f>BC419+BD419</f>
        <v>0</v>
      </c>
      <c r="BF419" s="227"/>
      <c r="BG419" s="227"/>
      <c r="BH419" s="229">
        <f t="shared" si="1068"/>
        <v>0</v>
      </c>
      <c r="BI419" s="230"/>
      <c r="BJ419" s="230"/>
      <c r="BK419" s="238">
        <f>AT419*BN419</f>
        <v>0</v>
      </c>
      <c r="BL419" s="227">
        <f>AT420*BO419</f>
        <v>0</v>
      </c>
      <c r="BM419" s="227">
        <f>BK419+BL419</f>
        <v>0</v>
      </c>
      <c r="BN419" s="227"/>
      <c r="BO419" s="227"/>
      <c r="BP419" s="229">
        <f t="shared" si="1069"/>
        <v>0</v>
      </c>
      <c r="BQ419" s="230"/>
      <c r="BR419" s="238">
        <f>E419*BU419</f>
        <v>25431.199999999997</v>
      </c>
      <c r="BS419" s="227">
        <f>E419*BV419</f>
        <v>25415.305499999999</v>
      </c>
      <c r="BT419" s="227">
        <f>BR419+BS419</f>
        <v>50846.505499999999</v>
      </c>
      <c r="BU419" s="18">
        <v>80</v>
      </c>
      <c r="BV419" s="186" t="s">
        <v>1358</v>
      </c>
      <c r="BW419" s="16">
        <f t="shared" si="1040"/>
        <v>159.94999999999999</v>
      </c>
      <c r="BX419" s="48"/>
      <c r="BY419" s="37" t="s">
        <v>875</v>
      </c>
      <c r="BZ419" s="37"/>
    </row>
    <row r="420" spans="1:162" ht="57" customHeight="1" outlineLevel="1" x14ac:dyDescent="0.45">
      <c r="A420" s="5">
        <v>347</v>
      </c>
      <c r="B420" s="5">
        <v>347</v>
      </c>
      <c r="C420" s="5" t="s">
        <v>331</v>
      </c>
      <c r="D420" s="6" t="s">
        <v>552</v>
      </c>
      <c r="E420" s="10">
        <v>67.37</v>
      </c>
      <c r="F420" s="283">
        <f t="shared" ref="F420" si="1155">E420*I420</f>
        <v>11116.050000000001</v>
      </c>
      <c r="G420" s="283">
        <f t="shared" ref="G420" si="1156">E420*J420</f>
        <v>4685.5834999999997</v>
      </c>
      <c r="H420" s="283">
        <f t="shared" ref="H420" si="1157">F420+G420</f>
        <v>15801.6335</v>
      </c>
      <c r="I420" s="283">
        <f>P420</f>
        <v>165</v>
      </c>
      <c r="J420" s="283">
        <f>Q420</f>
        <v>69.55</v>
      </c>
      <c r="K420" s="10"/>
      <c r="L420" s="228"/>
      <c r="M420" s="227">
        <f>P420*E420</f>
        <v>11116.050000000001</v>
      </c>
      <c r="N420" s="227">
        <f>E420*Q420</f>
        <v>4685.5834999999997</v>
      </c>
      <c r="O420" s="227">
        <f>M420+N420</f>
        <v>15801.6335</v>
      </c>
      <c r="P420" s="227">
        <v>165</v>
      </c>
      <c r="Q420" s="227">
        <v>69.55</v>
      </c>
      <c r="R420" s="227">
        <f>P420+Q420</f>
        <v>234.55</v>
      </c>
      <c r="S420" s="228"/>
      <c r="T420" s="227">
        <f t="shared" si="1011"/>
        <v>0</v>
      </c>
      <c r="U420" s="227">
        <f t="shared" si="1012"/>
        <v>0</v>
      </c>
      <c r="V420" s="232">
        <f t="shared" si="1013"/>
        <v>0</v>
      </c>
      <c r="W420" s="274"/>
      <c r="X420" s="227"/>
      <c r="Y420" s="227"/>
      <c r="Z420" s="228"/>
      <c r="AA420" s="238">
        <f>AM420*AD420</f>
        <v>0</v>
      </c>
      <c r="AB420" s="227">
        <f>AM421*AE420</f>
        <v>0</v>
      </c>
      <c r="AC420" s="227">
        <f>AA420+AB420</f>
        <v>0</v>
      </c>
      <c r="AD420" s="227"/>
      <c r="AE420" s="227"/>
      <c r="AF420" s="229">
        <f t="shared" si="1065"/>
        <v>0</v>
      </c>
      <c r="AG420" s="228"/>
      <c r="AH420" s="227">
        <f t="shared" si="1072"/>
        <v>0</v>
      </c>
      <c r="AI420" s="227">
        <f t="shared" si="1073"/>
        <v>4715.9000000000005</v>
      </c>
      <c r="AJ420" s="232">
        <f t="shared" si="1014"/>
        <v>4715.9000000000005</v>
      </c>
      <c r="AK420" s="227"/>
      <c r="AL420" s="227">
        <v>70</v>
      </c>
      <c r="AM420" s="227"/>
      <c r="AN420" s="228"/>
      <c r="AO420" s="238">
        <f t="shared" si="1074"/>
        <v>0</v>
      </c>
      <c r="AP420" s="227">
        <f t="shared" si="1070"/>
        <v>0</v>
      </c>
      <c r="AQ420" s="227">
        <f t="shared" si="1071"/>
        <v>0</v>
      </c>
      <c r="AR420" s="227"/>
      <c r="AS420" s="227"/>
      <c r="AT420" s="229">
        <f t="shared" si="1066"/>
        <v>0</v>
      </c>
      <c r="AU420" s="230"/>
      <c r="AV420" s="238">
        <f>R420*AY420</f>
        <v>0</v>
      </c>
      <c r="AW420" s="227">
        <f>R421*AZ420</f>
        <v>0</v>
      </c>
      <c r="AX420" s="227">
        <f>AV420+AW420</f>
        <v>0</v>
      </c>
      <c r="AY420" s="227"/>
      <c r="AZ420" s="227"/>
      <c r="BA420" s="229">
        <f t="shared" si="1067"/>
        <v>0</v>
      </c>
      <c r="BB420" s="230"/>
      <c r="BC420" s="238">
        <f>Y420*BF420</f>
        <v>0</v>
      </c>
      <c r="BD420" s="227">
        <f>Y421*BG420</f>
        <v>0</v>
      </c>
      <c r="BE420" s="227">
        <f>BC420+BD420</f>
        <v>0</v>
      </c>
      <c r="BF420" s="227"/>
      <c r="BG420" s="227"/>
      <c r="BH420" s="229">
        <f t="shared" si="1068"/>
        <v>0</v>
      </c>
      <c r="BI420" s="230"/>
      <c r="BJ420" s="230"/>
      <c r="BK420" s="238">
        <f>AT420*BN420</f>
        <v>0</v>
      </c>
      <c r="BL420" s="227">
        <f>AT421*BO420</f>
        <v>0</v>
      </c>
      <c r="BM420" s="227">
        <f>BK420+BL420</f>
        <v>0</v>
      </c>
      <c r="BN420" s="227"/>
      <c r="BO420" s="227"/>
      <c r="BP420" s="229">
        <f t="shared" si="1069"/>
        <v>0</v>
      </c>
      <c r="BQ420" s="230"/>
      <c r="BR420" s="238">
        <f>E420*BU420</f>
        <v>5389.6</v>
      </c>
      <c r="BS420" s="227">
        <f>E420*BV420</f>
        <v>5386.2315000000008</v>
      </c>
      <c r="BT420" s="227">
        <f>BR420+BS420</f>
        <v>10775.8315</v>
      </c>
      <c r="BU420" s="18">
        <v>80</v>
      </c>
      <c r="BV420" s="186" t="s">
        <v>1358</v>
      </c>
      <c r="BW420" s="16">
        <f t="shared" si="1040"/>
        <v>159.94999999999999</v>
      </c>
      <c r="BX420" s="48"/>
      <c r="BY420" s="37" t="s">
        <v>876</v>
      </c>
      <c r="BZ420" s="37"/>
    </row>
    <row r="421" spans="1:162" s="26" customFormat="1" x14ac:dyDescent="0.45">
      <c r="A421" s="21"/>
      <c r="B421" s="21"/>
      <c r="C421" s="21" t="s">
        <v>332</v>
      </c>
      <c r="D421" s="27"/>
      <c r="E421" s="28"/>
      <c r="F421" s="225">
        <f t="shared" ref="F421:L421" si="1158">SUM(F422:F423)</f>
        <v>473266.20000000007</v>
      </c>
      <c r="G421" s="225">
        <f t="shared" si="1158"/>
        <v>199488.87400000001</v>
      </c>
      <c r="H421" s="225">
        <f t="shared" si="1158"/>
        <v>672755.07400000014</v>
      </c>
      <c r="I421" s="225"/>
      <c r="J421" s="225"/>
      <c r="K421" s="225"/>
      <c r="L421" s="225">
        <f t="shared" si="1158"/>
        <v>0</v>
      </c>
      <c r="M421" s="225">
        <f>SUM(M422:M423)</f>
        <v>473266.20000000007</v>
      </c>
      <c r="N421" s="225">
        <f>SUM(N422:N423)</f>
        <v>199488.87400000001</v>
      </c>
      <c r="O421" s="225">
        <f>SUM(O422:O423)</f>
        <v>672755.07400000014</v>
      </c>
      <c r="P421" s="225"/>
      <c r="Q421" s="225"/>
      <c r="R421" s="225">
        <f>P421+Q421</f>
        <v>0</v>
      </c>
      <c r="S421" s="226"/>
      <c r="T421" s="225">
        <f>SUM(T422:T423)</f>
        <v>0</v>
      </c>
      <c r="U421" s="225">
        <f>SUM(U422:U423)</f>
        <v>0</v>
      </c>
      <c r="V421" s="225">
        <f>SUM(V422:V423)</f>
        <v>0</v>
      </c>
      <c r="W421" s="273"/>
      <c r="X421" s="225"/>
      <c r="Y421" s="225"/>
      <c r="Z421" s="226"/>
      <c r="AA421" s="225">
        <f>SUM(AA422:AA423)</f>
        <v>0</v>
      </c>
      <c r="AB421" s="225">
        <f>SUM(AB422:AB423)</f>
        <v>0</v>
      </c>
      <c r="AC421" s="225">
        <f>SUM(AC422:AC423)</f>
        <v>0</v>
      </c>
      <c r="AD421" s="225"/>
      <c r="AE421" s="225"/>
      <c r="AF421" s="222">
        <f t="shared" si="1065"/>
        <v>0</v>
      </c>
      <c r="AG421" s="226"/>
      <c r="AH421" s="225">
        <f>SUM(AH422:AH423)</f>
        <v>0</v>
      </c>
      <c r="AI421" s="225">
        <f>SUM(AI422:AI423)</f>
        <v>200779.60000000003</v>
      </c>
      <c r="AJ421" s="225">
        <f>SUM(AJ422:AJ423)</f>
        <v>200779.60000000003</v>
      </c>
      <c r="AK421" s="225"/>
      <c r="AL421" s="225"/>
      <c r="AM421" s="225"/>
      <c r="AN421" s="226"/>
      <c r="AO421" s="225">
        <f>SUM(AO422:AO423)</f>
        <v>0</v>
      </c>
      <c r="AP421" s="225">
        <f>SUM(AP422:AP423)</f>
        <v>0</v>
      </c>
      <c r="AQ421" s="225">
        <f>SUM(AQ422:AQ423)</f>
        <v>0</v>
      </c>
      <c r="AR421" s="225"/>
      <c r="AS421" s="225"/>
      <c r="AT421" s="222">
        <f t="shared" si="1066"/>
        <v>0</v>
      </c>
      <c r="AU421" s="223"/>
      <c r="AV421" s="225">
        <f>SUM(AV422:AV423)</f>
        <v>0</v>
      </c>
      <c r="AW421" s="225">
        <f>SUM(AW422:AW423)</f>
        <v>0</v>
      </c>
      <c r="AX421" s="225">
        <f>SUM(AX422:AX423)</f>
        <v>0</v>
      </c>
      <c r="AY421" s="225"/>
      <c r="AZ421" s="225"/>
      <c r="BA421" s="222">
        <f t="shared" si="1067"/>
        <v>0</v>
      </c>
      <c r="BB421" s="223"/>
      <c r="BC421" s="225">
        <f>SUM(BC422:BC423)</f>
        <v>0</v>
      </c>
      <c r="BD421" s="225">
        <f>SUM(BD422:BD423)</f>
        <v>0</v>
      </c>
      <c r="BE421" s="225">
        <f>SUM(BE422:BE423)</f>
        <v>0</v>
      </c>
      <c r="BF421" s="225"/>
      <c r="BG421" s="225"/>
      <c r="BH421" s="222">
        <f t="shared" si="1068"/>
        <v>0</v>
      </c>
      <c r="BI421" s="223"/>
      <c r="BJ421" s="223"/>
      <c r="BK421" s="225">
        <f>SUM(BK422:BK423)</f>
        <v>0</v>
      </c>
      <c r="BL421" s="225">
        <f>SUM(BL422:BL423)</f>
        <v>0</v>
      </c>
      <c r="BM421" s="225">
        <f>SUM(BM422:BM423)</f>
        <v>0</v>
      </c>
      <c r="BN421" s="225"/>
      <c r="BO421" s="225"/>
      <c r="BP421" s="222">
        <f t="shared" si="1069"/>
        <v>0</v>
      </c>
      <c r="BQ421" s="223"/>
      <c r="BR421" s="225">
        <f>SUM(BR422:BR423)</f>
        <v>229462.40000000002</v>
      </c>
      <c r="BS421" s="225">
        <f>SUM(BS422:BS423)</f>
        <v>229318.986</v>
      </c>
      <c r="BT421" s="225">
        <f>SUM(BT422:BT423)</f>
        <v>458781.38600000006</v>
      </c>
      <c r="BU421" s="29"/>
      <c r="BV421" s="190"/>
      <c r="BW421" s="25">
        <f t="shared" si="1040"/>
        <v>0</v>
      </c>
      <c r="BX421" s="47"/>
      <c r="BY421" s="35"/>
      <c r="BZ421" s="35"/>
      <c r="CA421" s="53"/>
      <c r="CB421" s="53"/>
      <c r="CC421" s="53"/>
      <c r="CD421" s="53"/>
      <c r="CE421" s="53"/>
      <c r="CF421" s="53"/>
      <c r="CG421" s="53"/>
      <c r="CH421" s="53"/>
      <c r="CI421" s="53"/>
      <c r="CJ421" s="53"/>
      <c r="CK421" s="53"/>
      <c r="CL421" s="53"/>
      <c r="CM421" s="53"/>
      <c r="CN421" s="53"/>
      <c r="CO421" s="53"/>
      <c r="CP421" s="53"/>
      <c r="CQ421" s="53"/>
      <c r="CR421" s="53"/>
      <c r="CS421" s="53"/>
      <c r="CT421" s="53"/>
      <c r="CU421" s="53"/>
      <c r="CV421" s="53"/>
      <c r="CW421" s="53"/>
      <c r="CX421" s="53"/>
      <c r="CY421" s="53"/>
      <c r="CZ421" s="53"/>
      <c r="DA421" s="53"/>
      <c r="DB421" s="53"/>
      <c r="DC421" s="53"/>
      <c r="DD421" s="53"/>
      <c r="DE421" s="53"/>
      <c r="DF421" s="53"/>
      <c r="DG421" s="53"/>
      <c r="DH421" s="53"/>
      <c r="DI421" s="53"/>
      <c r="DJ421" s="53"/>
      <c r="DK421" s="53"/>
      <c r="DL421" s="53"/>
      <c r="DM421" s="53"/>
      <c r="DN421" s="53"/>
      <c r="DO421" s="53"/>
      <c r="DP421" s="53"/>
      <c r="DQ421" s="53"/>
      <c r="DR421" s="53"/>
      <c r="DS421" s="53"/>
      <c r="DT421" s="53"/>
      <c r="DU421" s="53"/>
      <c r="DV421" s="53"/>
      <c r="DW421" s="53"/>
      <c r="DX421" s="53"/>
      <c r="DY421" s="53"/>
      <c r="DZ421" s="53"/>
      <c r="EA421" s="53"/>
      <c r="EB421" s="53"/>
      <c r="EC421" s="53"/>
      <c r="ED421" s="53"/>
      <c r="EE421" s="53"/>
      <c r="EF421" s="53"/>
      <c r="EG421" s="53"/>
      <c r="EH421" s="53"/>
      <c r="EI421" s="53"/>
      <c r="EJ421" s="53"/>
      <c r="EK421" s="53"/>
      <c r="EL421" s="53"/>
      <c r="EM421" s="53"/>
      <c r="EN421" s="53"/>
      <c r="EO421" s="53"/>
      <c r="EP421" s="53"/>
      <c r="EQ421" s="53"/>
      <c r="ER421" s="53"/>
      <c r="ES421" s="53"/>
      <c r="ET421" s="53"/>
      <c r="EU421" s="53"/>
      <c r="EV421" s="53"/>
      <c r="EW421" s="53"/>
      <c r="EX421" s="53"/>
      <c r="EY421" s="53"/>
      <c r="EZ421" s="53"/>
      <c r="FA421" s="53"/>
      <c r="FB421" s="53"/>
      <c r="FC421" s="53"/>
      <c r="FD421" s="53"/>
      <c r="FE421" s="53"/>
      <c r="FF421" s="53"/>
    </row>
    <row r="422" spans="1:162" ht="128.25" customHeight="1" outlineLevel="1" x14ac:dyDescent="0.45">
      <c r="A422" s="5">
        <v>348</v>
      </c>
      <c r="B422" s="5">
        <v>348</v>
      </c>
      <c r="C422" s="5" t="s">
        <v>333</v>
      </c>
      <c r="D422" s="6" t="s">
        <v>553</v>
      </c>
      <c r="E422" s="10">
        <v>2.6230000000000002</v>
      </c>
      <c r="F422" s="283">
        <f t="shared" ref="F422" si="1159">E422*I422</f>
        <v>432795.00000000006</v>
      </c>
      <c r="G422" s="283">
        <f t="shared" ref="G422" si="1160">E422*J422</f>
        <v>182429.65000000002</v>
      </c>
      <c r="H422" s="283">
        <f t="shared" ref="H422" si="1161">F422+G422</f>
        <v>615224.65000000014</v>
      </c>
      <c r="I422" s="283">
        <f>P422</f>
        <v>165000</v>
      </c>
      <c r="J422" s="283">
        <f>Q422</f>
        <v>69550</v>
      </c>
      <c r="K422" s="10"/>
      <c r="L422" s="228"/>
      <c r="M422" s="227">
        <f t="shared" si="1082"/>
        <v>432795.00000000006</v>
      </c>
      <c r="N422" s="227">
        <f>E422*Q422</f>
        <v>182429.65000000002</v>
      </c>
      <c r="O422" s="227">
        <f t="shared" si="1083"/>
        <v>615224.65000000014</v>
      </c>
      <c r="P422" s="236">
        <f>165*1000</f>
        <v>165000</v>
      </c>
      <c r="Q422" s="236">
        <f>69.55*1000</f>
        <v>69550</v>
      </c>
      <c r="R422" s="227">
        <f t="shared" si="1076"/>
        <v>234550</v>
      </c>
      <c r="S422" s="228"/>
      <c r="T422" s="227">
        <f t="shared" si="1011"/>
        <v>0</v>
      </c>
      <c r="U422" s="227">
        <f t="shared" si="1012"/>
        <v>0</v>
      </c>
      <c r="V422" s="232">
        <f t="shared" si="1013"/>
        <v>0</v>
      </c>
      <c r="W422" s="274"/>
      <c r="X422" s="227"/>
      <c r="Y422" s="227"/>
      <c r="Z422" s="228"/>
      <c r="AA422" s="238">
        <f>AM422*AD422</f>
        <v>0</v>
      </c>
      <c r="AB422" s="227">
        <f>AM423*AE422</f>
        <v>0</v>
      </c>
      <c r="AC422" s="227">
        <f>AA422+AB422</f>
        <v>0</v>
      </c>
      <c r="AD422" s="227"/>
      <c r="AE422" s="227"/>
      <c r="AF422" s="229">
        <f t="shared" si="1065"/>
        <v>0</v>
      </c>
      <c r="AG422" s="228"/>
      <c r="AH422" s="227">
        <f t="shared" si="1072"/>
        <v>0</v>
      </c>
      <c r="AI422" s="227">
        <f t="shared" si="1073"/>
        <v>183610.00000000003</v>
      </c>
      <c r="AJ422" s="232">
        <f t="shared" si="1014"/>
        <v>183610.00000000003</v>
      </c>
      <c r="AK422" s="227"/>
      <c r="AL422" s="227">
        <v>70000</v>
      </c>
      <c r="AM422" s="227"/>
      <c r="AN422" s="228"/>
      <c r="AO422" s="238">
        <f t="shared" si="1074"/>
        <v>0</v>
      </c>
      <c r="AP422" s="227">
        <f t="shared" si="1070"/>
        <v>0</v>
      </c>
      <c r="AQ422" s="227">
        <f t="shared" si="1071"/>
        <v>0</v>
      </c>
      <c r="AR422" s="227"/>
      <c r="AS422" s="227"/>
      <c r="AT422" s="229">
        <f t="shared" si="1066"/>
        <v>0</v>
      </c>
      <c r="AU422" s="230"/>
      <c r="AV422" s="238">
        <f>R422*AY422</f>
        <v>0</v>
      </c>
      <c r="AW422" s="227">
        <f>R423*AZ422</f>
        <v>0</v>
      </c>
      <c r="AX422" s="227">
        <f>AV422+AW422</f>
        <v>0</v>
      </c>
      <c r="AY422" s="227"/>
      <c r="AZ422" s="227"/>
      <c r="BA422" s="229">
        <f t="shared" si="1067"/>
        <v>0</v>
      </c>
      <c r="BB422" s="230"/>
      <c r="BC422" s="238">
        <f>Y422*BF422</f>
        <v>0</v>
      </c>
      <c r="BD422" s="227">
        <f>Y423*BG422</f>
        <v>0</v>
      </c>
      <c r="BE422" s="227">
        <f>BC422+BD422</f>
        <v>0</v>
      </c>
      <c r="BF422" s="227"/>
      <c r="BG422" s="227"/>
      <c r="BH422" s="229">
        <f t="shared" si="1068"/>
        <v>0</v>
      </c>
      <c r="BI422" s="230"/>
      <c r="BJ422" s="230"/>
      <c r="BK422" s="238">
        <f>AT422*BN422</f>
        <v>0</v>
      </c>
      <c r="BL422" s="227">
        <f>AT423*BO422</f>
        <v>0</v>
      </c>
      <c r="BM422" s="227">
        <f>BK422+BL422</f>
        <v>0</v>
      </c>
      <c r="BN422" s="227"/>
      <c r="BO422" s="227"/>
      <c r="BP422" s="229">
        <f t="shared" si="1069"/>
        <v>0</v>
      </c>
      <c r="BQ422" s="230"/>
      <c r="BR422" s="238">
        <f>E422*BU422</f>
        <v>209840.00000000003</v>
      </c>
      <c r="BS422" s="227">
        <f>E422*BV422</f>
        <v>209708.85</v>
      </c>
      <c r="BT422" s="227">
        <f>BR422+BS422</f>
        <v>419548.85000000003</v>
      </c>
      <c r="BU422" s="18">
        <v>80000</v>
      </c>
      <c r="BV422" s="186">
        <v>79950</v>
      </c>
      <c r="BW422" s="16">
        <f t="shared" si="1040"/>
        <v>159950</v>
      </c>
      <c r="BX422" s="48"/>
      <c r="BY422" s="37" t="s">
        <v>877</v>
      </c>
      <c r="BZ422" s="37"/>
    </row>
    <row r="423" spans="1:162" ht="42.75" customHeight="1" outlineLevel="1" x14ac:dyDescent="0.45">
      <c r="A423" s="5">
        <v>349</v>
      </c>
      <c r="B423" s="5">
        <v>349</v>
      </c>
      <c r="C423" s="5" t="s">
        <v>334</v>
      </c>
      <c r="D423" s="6" t="s">
        <v>552</v>
      </c>
      <c r="E423" s="10">
        <v>245.28</v>
      </c>
      <c r="F423" s="283">
        <f t="shared" ref="F423" si="1162">E423*I423</f>
        <v>40471.199999999997</v>
      </c>
      <c r="G423" s="283">
        <f t="shared" ref="G423" si="1163">E423*J423</f>
        <v>17059.223999999998</v>
      </c>
      <c r="H423" s="283">
        <f t="shared" ref="H423" si="1164">F423+G423</f>
        <v>57530.423999999999</v>
      </c>
      <c r="I423" s="283">
        <f>P423</f>
        <v>165</v>
      </c>
      <c r="J423" s="283">
        <f>Q423</f>
        <v>69.55</v>
      </c>
      <c r="K423" s="10"/>
      <c r="L423" s="228"/>
      <c r="M423" s="227">
        <f t="shared" si="1082"/>
        <v>40471.199999999997</v>
      </c>
      <c r="N423" s="227">
        <f>E423*Q423</f>
        <v>17059.223999999998</v>
      </c>
      <c r="O423" s="227">
        <f t="shared" si="1083"/>
        <v>57530.423999999999</v>
      </c>
      <c r="P423" s="227">
        <v>165</v>
      </c>
      <c r="Q423" s="227">
        <v>69.55</v>
      </c>
      <c r="R423" s="227">
        <f t="shared" si="1076"/>
        <v>234.55</v>
      </c>
      <c r="S423" s="228"/>
      <c r="T423" s="227">
        <f t="shared" si="1011"/>
        <v>0</v>
      </c>
      <c r="U423" s="227">
        <f t="shared" si="1012"/>
        <v>0</v>
      </c>
      <c r="V423" s="232">
        <f t="shared" si="1013"/>
        <v>0</v>
      </c>
      <c r="W423" s="274"/>
      <c r="X423" s="227"/>
      <c r="Y423" s="227"/>
      <c r="Z423" s="228"/>
      <c r="AA423" s="238">
        <f>AM423*AD423</f>
        <v>0</v>
      </c>
      <c r="AB423" s="227">
        <f>AM424*AE423</f>
        <v>0</v>
      </c>
      <c r="AC423" s="227">
        <f>AA423+AB423</f>
        <v>0</v>
      </c>
      <c r="AD423" s="227"/>
      <c r="AE423" s="227"/>
      <c r="AF423" s="229">
        <f t="shared" si="1065"/>
        <v>0</v>
      </c>
      <c r="AG423" s="228"/>
      <c r="AH423" s="227">
        <f t="shared" si="1072"/>
        <v>0</v>
      </c>
      <c r="AI423" s="227">
        <f t="shared" si="1073"/>
        <v>17169.599999999999</v>
      </c>
      <c r="AJ423" s="232">
        <f t="shared" si="1014"/>
        <v>17169.599999999999</v>
      </c>
      <c r="AK423" s="227"/>
      <c r="AL423" s="227">
        <v>70</v>
      </c>
      <c r="AM423" s="227"/>
      <c r="AN423" s="228"/>
      <c r="AO423" s="238">
        <f t="shared" si="1074"/>
        <v>0</v>
      </c>
      <c r="AP423" s="227">
        <f t="shared" si="1070"/>
        <v>0</v>
      </c>
      <c r="AQ423" s="227">
        <f t="shared" si="1071"/>
        <v>0</v>
      </c>
      <c r="AR423" s="227"/>
      <c r="AS423" s="227"/>
      <c r="AT423" s="229">
        <f t="shared" si="1066"/>
        <v>0</v>
      </c>
      <c r="AU423" s="230"/>
      <c r="AV423" s="238">
        <f>R423*AY423</f>
        <v>0</v>
      </c>
      <c r="AW423" s="227">
        <f>R424*AZ423</f>
        <v>0</v>
      </c>
      <c r="AX423" s="227">
        <f>AV423+AW423</f>
        <v>0</v>
      </c>
      <c r="AY423" s="227"/>
      <c r="AZ423" s="227"/>
      <c r="BA423" s="229">
        <f t="shared" si="1067"/>
        <v>0</v>
      </c>
      <c r="BB423" s="230"/>
      <c r="BC423" s="238">
        <f>Y423*BF423</f>
        <v>0</v>
      </c>
      <c r="BD423" s="227">
        <f>Y424*BG423</f>
        <v>0</v>
      </c>
      <c r="BE423" s="227">
        <f>BC423+BD423</f>
        <v>0</v>
      </c>
      <c r="BF423" s="227"/>
      <c r="BG423" s="227"/>
      <c r="BH423" s="229">
        <f t="shared" si="1068"/>
        <v>0</v>
      </c>
      <c r="BI423" s="230"/>
      <c r="BJ423" s="230"/>
      <c r="BK423" s="238">
        <f>AT423*BN423</f>
        <v>0</v>
      </c>
      <c r="BL423" s="227">
        <f>AT424*BO423</f>
        <v>0</v>
      </c>
      <c r="BM423" s="227">
        <f>BK423+BL423</f>
        <v>0</v>
      </c>
      <c r="BN423" s="227"/>
      <c r="BO423" s="227"/>
      <c r="BP423" s="229">
        <f t="shared" si="1069"/>
        <v>0</v>
      </c>
      <c r="BQ423" s="230"/>
      <c r="BR423" s="238">
        <f>E423*BU423</f>
        <v>19622.400000000001</v>
      </c>
      <c r="BS423" s="227">
        <f>E423*BV423</f>
        <v>19610.136000000002</v>
      </c>
      <c r="BT423" s="227">
        <f>BR423+BS423</f>
        <v>39232.536000000007</v>
      </c>
      <c r="BU423" s="18">
        <v>80</v>
      </c>
      <c r="BV423" s="186" t="s">
        <v>1358</v>
      </c>
      <c r="BW423" s="16">
        <f t="shared" si="1040"/>
        <v>159.94999999999999</v>
      </c>
      <c r="BX423" s="48"/>
      <c r="BY423" s="37" t="s">
        <v>878</v>
      </c>
      <c r="BZ423" s="37"/>
    </row>
    <row r="424" spans="1:162" s="26" customFormat="1" x14ac:dyDescent="0.45">
      <c r="A424" s="21"/>
      <c r="B424" s="21"/>
      <c r="C424" s="21" t="s">
        <v>335</v>
      </c>
      <c r="D424" s="27"/>
      <c r="E424" s="28"/>
      <c r="F424" s="225">
        <f t="shared" ref="F424:L424" si="1165">SUM(F425:F426)</f>
        <v>110809.05</v>
      </c>
      <c r="G424" s="225">
        <f t="shared" si="1165"/>
        <v>46707.693500000001</v>
      </c>
      <c r="H424" s="225">
        <f t="shared" si="1165"/>
        <v>157516.74350000001</v>
      </c>
      <c r="I424" s="225"/>
      <c r="J424" s="225"/>
      <c r="K424" s="225"/>
      <c r="L424" s="225">
        <f t="shared" si="1165"/>
        <v>0</v>
      </c>
      <c r="M424" s="225">
        <f>SUM(M425:M426)</f>
        <v>110809.05</v>
      </c>
      <c r="N424" s="225">
        <f>SUM(N425:N426)</f>
        <v>46707.693500000001</v>
      </c>
      <c r="O424" s="225">
        <f>SUM(O425:O426)</f>
        <v>157516.74350000001</v>
      </c>
      <c r="P424" s="225"/>
      <c r="Q424" s="225"/>
      <c r="R424" s="225">
        <f t="shared" si="1076"/>
        <v>0</v>
      </c>
      <c r="S424" s="226"/>
      <c r="T424" s="225">
        <f>SUM(T425:T426)</f>
        <v>0</v>
      </c>
      <c r="U424" s="225">
        <f>SUM(U425:U426)</f>
        <v>0</v>
      </c>
      <c r="V424" s="225">
        <f>SUM(V425:V426)</f>
        <v>0</v>
      </c>
      <c r="W424" s="273"/>
      <c r="X424" s="225"/>
      <c r="Y424" s="225"/>
      <c r="Z424" s="226"/>
      <c r="AA424" s="225">
        <f>SUM(AA425:AA426)</f>
        <v>0</v>
      </c>
      <c r="AB424" s="225">
        <f>SUM(AB425:AB426)</f>
        <v>0</v>
      </c>
      <c r="AC424" s="225">
        <f>SUM(AC425:AC426)</f>
        <v>0</v>
      </c>
      <c r="AD424" s="225"/>
      <c r="AE424" s="225"/>
      <c r="AF424" s="222">
        <f t="shared" si="1065"/>
        <v>0</v>
      </c>
      <c r="AG424" s="226"/>
      <c r="AH424" s="225">
        <f>SUM(AH425:AH426)</f>
        <v>0</v>
      </c>
      <c r="AI424" s="225">
        <f>SUM(AI425:AI426)</f>
        <v>47009.9</v>
      </c>
      <c r="AJ424" s="225">
        <f>SUM(AJ425:AJ426)</f>
        <v>47009.9</v>
      </c>
      <c r="AK424" s="225"/>
      <c r="AL424" s="225"/>
      <c r="AM424" s="225"/>
      <c r="AN424" s="226"/>
      <c r="AO424" s="225">
        <f>SUM(AO425:AO426)</f>
        <v>0</v>
      </c>
      <c r="AP424" s="225">
        <f>SUM(AP425:AP426)</f>
        <v>0</v>
      </c>
      <c r="AQ424" s="225">
        <f>SUM(AQ425:AQ426)</f>
        <v>0</v>
      </c>
      <c r="AR424" s="225"/>
      <c r="AS424" s="225"/>
      <c r="AT424" s="222">
        <f t="shared" si="1066"/>
        <v>0</v>
      </c>
      <c r="AU424" s="223"/>
      <c r="AV424" s="225">
        <f>SUM(AV425:AV426)</f>
        <v>0</v>
      </c>
      <c r="AW424" s="225">
        <f>SUM(AW425:AW426)</f>
        <v>0</v>
      </c>
      <c r="AX424" s="225">
        <f>SUM(AX425:AX426)</f>
        <v>0</v>
      </c>
      <c r="AY424" s="225"/>
      <c r="AZ424" s="225"/>
      <c r="BA424" s="222">
        <f t="shared" si="1067"/>
        <v>0</v>
      </c>
      <c r="BB424" s="223"/>
      <c r="BC424" s="225">
        <f>SUM(BC425:BC426)</f>
        <v>0</v>
      </c>
      <c r="BD424" s="225">
        <f>SUM(BD425:BD426)</f>
        <v>0</v>
      </c>
      <c r="BE424" s="225">
        <f>SUM(BE425:BE426)</f>
        <v>0</v>
      </c>
      <c r="BF424" s="225"/>
      <c r="BG424" s="225"/>
      <c r="BH424" s="222">
        <f t="shared" si="1068"/>
        <v>0</v>
      </c>
      <c r="BI424" s="223"/>
      <c r="BJ424" s="223"/>
      <c r="BK424" s="225">
        <f>SUM(BK425:BK426)</f>
        <v>0</v>
      </c>
      <c r="BL424" s="225">
        <f>SUM(BL425:BL426)</f>
        <v>0</v>
      </c>
      <c r="BM424" s="225">
        <f>SUM(BM425:BM426)</f>
        <v>0</v>
      </c>
      <c r="BN424" s="225"/>
      <c r="BO424" s="225"/>
      <c r="BP424" s="222">
        <f t="shared" si="1069"/>
        <v>0</v>
      </c>
      <c r="BQ424" s="223"/>
      <c r="BR424" s="225">
        <f>SUM(BR425:BR426)</f>
        <v>53725.599999999999</v>
      </c>
      <c r="BS424" s="225">
        <f>SUM(BS425:BS426)</f>
        <v>53692.021500000003</v>
      </c>
      <c r="BT424" s="225">
        <f>SUM(BT425:BT426)</f>
        <v>107417.62150000001</v>
      </c>
      <c r="BU424" s="29"/>
      <c r="BV424" s="190"/>
      <c r="BW424" s="25">
        <f t="shared" si="1040"/>
        <v>0</v>
      </c>
      <c r="BX424" s="47"/>
      <c r="BY424" s="35"/>
      <c r="BZ424" s="35"/>
      <c r="CA424" s="53"/>
      <c r="CB424" s="53"/>
      <c r="CC424" s="53"/>
      <c r="CD424" s="53"/>
      <c r="CE424" s="53"/>
      <c r="CF424" s="53"/>
      <c r="CG424" s="53"/>
      <c r="CH424" s="53"/>
      <c r="CI424" s="53"/>
      <c r="CJ424" s="53"/>
      <c r="CK424" s="53"/>
      <c r="CL424" s="53"/>
      <c r="CM424" s="53"/>
      <c r="CN424" s="53"/>
      <c r="CO424" s="53"/>
      <c r="CP424" s="53"/>
      <c r="CQ424" s="53"/>
      <c r="CR424" s="53"/>
      <c r="CS424" s="53"/>
      <c r="CT424" s="53"/>
      <c r="CU424" s="53"/>
      <c r="CV424" s="53"/>
      <c r="CW424" s="53"/>
      <c r="CX424" s="53"/>
      <c r="CY424" s="53"/>
      <c r="CZ424" s="53"/>
      <c r="DA424" s="53"/>
      <c r="DB424" s="53"/>
      <c r="DC424" s="53"/>
      <c r="DD424" s="53"/>
      <c r="DE424" s="53"/>
      <c r="DF424" s="53"/>
      <c r="DG424" s="53"/>
      <c r="DH424" s="53"/>
      <c r="DI424" s="53"/>
      <c r="DJ424" s="53"/>
      <c r="DK424" s="53"/>
      <c r="DL424" s="53"/>
      <c r="DM424" s="53"/>
      <c r="DN424" s="53"/>
      <c r="DO424" s="53"/>
      <c r="DP424" s="53"/>
      <c r="DQ424" s="53"/>
      <c r="DR424" s="53"/>
      <c r="DS424" s="53"/>
      <c r="DT424" s="53"/>
      <c r="DU424" s="53"/>
      <c r="DV424" s="53"/>
      <c r="DW424" s="53"/>
      <c r="DX424" s="53"/>
      <c r="DY424" s="53"/>
      <c r="DZ424" s="53"/>
      <c r="EA424" s="53"/>
      <c r="EB424" s="53"/>
      <c r="EC424" s="53"/>
      <c r="ED424" s="53"/>
      <c r="EE424" s="53"/>
      <c r="EF424" s="53"/>
      <c r="EG424" s="53"/>
      <c r="EH424" s="53"/>
      <c r="EI424" s="53"/>
      <c r="EJ424" s="53"/>
      <c r="EK424" s="53"/>
      <c r="EL424" s="53"/>
      <c r="EM424" s="53"/>
      <c r="EN424" s="53"/>
      <c r="EO424" s="53"/>
      <c r="EP424" s="53"/>
      <c r="EQ424" s="53"/>
      <c r="ER424" s="53"/>
      <c r="ES424" s="53"/>
      <c r="ET424" s="53"/>
      <c r="EU424" s="53"/>
      <c r="EV424" s="53"/>
      <c r="EW424" s="53"/>
      <c r="EX424" s="53"/>
      <c r="EY424" s="53"/>
      <c r="EZ424" s="53"/>
      <c r="FA424" s="53"/>
      <c r="FB424" s="53"/>
      <c r="FC424" s="53"/>
      <c r="FD424" s="53"/>
      <c r="FE424" s="53"/>
      <c r="FF424" s="53"/>
    </row>
    <row r="425" spans="1:162" ht="57" customHeight="1" outlineLevel="1" x14ac:dyDescent="0.45">
      <c r="A425" s="5">
        <v>350</v>
      </c>
      <c r="B425" s="5">
        <v>350</v>
      </c>
      <c r="C425" s="5" t="s">
        <v>336</v>
      </c>
      <c r="D425" s="6" t="s">
        <v>552</v>
      </c>
      <c r="E425" s="10">
        <v>170.27</v>
      </c>
      <c r="F425" s="283">
        <f t="shared" ref="F425" si="1166">E425*I425</f>
        <v>28094.550000000003</v>
      </c>
      <c r="G425" s="283">
        <f t="shared" ref="G425" si="1167">E425*J425</f>
        <v>11842.2785</v>
      </c>
      <c r="H425" s="283">
        <f t="shared" ref="H425" si="1168">F425+G425</f>
        <v>39936.828500000003</v>
      </c>
      <c r="I425" s="283">
        <f>P425</f>
        <v>165</v>
      </c>
      <c r="J425" s="283">
        <f>Q425</f>
        <v>69.55</v>
      </c>
      <c r="K425" s="10"/>
      <c r="L425" s="228"/>
      <c r="M425" s="227">
        <f t="shared" si="1082"/>
        <v>28094.550000000003</v>
      </c>
      <c r="N425" s="227">
        <f>E425*Q425</f>
        <v>11842.2785</v>
      </c>
      <c r="O425" s="227">
        <f t="shared" si="1083"/>
        <v>39936.828500000003</v>
      </c>
      <c r="P425" s="227">
        <v>165</v>
      </c>
      <c r="Q425" s="227">
        <v>69.55</v>
      </c>
      <c r="R425" s="227">
        <f t="shared" si="1076"/>
        <v>234.55</v>
      </c>
      <c r="S425" s="228"/>
      <c r="T425" s="227">
        <f t="shared" si="1011"/>
        <v>0</v>
      </c>
      <c r="U425" s="227">
        <f t="shared" si="1012"/>
        <v>0</v>
      </c>
      <c r="V425" s="232">
        <f t="shared" si="1013"/>
        <v>0</v>
      </c>
      <c r="W425" s="274"/>
      <c r="X425" s="227"/>
      <c r="Y425" s="227"/>
      <c r="Z425" s="228"/>
      <c r="AA425" s="238">
        <f>AM425*AD425</f>
        <v>0</v>
      </c>
      <c r="AB425" s="227">
        <f>AM426*AE425</f>
        <v>0</v>
      </c>
      <c r="AC425" s="227">
        <f>AA425+AB425</f>
        <v>0</v>
      </c>
      <c r="AD425" s="227"/>
      <c r="AE425" s="227"/>
      <c r="AF425" s="229">
        <f t="shared" si="1065"/>
        <v>0</v>
      </c>
      <c r="AG425" s="228"/>
      <c r="AH425" s="227">
        <f t="shared" si="1072"/>
        <v>0</v>
      </c>
      <c r="AI425" s="227">
        <f t="shared" si="1073"/>
        <v>11918.900000000001</v>
      </c>
      <c r="AJ425" s="232">
        <f t="shared" si="1014"/>
        <v>11918.900000000001</v>
      </c>
      <c r="AK425" s="227"/>
      <c r="AL425" s="227">
        <v>70</v>
      </c>
      <c r="AM425" s="227"/>
      <c r="AN425" s="228"/>
      <c r="AO425" s="238">
        <f t="shared" si="1074"/>
        <v>0</v>
      </c>
      <c r="AP425" s="227">
        <f t="shared" si="1070"/>
        <v>0</v>
      </c>
      <c r="AQ425" s="227">
        <f t="shared" si="1071"/>
        <v>0</v>
      </c>
      <c r="AR425" s="227"/>
      <c r="AS425" s="227"/>
      <c r="AT425" s="229">
        <f t="shared" si="1066"/>
        <v>0</v>
      </c>
      <c r="AU425" s="230"/>
      <c r="AV425" s="238">
        <f>R425*AY425</f>
        <v>0</v>
      </c>
      <c r="AW425" s="227">
        <f>R426*AZ425</f>
        <v>0</v>
      </c>
      <c r="AX425" s="227">
        <f>AV425+AW425</f>
        <v>0</v>
      </c>
      <c r="AY425" s="227"/>
      <c r="AZ425" s="227"/>
      <c r="BA425" s="229">
        <f t="shared" si="1067"/>
        <v>0</v>
      </c>
      <c r="BB425" s="230"/>
      <c r="BC425" s="238">
        <f>Y425*BF425</f>
        <v>0</v>
      </c>
      <c r="BD425" s="227">
        <f>Y426*BG425</f>
        <v>0</v>
      </c>
      <c r="BE425" s="227">
        <f>BC425+BD425</f>
        <v>0</v>
      </c>
      <c r="BF425" s="227"/>
      <c r="BG425" s="227"/>
      <c r="BH425" s="229">
        <f t="shared" si="1068"/>
        <v>0</v>
      </c>
      <c r="BI425" s="230"/>
      <c r="BJ425" s="230"/>
      <c r="BK425" s="238">
        <f>AT425*BN425</f>
        <v>0</v>
      </c>
      <c r="BL425" s="227">
        <f>AT426*BO425</f>
        <v>0</v>
      </c>
      <c r="BM425" s="227">
        <f>BK425+BL425</f>
        <v>0</v>
      </c>
      <c r="BN425" s="227"/>
      <c r="BO425" s="227"/>
      <c r="BP425" s="229">
        <f t="shared" si="1069"/>
        <v>0</v>
      </c>
      <c r="BQ425" s="230"/>
      <c r="BR425" s="238">
        <f>E425*BU425</f>
        <v>13621.6</v>
      </c>
      <c r="BS425" s="227">
        <f>E425*BV425</f>
        <v>13613.086500000001</v>
      </c>
      <c r="BT425" s="227">
        <f>BR425+BS425</f>
        <v>27234.686500000003</v>
      </c>
      <c r="BU425" s="18">
        <v>80</v>
      </c>
      <c r="BV425" s="186" t="s">
        <v>1358</v>
      </c>
      <c r="BW425" s="16">
        <f t="shared" si="1040"/>
        <v>159.94999999999999</v>
      </c>
      <c r="BX425" s="48"/>
      <c r="BY425" s="37" t="s">
        <v>879</v>
      </c>
      <c r="BZ425" s="37"/>
    </row>
    <row r="426" spans="1:162" ht="57" customHeight="1" outlineLevel="1" x14ac:dyDescent="0.45">
      <c r="A426" s="5">
        <v>351</v>
      </c>
      <c r="B426" s="5">
        <v>351</v>
      </c>
      <c r="C426" s="5" t="s">
        <v>337</v>
      </c>
      <c r="D426" s="6" t="s">
        <v>552</v>
      </c>
      <c r="E426" s="10">
        <v>501.3</v>
      </c>
      <c r="F426" s="283">
        <f t="shared" ref="F426" si="1169">E426*I426</f>
        <v>82714.5</v>
      </c>
      <c r="G426" s="283">
        <f t="shared" ref="G426" si="1170">E426*J426</f>
        <v>34865.415000000001</v>
      </c>
      <c r="H426" s="283">
        <f t="shared" ref="H426" si="1171">F426+G426</f>
        <v>117579.91500000001</v>
      </c>
      <c r="I426" s="283">
        <f>P426</f>
        <v>165</v>
      </c>
      <c r="J426" s="283">
        <f>Q426</f>
        <v>69.55</v>
      </c>
      <c r="K426" s="10"/>
      <c r="L426" s="228"/>
      <c r="M426" s="227">
        <f t="shared" si="1082"/>
        <v>82714.5</v>
      </c>
      <c r="N426" s="227">
        <f>E426*Q426</f>
        <v>34865.415000000001</v>
      </c>
      <c r="O426" s="227">
        <f t="shared" si="1083"/>
        <v>117579.91500000001</v>
      </c>
      <c r="P426" s="227">
        <v>165</v>
      </c>
      <c r="Q426" s="227">
        <v>69.55</v>
      </c>
      <c r="R426" s="227">
        <f t="shared" si="1076"/>
        <v>234.55</v>
      </c>
      <c r="S426" s="228"/>
      <c r="T426" s="227">
        <f t="shared" si="1011"/>
        <v>0</v>
      </c>
      <c r="U426" s="227">
        <f t="shared" si="1012"/>
        <v>0</v>
      </c>
      <c r="V426" s="232">
        <f t="shared" si="1013"/>
        <v>0</v>
      </c>
      <c r="W426" s="274"/>
      <c r="X426" s="227"/>
      <c r="Y426" s="227"/>
      <c r="Z426" s="228"/>
      <c r="AA426" s="238">
        <f>AM426*AD426</f>
        <v>0</v>
      </c>
      <c r="AB426" s="227">
        <f>AM427*AE426</f>
        <v>0</v>
      </c>
      <c r="AC426" s="227">
        <f>AA426+AB426</f>
        <v>0</v>
      </c>
      <c r="AD426" s="227"/>
      <c r="AE426" s="227"/>
      <c r="AF426" s="229">
        <f t="shared" si="1065"/>
        <v>0</v>
      </c>
      <c r="AG426" s="228"/>
      <c r="AH426" s="227">
        <f t="shared" si="1072"/>
        <v>0</v>
      </c>
      <c r="AI426" s="227">
        <f t="shared" si="1073"/>
        <v>35091</v>
      </c>
      <c r="AJ426" s="232">
        <f t="shared" si="1014"/>
        <v>35091</v>
      </c>
      <c r="AK426" s="227"/>
      <c r="AL426" s="227">
        <v>70</v>
      </c>
      <c r="AM426" s="227"/>
      <c r="AN426" s="228"/>
      <c r="AO426" s="238">
        <f t="shared" si="1074"/>
        <v>0</v>
      </c>
      <c r="AP426" s="227">
        <f t="shared" si="1070"/>
        <v>0</v>
      </c>
      <c r="AQ426" s="227">
        <f t="shared" si="1071"/>
        <v>0</v>
      </c>
      <c r="AR426" s="227"/>
      <c r="AS426" s="227"/>
      <c r="AT426" s="229">
        <f t="shared" si="1066"/>
        <v>0</v>
      </c>
      <c r="AU426" s="230"/>
      <c r="AV426" s="238">
        <f>R426*AY426</f>
        <v>0</v>
      </c>
      <c r="AW426" s="227">
        <f>R427*AZ426</f>
        <v>0</v>
      </c>
      <c r="AX426" s="227">
        <f>AV426+AW426</f>
        <v>0</v>
      </c>
      <c r="AY426" s="227"/>
      <c r="AZ426" s="227"/>
      <c r="BA426" s="229">
        <f t="shared" si="1067"/>
        <v>0</v>
      </c>
      <c r="BB426" s="230"/>
      <c r="BC426" s="238">
        <f>Y426*BF426</f>
        <v>0</v>
      </c>
      <c r="BD426" s="227">
        <f>Y427*BG426</f>
        <v>0</v>
      </c>
      <c r="BE426" s="227">
        <f>BC426+BD426</f>
        <v>0</v>
      </c>
      <c r="BF426" s="227"/>
      <c r="BG426" s="227"/>
      <c r="BH426" s="229">
        <f t="shared" si="1068"/>
        <v>0</v>
      </c>
      <c r="BI426" s="230"/>
      <c r="BJ426" s="230"/>
      <c r="BK426" s="238">
        <f>AT426*BN426</f>
        <v>0</v>
      </c>
      <c r="BL426" s="227">
        <f>AT427*BO426</f>
        <v>0</v>
      </c>
      <c r="BM426" s="227">
        <f>BK426+BL426</f>
        <v>0</v>
      </c>
      <c r="BN426" s="227"/>
      <c r="BO426" s="227"/>
      <c r="BP426" s="229">
        <f t="shared" si="1069"/>
        <v>0</v>
      </c>
      <c r="BQ426" s="230"/>
      <c r="BR426" s="238">
        <f>E426*BU426</f>
        <v>40104</v>
      </c>
      <c r="BS426" s="227">
        <f>E426*BV426</f>
        <v>40078.935000000005</v>
      </c>
      <c r="BT426" s="227">
        <f>BR426+BS426</f>
        <v>80182.934999999998</v>
      </c>
      <c r="BU426" s="18">
        <v>80</v>
      </c>
      <c r="BV426" s="186" t="s">
        <v>1358</v>
      </c>
      <c r="BW426" s="16">
        <f t="shared" si="1040"/>
        <v>159.94999999999999</v>
      </c>
      <c r="BX426" s="48"/>
      <c r="BY426" s="37" t="s">
        <v>880</v>
      </c>
      <c r="BZ426" s="37"/>
    </row>
    <row r="427" spans="1:162" s="26" customFormat="1" x14ac:dyDescent="0.45">
      <c r="A427" s="21"/>
      <c r="B427" s="21"/>
      <c r="C427" s="21" t="s">
        <v>338</v>
      </c>
      <c r="D427" s="27"/>
      <c r="E427" s="28"/>
      <c r="F427" s="225">
        <f t="shared" ref="F427:L427" si="1172">SUM(F428:F430)</f>
        <v>150987.285</v>
      </c>
      <c r="G427" s="225">
        <f t="shared" si="1172"/>
        <v>55882.017199999995</v>
      </c>
      <c r="H427" s="225">
        <f t="shared" si="1172"/>
        <v>206869.30220000001</v>
      </c>
      <c r="I427" s="225"/>
      <c r="J427" s="225"/>
      <c r="K427" s="225"/>
      <c r="L427" s="225">
        <f t="shared" si="1172"/>
        <v>0</v>
      </c>
      <c r="M427" s="225">
        <f>SUM(M428:M430)</f>
        <v>150987.285</v>
      </c>
      <c r="N427" s="225">
        <f>SUM(N428:N430)</f>
        <v>55882.017199999995</v>
      </c>
      <c r="O427" s="225">
        <f>SUM(O428:O430)</f>
        <v>206869.30220000001</v>
      </c>
      <c r="P427" s="225"/>
      <c r="Q427" s="225"/>
      <c r="R427" s="225">
        <f t="shared" si="1076"/>
        <v>0</v>
      </c>
      <c r="S427" s="226"/>
      <c r="T427" s="225">
        <f>SUM(T428:T430)</f>
        <v>0</v>
      </c>
      <c r="U427" s="225">
        <f>SUM(U428:U430)</f>
        <v>0</v>
      </c>
      <c r="V427" s="225">
        <f>SUM(V428:V430)</f>
        <v>0</v>
      </c>
      <c r="W427" s="273"/>
      <c r="X427" s="225"/>
      <c r="Y427" s="225"/>
      <c r="Z427" s="226"/>
      <c r="AA427" s="225">
        <f>SUM(AA428:AA430)</f>
        <v>0</v>
      </c>
      <c r="AB427" s="225">
        <f>SUM(AB428:AB430)</f>
        <v>0</v>
      </c>
      <c r="AC427" s="225">
        <f>SUM(AC428:AC430)</f>
        <v>0</v>
      </c>
      <c r="AD427" s="225"/>
      <c r="AE427" s="225"/>
      <c r="AF427" s="222">
        <f t="shared" si="1065"/>
        <v>0</v>
      </c>
      <c r="AG427" s="226"/>
      <c r="AH427" s="225">
        <f>SUM(AH428:AH430)</f>
        <v>0</v>
      </c>
      <c r="AI427" s="225">
        <f>SUM(AI428:AI430)</f>
        <v>2312.7999999999997</v>
      </c>
      <c r="AJ427" s="225">
        <f>SUM(AJ428:AJ430)</f>
        <v>2312.7999999999997</v>
      </c>
      <c r="AK427" s="225"/>
      <c r="AL427" s="225"/>
      <c r="AM427" s="225"/>
      <c r="AN427" s="226"/>
      <c r="AO427" s="225">
        <f>SUM(AO428:AO430)</f>
        <v>0</v>
      </c>
      <c r="AP427" s="225">
        <f>SUM(AP428:AP430)</f>
        <v>0</v>
      </c>
      <c r="AQ427" s="225">
        <f>SUM(AQ428:AQ430)</f>
        <v>0</v>
      </c>
      <c r="AR427" s="225"/>
      <c r="AS427" s="225"/>
      <c r="AT427" s="222">
        <f t="shared" si="1066"/>
        <v>0</v>
      </c>
      <c r="AU427" s="223"/>
      <c r="AV427" s="225">
        <f>SUM(AV428:AV430)</f>
        <v>0</v>
      </c>
      <c r="AW427" s="225">
        <f>SUM(AW428:AW430)</f>
        <v>0</v>
      </c>
      <c r="AX427" s="225">
        <f>SUM(AX428:AX430)</f>
        <v>0</v>
      </c>
      <c r="AY427" s="225"/>
      <c r="AZ427" s="225"/>
      <c r="BA427" s="222">
        <f t="shared" si="1067"/>
        <v>0</v>
      </c>
      <c r="BB427" s="223"/>
      <c r="BC427" s="225">
        <f>SUM(BC428:BC430)</f>
        <v>0</v>
      </c>
      <c r="BD427" s="225">
        <f>SUM(BD428:BD430)</f>
        <v>0</v>
      </c>
      <c r="BE427" s="225">
        <f>SUM(BE428:BE430)</f>
        <v>0</v>
      </c>
      <c r="BF427" s="225"/>
      <c r="BG427" s="225"/>
      <c r="BH427" s="222">
        <f t="shared" si="1068"/>
        <v>0</v>
      </c>
      <c r="BI427" s="223"/>
      <c r="BJ427" s="223"/>
      <c r="BK427" s="225">
        <f>SUM(BK428:BK430)</f>
        <v>0</v>
      </c>
      <c r="BL427" s="225">
        <f>SUM(BL428:BL430)</f>
        <v>0</v>
      </c>
      <c r="BM427" s="225">
        <f>SUM(BM428:BM430)</f>
        <v>0</v>
      </c>
      <c r="BN427" s="225"/>
      <c r="BO427" s="225"/>
      <c r="BP427" s="222">
        <f t="shared" si="1069"/>
        <v>0</v>
      </c>
      <c r="BQ427" s="223"/>
      <c r="BR427" s="225">
        <f>SUM(BR428:BR430)</f>
        <v>19774.399999999998</v>
      </c>
      <c r="BS427" s="225">
        <f>SUM(BS428:BS430)</f>
        <v>19762.040999999997</v>
      </c>
      <c r="BT427" s="225">
        <f>SUM(BT428:BT430)</f>
        <v>39536.440999999999</v>
      </c>
      <c r="BU427" s="29"/>
      <c r="BV427" s="190"/>
      <c r="BW427" s="25">
        <f t="shared" si="1040"/>
        <v>0</v>
      </c>
      <c r="BX427" s="47"/>
      <c r="BY427" s="35"/>
      <c r="BZ427" s="35"/>
      <c r="CA427" s="53"/>
      <c r="CB427" s="53"/>
      <c r="CC427" s="53"/>
      <c r="CD427" s="53"/>
      <c r="CE427" s="53"/>
      <c r="CF427" s="53"/>
      <c r="CG427" s="53"/>
      <c r="CH427" s="53"/>
      <c r="CI427" s="53"/>
      <c r="CJ427" s="53"/>
      <c r="CK427" s="53"/>
      <c r="CL427" s="53"/>
      <c r="CM427" s="53"/>
      <c r="CN427" s="53"/>
      <c r="CO427" s="53"/>
      <c r="CP427" s="53"/>
      <c r="CQ427" s="53"/>
      <c r="CR427" s="53"/>
      <c r="CS427" s="53"/>
      <c r="CT427" s="53"/>
      <c r="CU427" s="53"/>
      <c r="CV427" s="53"/>
      <c r="CW427" s="53"/>
      <c r="CX427" s="53"/>
      <c r="CY427" s="53"/>
      <c r="CZ427" s="53"/>
      <c r="DA427" s="53"/>
      <c r="DB427" s="53"/>
      <c r="DC427" s="53"/>
      <c r="DD427" s="53"/>
      <c r="DE427" s="53"/>
      <c r="DF427" s="53"/>
      <c r="DG427" s="53"/>
      <c r="DH427" s="53"/>
      <c r="DI427" s="53"/>
      <c r="DJ427" s="53"/>
      <c r="DK427" s="53"/>
      <c r="DL427" s="53"/>
      <c r="DM427" s="53"/>
      <c r="DN427" s="53"/>
      <c r="DO427" s="53"/>
      <c r="DP427" s="53"/>
      <c r="DQ427" s="53"/>
      <c r="DR427" s="53"/>
      <c r="DS427" s="53"/>
      <c r="DT427" s="53"/>
      <c r="DU427" s="53"/>
      <c r="DV427" s="53"/>
      <c r="DW427" s="53"/>
      <c r="DX427" s="53"/>
      <c r="DY427" s="53"/>
      <c r="DZ427" s="53"/>
      <c r="EA427" s="53"/>
      <c r="EB427" s="53"/>
      <c r="EC427" s="53"/>
      <c r="ED427" s="53"/>
      <c r="EE427" s="53"/>
      <c r="EF427" s="53"/>
      <c r="EG427" s="53"/>
      <c r="EH427" s="53"/>
      <c r="EI427" s="53"/>
      <c r="EJ427" s="53"/>
      <c r="EK427" s="53"/>
      <c r="EL427" s="53"/>
      <c r="EM427" s="53"/>
      <c r="EN427" s="53"/>
      <c r="EO427" s="53"/>
      <c r="EP427" s="53"/>
      <c r="EQ427" s="53"/>
      <c r="ER427" s="53"/>
      <c r="ES427" s="53"/>
      <c r="ET427" s="53"/>
      <c r="EU427" s="53"/>
      <c r="EV427" s="53"/>
      <c r="EW427" s="53"/>
      <c r="EX427" s="53"/>
      <c r="EY427" s="53"/>
      <c r="EZ427" s="53"/>
      <c r="FA427" s="53"/>
      <c r="FB427" s="53"/>
      <c r="FC427" s="53"/>
      <c r="FD427" s="53"/>
      <c r="FE427" s="53"/>
      <c r="FF427" s="53"/>
    </row>
    <row r="428" spans="1:162" ht="57" customHeight="1" outlineLevel="1" x14ac:dyDescent="0.45">
      <c r="A428" s="5">
        <v>352</v>
      </c>
      <c r="B428" s="5">
        <v>352</v>
      </c>
      <c r="C428" s="5" t="s">
        <v>339</v>
      </c>
      <c r="D428" s="6" t="s">
        <v>552</v>
      </c>
      <c r="E428" s="10">
        <v>28.73</v>
      </c>
      <c r="F428" s="283">
        <f t="shared" ref="F428" si="1173">E428*I428</f>
        <v>991.18500000000006</v>
      </c>
      <c r="G428" s="283">
        <f t="shared" ref="G428" si="1174">E428*J428</f>
        <v>0</v>
      </c>
      <c r="H428" s="283">
        <f t="shared" ref="H428" si="1175">F428+G428</f>
        <v>991.18500000000006</v>
      </c>
      <c r="I428" s="283">
        <f>P428</f>
        <v>34.5</v>
      </c>
      <c r="J428" s="283">
        <f>Q428</f>
        <v>0</v>
      </c>
      <c r="K428" s="10"/>
      <c r="L428" s="228"/>
      <c r="M428" s="227">
        <f t="shared" si="1082"/>
        <v>991.18500000000006</v>
      </c>
      <c r="N428" s="227">
        <f>E428*Q428</f>
        <v>0</v>
      </c>
      <c r="O428" s="227">
        <f t="shared" si="1083"/>
        <v>991.18500000000006</v>
      </c>
      <c r="P428" s="227">
        <v>34.5</v>
      </c>
      <c r="Q428" s="227">
        <v>0</v>
      </c>
      <c r="R428" s="227">
        <f t="shared" si="1076"/>
        <v>34.5</v>
      </c>
      <c r="S428" s="228"/>
      <c r="T428" s="227">
        <f t="shared" si="1011"/>
        <v>0</v>
      </c>
      <c r="U428" s="227">
        <f t="shared" si="1012"/>
        <v>0</v>
      </c>
      <c r="V428" s="232">
        <f t="shared" si="1013"/>
        <v>0</v>
      </c>
      <c r="W428" s="274"/>
      <c r="X428" s="227"/>
      <c r="Y428" s="227"/>
      <c r="Z428" s="228"/>
      <c r="AA428" s="238">
        <f>AM428*AD428</f>
        <v>0</v>
      </c>
      <c r="AB428" s="227">
        <f>AM429*AE428</f>
        <v>0</v>
      </c>
      <c r="AC428" s="227">
        <f>AA428+AB428</f>
        <v>0</v>
      </c>
      <c r="AD428" s="227"/>
      <c r="AE428" s="227"/>
      <c r="AF428" s="229">
        <f t="shared" si="1065"/>
        <v>0</v>
      </c>
      <c r="AG428" s="228"/>
      <c r="AH428" s="227">
        <f t="shared" si="1072"/>
        <v>0</v>
      </c>
      <c r="AI428" s="227">
        <f t="shared" si="1073"/>
        <v>0</v>
      </c>
      <c r="AJ428" s="232">
        <f t="shared" si="1014"/>
        <v>0</v>
      </c>
      <c r="AK428" s="227"/>
      <c r="AL428" s="227"/>
      <c r="AM428" s="227"/>
      <c r="AN428" s="228"/>
      <c r="AO428" s="238">
        <f t="shared" si="1074"/>
        <v>0</v>
      </c>
      <c r="AP428" s="227">
        <f t="shared" si="1070"/>
        <v>0</v>
      </c>
      <c r="AQ428" s="227">
        <f t="shared" si="1071"/>
        <v>0</v>
      </c>
      <c r="AR428" s="227"/>
      <c r="AS428" s="227"/>
      <c r="AT428" s="229">
        <f t="shared" si="1066"/>
        <v>0</v>
      </c>
      <c r="AU428" s="230"/>
      <c r="AV428" s="238">
        <f>R428*AY428</f>
        <v>0</v>
      </c>
      <c r="AW428" s="227">
        <f>R429*AZ428</f>
        <v>0</v>
      </c>
      <c r="AX428" s="227">
        <f>AV428+AW428</f>
        <v>0</v>
      </c>
      <c r="AY428" s="227"/>
      <c r="AZ428" s="227"/>
      <c r="BA428" s="229">
        <f t="shared" si="1067"/>
        <v>0</v>
      </c>
      <c r="BB428" s="230"/>
      <c r="BC428" s="238">
        <f>Y428*BF428</f>
        <v>0</v>
      </c>
      <c r="BD428" s="227">
        <f>Y429*BG428</f>
        <v>0</v>
      </c>
      <c r="BE428" s="227">
        <f>BC428+BD428</f>
        <v>0</v>
      </c>
      <c r="BF428" s="227"/>
      <c r="BG428" s="227"/>
      <c r="BH428" s="229">
        <f t="shared" si="1068"/>
        <v>0</v>
      </c>
      <c r="BI428" s="230"/>
      <c r="BJ428" s="230"/>
      <c r="BK428" s="238">
        <f>AT428*BN428</f>
        <v>0</v>
      </c>
      <c r="BL428" s="227">
        <f>AT429*BO428</f>
        <v>0</v>
      </c>
      <c r="BM428" s="227">
        <f>BK428+BL428</f>
        <v>0</v>
      </c>
      <c r="BN428" s="227"/>
      <c r="BO428" s="227"/>
      <c r="BP428" s="229">
        <f t="shared" si="1069"/>
        <v>0</v>
      </c>
      <c r="BQ428" s="230"/>
      <c r="BR428" s="238">
        <f>E428*BU428</f>
        <v>0</v>
      </c>
      <c r="BS428" s="227">
        <f>E428*BV428</f>
        <v>0</v>
      </c>
      <c r="BT428" s="227">
        <f>BR428+BS428</f>
        <v>0</v>
      </c>
      <c r="BU428" s="18"/>
      <c r="BV428" s="186"/>
      <c r="BW428" s="16">
        <f t="shared" si="1040"/>
        <v>0</v>
      </c>
      <c r="BX428" s="48"/>
      <c r="BY428" s="37" t="s">
        <v>881</v>
      </c>
      <c r="BZ428" s="37"/>
    </row>
    <row r="429" spans="1:162" ht="85.5" customHeight="1" outlineLevel="1" x14ac:dyDescent="0.45">
      <c r="A429" s="5">
        <v>353</v>
      </c>
      <c r="B429" s="5">
        <v>353</v>
      </c>
      <c r="C429" s="5" t="s">
        <v>340</v>
      </c>
      <c r="D429" s="6" t="s">
        <v>552</v>
      </c>
      <c r="E429" s="10">
        <v>33.04</v>
      </c>
      <c r="F429" s="283">
        <f t="shared" ref="F429:F430" si="1176">E429*I429</f>
        <v>5451.5999999999995</v>
      </c>
      <c r="G429" s="283">
        <f t="shared" ref="G429:G430" si="1177">E429*J429</f>
        <v>2411.2592</v>
      </c>
      <c r="H429" s="283">
        <f t="shared" ref="H429:H430" si="1178">F429+G429</f>
        <v>7862.859199999999</v>
      </c>
      <c r="I429" s="283">
        <f t="shared" ref="I429:I430" si="1179">P429</f>
        <v>165</v>
      </c>
      <c r="J429" s="283">
        <f t="shared" ref="J429:J430" si="1180">Q429</f>
        <v>72.98</v>
      </c>
      <c r="K429" s="10"/>
      <c r="L429" s="228"/>
      <c r="M429" s="227">
        <f t="shared" si="1082"/>
        <v>5451.5999999999995</v>
      </c>
      <c r="N429" s="227">
        <f t="shared" ref="N429:N430" si="1181">E429*Q429</f>
        <v>2411.2592</v>
      </c>
      <c r="O429" s="227">
        <f t="shared" si="1083"/>
        <v>7862.859199999999</v>
      </c>
      <c r="P429" s="227">
        <v>165</v>
      </c>
      <c r="Q429" s="227">
        <v>72.98</v>
      </c>
      <c r="R429" s="227">
        <f t="shared" si="1076"/>
        <v>237.98000000000002</v>
      </c>
      <c r="S429" s="228"/>
      <c r="T429" s="227">
        <f t="shared" si="1011"/>
        <v>0</v>
      </c>
      <c r="U429" s="227">
        <f t="shared" si="1012"/>
        <v>0</v>
      </c>
      <c r="V429" s="232">
        <f t="shared" si="1013"/>
        <v>0</v>
      </c>
      <c r="W429" s="274"/>
      <c r="X429" s="227"/>
      <c r="Y429" s="227"/>
      <c r="Z429" s="228"/>
      <c r="AA429" s="238">
        <f>AM429*AD429</f>
        <v>0</v>
      </c>
      <c r="AB429" s="227">
        <f>AM430*AE429</f>
        <v>0</v>
      </c>
      <c r="AC429" s="227">
        <f>AA429+AB429</f>
        <v>0</v>
      </c>
      <c r="AD429" s="227"/>
      <c r="AE429" s="227"/>
      <c r="AF429" s="229">
        <f t="shared" si="1065"/>
        <v>0</v>
      </c>
      <c r="AG429" s="228"/>
      <c r="AH429" s="227">
        <f t="shared" si="1072"/>
        <v>0</v>
      </c>
      <c r="AI429" s="227">
        <f t="shared" si="1073"/>
        <v>2312.7999999999997</v>
      </c>
      <c r="AJ429" s="232">
        <f t="shared" si="1014"/>
        <v>2312.7999999999997</v>
      </c>
      <c r="AK429" s="227"/>
      <c r="AL429" s="227">
        <v>70</v>
      </c>
      <c r="AM429" s="227"/>
      <c r="AN429" s="228"/>
      <c r="AO429" s="238">
        <f t="shared" si="1074"/>
        <v>0</v>
      </c>
      <c r="AP429" s="227">
        <f t="shared" si="1070"/>
        <v>0</v>
      </c>
      <c r="AQ429" s="227">
        <f t="shared" si="1071"/>
        <v>0</v>
      </c>
      <c r="AR429" s="227"/>
      <c r="AS429" s="227"/>
      <c r="AT429" s="229">
        <f t="shared" si="1066"/>
        <v>0</v>
      </c>
      <c r="AU429" s="230"/>
      <c r="AV429" s="238">
        <f>R429*AY429</f>
        <v>0</v>
      </c>
      <c r="AW429" s="227">
        <f>R430*AZ429</f>
        <v>0</v>
      </c>
      <c r="AX429" s="227">
        <f>AV429+AW429</f>
        <v>0</v>
      </c>
      <c r="AY429" s="227"/>
      <c r="AZ429" s="227"/>
      <c r="BA429" s="229">
        <f t="shared" si="1067"/>
        <v>0</v>
      </c>
      <c r="BB429" s="230"/>
      <c r="BC429" s="238">
        <f>Y429*BF429</f>
        <v>0</v>
      </c>
      <c r="BD429" s="227">
        <f>Y430*BG429</f>
        <v>0</v>
      </c>
      <c r="BE429" s="227">
        <f>BC429+BD429</f>
        <v>0</v>
      </c>
      <c r="BF429" s="227"/>
      <c r="BG429" s="227"/>
      <c r="BH429" s="229">
        <f t="shared" si="1068"/>
        <v>0</v>
      </c>
      <c r="BI429" s="230"/>
      <c r="BJ429" s="230"/>
      <c r="BK429" s="238">
        <f>AT429*BN429</f>
        <v>0</v>
      </c>
      <c r="BL429" s="227">
        <f>AT430*BO429</f>
        <v>0</v>
      </c>
      <c r="BM429" s="227">
        <f>BK429+BL429</f>
        <v>0</v>
      </c>
      <c r="BN429" s="227"/>
      <c r="BO429" s="227"/>
      <c r="BP429" s="229">
        <f t="shared" si="1069"/>
        <v>0</v>
      </c>
      <c r="BQ429" s="230"/>
      <c r="BR429" s="238">
        <f>E429*BU429</f>
        <v>2643.2</v>
      </c>
      <c r="BS429" s="227">
        <f>E429*BV429</f>
        <v>2641.5480000000002</v>
      </c>
      <c r="BT429" s="227">
        <f>BR429+BS429</f>
        <v>5284.7479999999996</v>
      </c>
      <c r="BU429" s="18">
        <v>80</v>
      </c>
      <c r="BV429" s="186" t="s">
        <v>1358</v>
      </c>
      <c r="BW429" s="16">
        <f t="shared" si="1040"/>
        <v>159.94999999999999</v>
      </c>
      <c r="BX429" s="48"/>
      <c r="BY429" s="37" t="s">
        <v>882</v>
      </c>
      <c r="BZ429" s="37"/>
    </row>
    <row r="430" spans="1:162" ht="156.75" customHeight="1" outlineLevel="1" x14ac:dyDescent="0.45">
      <c r="A430" s="5">
        <v>354</v>
      </c>
      <c r="B430" s="5">
        <v>354</v>
      </c>
      <c r="C430" s="5" t="s">
        <v>341</v>
      </c>
      <c r="D430" s="6" t="s">
        <v>552</v>
      </c>
      <c r="E430" s="10">
        <v>214.14</v>
      </c>
      <c r="F430" s="283">
        <f t="shared" si="1176"/>
        <v>144544.5</v>
      </c>
      <c r="G430" s="283">
        <f t="shared" si="1177"/>
        <v>53470.757999999994</v>
      </c>
      <c r="H430" s="283">
        <f t="shared" si="1178"/>
        <v>198015.258</v>
      </c>
      <c r="I430" s="283">
        <f t="shared" si="1179"/>
        <v>675</v>
      </c>
      <c r="J430" s="283">
        <f t="shared" si="1180"/>
        <v>249.7</v>
      </c>
      <c r="K430" s="10"/>
      <c r="L430" s="228"/>
      <c r="M430" s="227">
        <f t="shared" si="1082"/>
        <v>144544.5</v>
      </c>
      <c r="N430" s="227">
        <f t="shared" si="1181"/>
        <v>53470.757999999994</v>
      </c>
      <c r="O430" s="227">
        <f t="shared" si="1083"/>
        <v>198015.258</v>
      </c>
      <c r="P430" s="227">
        <v>675</v>
      </c>
      <c r="Q430" s="227">
        <v>249.7</v>
      </c>
      <c r="R430" s="227">
        <f t="shared" si="1076"/>
        <v>924.7</v>
      </c>
      <c r="S430" s="228"/>
      <c r="T430" s="227">
        <f t="shared" si="1011"/>
        <v>0</v>
      </c>
      <c r="U430" s="227">
        <f t="shared" si="1012"/>
        <v>0</v>
      </c>
      <c r="V430" s="232">
        <f t="shared" si="1013"/>
        <v>0</v>
      </c>
      <c r="W430" s="274"/>
      <c r="X430" s="227"/>
      <c r="Y430" s="227"/>
      <c r="Z430" s="228"/>
      <c r="AA430" s="238">
        <f>AM430*AD430</f>
        <v>0</v>
      </c>
      <c r="AB430" s="227">
        <f>AM431*AE430</f>
        <v>0</v>
      </c>
      <c r="AC430" s="227">
        <f>AA430+AB430</f>
        <v>0</v>
      </c>
      <c r="AD430" s="227"/>
      <c r="AE430" s="227"/>
      <c r="AF430" s="229">
        <f t="shared" si="1065"/>
        <v>0</v>
      </c>
      <c r="AG430" s="228"/>
      <c r="AH430" s="227">
        <f t="shared" si="1072"/>
        <v>0</v>
      </c>
      <c r="AI430" s="227">
        <f t="shared" si="1073"/>
        <v>0</v>
      </c>
      <c r="AJ430" s="232">
        <f t="shared" si="1014"/>
        <v>0</v>
      </c>
      <c r="AK430" s="227"/>
      <c r="AL430" s="227"/>
      <c r="AM430" s="227"/>
      <c r="AN430" s="228"/>
      <c r="AO430" s="238">
        <f t="shared" si="1074"/>
        <v>0</v>
      </c>
      <c r="AP430" s="227">
        <f t="shared" si="1070"/>
        <v>0</v>
      </c>
      <c r="AQ430" s="227">
        <f t="shared" si="1071"/>
        <v>0</v>
      </c>
      <c r="AR430" s="227"/>
      <c r="AS430" s="227"/>
      <c r="AT430" s="229">
        <f t="shared" si="1066"/>
        <v>0</v>
      </c>
      <c r="AU430" s="230"/>
      <c r="AV430" s="238">
        <f>R430*AY430</f>
        <v>0</v>
      </c>
      <c r="AW430" s="227">
        <f>R431*AZ430</f>
        <v>0</v>
      </c>
      <c r="AX430" s="227">
        <f>AV430+AW430</f>
        <v>0</v>
      </c>
      <c r="AY430" s="227"/>
      <c r="AZ430" s="227"/>
      <c r="BA430" s="229">
        <f t="shared" si="1067"/>
        <v>0</v>
      </c>
      <c r="BB430" s="230"/>
      <c r="BC430" s="238">
        <f>Y430*BF430</f>
        <v>0</v>
      </c>
      <c r="BD430" s="227">
        <f>Y431*BG430</f>
        <v>0</v>
      </c>
      <c r="BE430" s="227">
        <f>BC430+BD430</f>
        <v>0</v>
      </c>
      <c r="BF430" s="227"/>
      <c r="BG430" s="227"/>
      <c r="BH430" s="229">
        <f t="shared" si="1068"/>
        <v>0</v>
      </c>
      <c r="BI430" s="230"/>
      <c r="BJ430" s="230"/>
      <c r="BK430" s="238">
        <f>AT430*BN430</f>
        <v>0</v>
      </c>
      <c r="BL430" s="227">
        <f>AT431*BO430</f>
        <v>0</v>
      </c>
      <c r="BM430" s="227">
        <f>BK430+BL430</f>
        <v>0</v>
      </c>
      <c r="BN430" s="227"/>
      <c r="BO430" s="227"/>
      <c r="BP430" s="229">
        <f t="shared" si="1069"/>
        <v>0</v>
      </c>
      <c r="BQ430" s="230"/>
      <c r="BR430" s="238">
        <f>E430*BU430</f>
        <v>17131.199999999997</v>
      </c>
      <c r="BS430" s="227">
        <f>E430*BV430</f>
        <v>17120.492999999999</v>
      </c>
      <c r="BT430" s="227">
        <f>BR430+BS430</f>
        <v>34251.692999999999</v>
      </c>
      <c r="BU430" s="18">
        <v>80</v>
      </c>
      <c r="BV430" s="186" t="s">
        <v>1358</v>
      </c>
      <c r="BW430" s="16">
        <f t="shared" si="1040"/>
        <v>159.94999999999999</v>
      </c>
      <c r="BX430" s="48"/>
      <c r="BY430" s="37" t="s">
        <v>883</v>
      </c>
      <c r="BZ430" s="37"/>
    </row>
    <row r="431" spans="1:162" s="26" customFormat="1" x14ac:dyDescent="0.45">
      <c r="A431" s="21"/>
      <c r="B431" s="21"/>
      <c r="C431" s="21" t="s">
        <v>342</v>
      </c>
      <c r="D431" s="27"/>
      <c r="E431" s="28"/>
      <c r="F431" s="225">
        <f t="shared" ref="F431:L431" si="1182">SUM(F432:F450)</f>
        <v>1178592.07</v>
      </c>
      <c r="G431" s="225">
        <f t="shared" si="1182"/>
        <v>454113.4044</v>
      </c>
      <c r="H431" s="225">
        <f t="shared" si="1182"/>
        <v>1632705.4743999995</v>
      </c>
      <c r="I431" s="225"/>
      <c r="J431" s="225"/>
      <c r="K431" s="225"/>
      <c r="L431" s="225">
        <f t="shared" si="1182"/>
        <v>0</v>
      </c>
      <c r="M431" s="225">
        <f>SUM(M432:M450)</f>
        <v>1178592.07</v>
      </c>
      <c r="N431" s="225">
        <f>SUM(N432:N450)</f>
        <v>454113.4044</v>
      </c>
      <c r="O431" s="225">
        <f>SUM(O432:O450)</f>
        <v>1632705.4743999995</v>
      </c>
      <c r="P431" s="225"/>
      <c r="Q431" s="225"/>
      <c r="R431" s="225">
        <f t="shared" si="1076"/>
        <v>0</v>
      </c>
      <c r="S431" s="226"/>
      <c r="T431" s="225">
        <f>SUM(T432:T450)</f>
        <v>0</v>
      </c>
      <c r="U431" s="225">
        <f>SUM(U432:U450)</f>
        <v>0</v>
      </c>
      <c r="V431" s="225">
        <f>SUM(V432:V450)</f>
        <v>0</v>
      </c>
      <c r="W431" s="273"/>
      <c r="X431" s="225"/>
      <c r="Y431" s="225"/>
      <c r="Z431" s="226"/>
      <c r="AA431" s="225">
        <f>SUM(AA432:AA450)</f>
        <v>0</v>
      </c>
      <c r="AB431" s="225">
        <f>SUM(AB432:AB450)</f>
        <v>0</v>
      </c>
      <c r="AC431" s="225">
        <f>SUM(AC432:AC450)</f>
        <v>0</v>
      </c>
      <c r="AD431" s="225"/>
      <c r="AE431" s="225"/>
      <c r="AF431" s="222">
        <f t="shared" si="1065"/>
        <v>0</v>
      </c>
      <c r="AG431" s="226"/>
      <c r="AH431" s="225">
        <f>SUM(AH432:AH450)</f>
        <v>0</v>
      </c>
      <c r="AI431" s="225">
        <f>SUM(AI432:AI450)</f>
        <v>493883.36666666664</v>
      </c>
      <c r="AJ431" s="225">
        <f>SUM(AJ432:AJ450)</f>
        <v>493883.36666666664</v>
      </c>
      <c r="AK431" s="225"/>
      <c r="AL431" s="225"/>
      <c r="AM431" s="225"/>
      <c r="AN431" s="226"/>
      <c r="AO431" s="225">
        <f>SUM(AO432:AO450)</f>
        <v>0</v>
      </c>
      <c r="AP431" s="225">
        <f>SUM(AP432:AP450)</f>
        <v>0</v>
      </c>
      <c r="AQ431" s="225">
        <f>SUM(AQ432:AQ450)</f>
        <v>0</v>
      </c>
      <c r="AR431" s="225"/>
      <c r="AS431" s="225"/>
      <c r="AT431" s="222">
        <f t="shared" si="1066"/>
        <v>0</v>
      </c>
      <c r="AU431" s="223"/>
      <c r="AV431" s="225">
        <f>SUM(AV432:AV450)</f>
        <v>0</v>
      </c>
      <c r="AW431" s="225">
        <f>SUM(AW432:AW450)</f>
        <v>0</v>
      </c>
      <c r="AX431" s="225">
        <f>SUM(AX432:AX450)</f>
        <v>0</v>
      </c>
      <c r="AY431" s="225"/>
      <c r="AZ431" s="225"/>
      <c r="BA431" s="222">
        <f t="shared" si="1067"/>
        <v>0</v>
      </c>
      <c r="BB431" s="223"/>
      <c r="BC431" s="225">
        <f>SUM(BC432:BC450)</f>
        <v>0</v>
      </c>
      <c r="BD431" s="225">
        <f>SUM(BD432:BD450)</f>
        <v>0</v>
      </c>
      <c r="BE431" s="225">
        <f>SUM(BE432:BE450)</f>
        <v>0</v>
      </c>
      <c r="BF431" s="225"/>
      <c r="BG431" s="225"/>
      <c r="BH431" s="222">
        <f t="shared" si="1068"/>
        <v>0</v>
      </c>
      <c r="BI431" s="223"/>
      <c r="BJ431" s="223"/>
      <c r="BK431" s="225">
        <f>SUM(BK432:BK450)</f>
        <v>0</v>
      </c>
      <c r="BL431" s="225">
        <f>SUM(BL432:BL450)</f>
        <v>0</v>
      </c>
      <c r="BM431" s="225">
        <f>SUM(BM432:BM450)</f>
        <v>0</v>
      </c>
      <c r="BN431" s="225"/>
      <c r="BO431" s="225"/>
      <c r="BP431" s="222">
        <f t="shared" si="1069"/>
        <v>0</v>
      </c>
      <c r="BQ431" s="223"/>
      <c r="BR431" s="225">
        <f>SUM(BR432:BR450)</f>
        <v>193832.00000000003</v>
      </c>
      <c r="BS431" s="225">
        <f>SUM(BS432:BS450)</f>
        <v>193710.85500000004</v>
      </c>
      <c r="BT431" s="225">
        <f>SUM(BT432:BT450)</f>
        <v>387542.85499999998</v>
      </c>
      <c r="BU431" s="29"/>
      <c r="BV431" s="190"/>
      <c r="BW431" s="25">
        <f t="shared" si="1040"/>
        <v>0</v>
      </c>
      <c r="BX431" s="47"/>
      <c r="BY431" s="35"/>
      <c r="BZ431" s="35"/>
      <c r="CA431" s="53"/>
      <c r="CB431" s="53"/>
      <c r="CC431" s="53"/>
      <c r="CD431" s="53"/>
      <c r="CE431" s="53"/>
      <c r="CF431" s="53"/>
      <c r="CG431" s="53"/>
      <c r="CH431" s="53"/>
      <c r="CI431" s="53"/>
      <c r="CJ431" s="53"/>
      <c r="CK431" s="53"/>
      <c r="CL431" s="53"/>
      <c r="CM431" s="53"/>
      <c r="CN431" s="53"/>
      <c r="CO431" s="53"/>
      <c r="CP431" s="53"/>
      <c r="CQ431" s="53"/>
      <c r="CR431" s="53"/>
      <c r="CS431" s="53"/>
      <c r="CT431" s="53"/>
      <c r="CU431" s="53"/>
      <c r="CV431" s="53"/>
      <c r="CW431" s="53"/>
      <c r="CX431" s="53"/>
      <c r="CY431" s="53"/>
      <c r="CZ431" s="53"/>
      <c r="DA431" s="53"/>
      <c r="DB431" s="53"/>
      <c r="DC431" s="53"/>
      <c r="DD431" s="53"/>
      <c r="DE431" s="53"/>
      <c r="DF431" s="53"/>
      <c r="DG431" s="53"/>
      <c r="DH431" s="53"/>
      <c r="DI431" s="53"/>
      <c r="DJ431" s="53"/>
      <c r="DK431" s="53"/>
      <c r="DL431" s="53"/>
      <c r="DM431" s="53"/>
      <c r="DN431" s="53"/>
      <c r="DO431" s="53"/>
      <c r="DP431" s="53"/>
      <c r="DQ431" s="53"/>
      <c r="DR431" s="53"/>
      <c r="DS431" s="53"/>
      <c r="DT431" s="53"/>
      <c r="DU431" s="53"/>
      <c r="DV431" s="53"/>
      <c r="DW431" s="53"/>
      <c r="DX431" s="53"/>
      <c r="DY431" s="53"/>
      <c r="DZ431" s="53"/>
      <c r="EA431" s="53"/>
      <c r="EB431" s="53"/>
      <c r="EC431" s="53"/>
      <c r="ED431" s="53"/>
      <c r="EE431" s="53"/>
      <c r="EF431" s="53"/>
      <c r="EG431" s="53"/>
      <c r="EH431" s="53"/>
      <c r="EI431" s="53"/>
      <c r="EJ431" s="53"/>
      <c r="EK431" s="53"/>
      <c r="EL431" s="53"/>
      <c r="EM431" s="53"/>
      <c r="EN431" s="53"/>
      <c r="EO431" s="53"/>
      <c r="EP431" s="53"/>
      <c r="EQ431" s="53"/>
      <c r="ER431" s="53"/>
      <c r="ES431" s="53"/>
      <c r="ET431" s="53"/>
      <c r="EU431" s="53"/>
      <c r="EV431" s="53"/>
      <c r="EW431" s="53"/>
      <c r="EX431" s="53"/>
      <c r="EY431" s="53"/>
      <c r="EZ431" s="53"/>
      <c r="FA431" s="53"/>
      <c r="FB431" s="53"/>
      <c r="FC431" s="53"/>
      <c r="FD431" s="53"/>
      <c r="FE431" s="53"/>
      <c r="FF431" s="53"/>
    </row>
    <row r="432" spans="1:162" ht="57" customHeight="1" outlineLevel="1" x14ac:dyDescent="0.45">
      <c r="A432" s="5">
        <v>355</v>
      </c>
      <c r="B432" s="5">
        <v>355</v>
      </c>
      <c r="C432" s="5" t="s">
        <v>343</v>
      </c>
      <c r="D432" s="6" t="s">
        <v>552</v>
      </c>
      <c r="E432" s="10">
        <v>158.12</v>
      </c>
      <c r="F432" s="283">
        <f t="shared" ref="F432" si="1183">E432*I432</f>
        <v>8696.6</v>
      </c>
      <c r="G432" s="283">
        <f t="shared" ref="G432" si="1184">E432*J432</f>
        <v>0</v>
      </c>
      <c r="H432" s="283">
        <f t="shared" ref="H432" si="1185">F432+G432</f>
        <v>8696.6</v>
      </c>
      <c r="I432" s="283">
        <f>P432</f>
        <v>55</v>
      </c>
      <c r="J432" s="283">
        <f>Q432</f>
        <v>0</v>
      </c>
      <c r="K432" s="10"/>
      <c r="L432" s="228"/>
      <c r="M432" s="227">
        <f t="shared" si="1082"/>
        <v>8696.6</v>
      </c>
      <c r="N432" s="227">
        <f>E432*Q432</f>
        <v>0</v>
      </c>
      <c r="O432" s="227">
        <f t="shared" si="1083"/>
        <v>8696.6</v>
      </c>
      <c r="P432" s="227">
        <v>55</v>
      </c>
      <c r="Q432" s="227">
        <v>0</v>
      </c>
      <c r="R432" s="227">
        <f t="shared" si="1076"/>
        <v>55</v>
      </c>
      <c r="S432" s="228"/>
      <c r="T432" s="227">
        <f t="shared" ref="T432:T495" si="1186">E432*W432</f>
        <v>0</v>
      </c>
      <c r="U432" s="227">
        <f t="shared" ref="U432:U495" si="1187">E432*X432</f>
        <v>0</v>
      </c>
      <c r="V432" s="232">
        <f t="shared" ref="V432:V495" si="1188">T432+U432</f>
        <v>0</v>
      </c>
      <c r="W432" s="274"/>
      <c r="X432" s="227"/>
      <c r="Y432" s="227"/>
      <c r="Z432" s="228"/>
      <c r="AA432" s="238">
        <f t="shared" ref="AA432:AA450" si="1189">AM432*AD432</f>
        <v>0</v>
      </c>
      <c r="AB432" s="227">
        <f t="shared" ref="AB432:AB450" si="1190">AM433*AE432</f>
        <v>0</v>
      </c>
      <c r="AC432" s="227">
        <f t="shared" ref="AC432:AC450" si="1191">AA432+AB432</f>
        <v>0</v>
      </c>
      <c r="AD432" s="227"/>
      <c r="AE432" s="227"/>
      <c r="AF432" s="229">
        <f t="shared" si="1065"/>
        <v>0</v>
      </c>
      <c r="AG432" s="228"/>
      <c r="AH432" s="227">
        <f t="shared" si="1072"/>
        <v>0</v>
      </c>
      <c r="AI432" s="227">
        <f t="shared" si="1073"/>
        <v>0</v>
      </c>
      <c r="AJ432" s="232">
        <f t="shared" ref="AJ432:AJ495" si="1192">AH432+AI432</f>
        <v>0</v>
      </c>
      <c r="AK432" s="227"/>
      <c r="AL432" s="227"/>
      <c r="AM432" s="227"/>
      <c r="AN432" s="228"/>
      <c r="AO432" s="238">
        <f t="shared" si="1074"/>
        <v>0</v>
      </c>
      <c r="AP432" s="227">
        <f t="shared" si="1070"/>
        <v>0</v>
      </c>
      <c r="AQ432" s="227">
        <f t="shared" si="1071"/>
        <v>0</v>
      </c>
      <c r="AR432" s="227"/>
      <c r="AS432" s="227"/>
      <c r="AT432" s="229">
        <f t="shared" si="1066"/>
        <v>0</v>
      </c>
      <c r="AU432" s="230"/>
      <c r="AV432" s="238">
        <f t="shared" ref="AV432:AV450" si="1193">R432*AY432</f>
        <v>0</v>
      </c>
      <c r="AW432" s="227">
        <f t="shared" ref="AW432:AW450" si="1194">R433*AZ432</f>
        <v>0</v>
      </c>
      <c r="AX432" s="227">
        <f t="shared" ref="AX432:AX450" si="1195">AV432+AW432</f>
        <v>0</v>
      </c>
      <c r="AY432" s="227"/>
      <c r="AZ432" s="227"/>
      <c r="BA432" s="229">
        <f t="shared" si="1067"/>
        <v>0</v>
      </c>
      <c r="BB432" s="230"/>
      <c r="BC432" s="238">
        <f t="shared" ref="BC432:BC450" si="1196">Y432*BF432</f>
        <v>0</v>
      </c>
      <c r="BD432" s="227">
        <f t="shared" ref="BD432:BD450" si="1197">Y433*BG432</f>
        <v>0</v>
      </c>
      <c r="BE432" s="227">
        <f t="shared" ref="BE432:BE450" si="1198">BC432+BD432</f>
        <v>0</v>
      </c>
      <c r="BF432" s="227"/>
      <c r="BG432" s="227"/>
      <c r="BH432" s="229">
        <f t="shared" si="1068"/>
        <v>0</v>
      </c>
      <c r="BI432" s="230"/>
      <c r="BJ432" s="230"/>
      <c r="BK432" s="238">
        <f t="shared" ref="BK432:BK450" si="1199">AT432*BN432</f>
        <v>0</v>
      </c>
      <c r="BL432" s="227">
        <f t="shared" ref="BL432:BL450" si="1200">AT433*BO432</f>
        <v>0</v>
      </c>
      <c r="BM432" s="227">
        <f t="shared" ref="BM432:BM450" si="1201">BK432+BL432</f>
        <v>0</v>
      </c>
      <c r="BN432" s="227"/>
      <c r="BO432" s="227"/>
      <c r="BP432" s="229">
        <f t="shared" si="1069"/>
        <v>0</v>
      </c>
      <c r="BQ432" s="230"/>
      <c r="BR432" s="238">
        <f t="shared" ref="BR432:BR450" si="1202">E432*BU432</f>
        <v>0</v>
      </c>
      <c r="BS432" s="227">
        <f t="shared" ref="BS432:BS450" si="1203">E432*BV432</f>
        <v>0</v>
      </c>
      <c r="BT432" s="227">
        <f t="shared" ref="BT432:BT450" si="1204">BR432+BS432</f>
        <v>0</v>
      </c>
      <c r="BU432" s="18"/>
      <c r="BV432" s="186"/>
      <c r="BW432" s="16">
        <f t="shared" si="1040"/>
        <v>0</v>
      </c>
      <c r="BX432" s="48"/>
      <c r="BY432" s="37" t="s">
        <v>884</v>
      </c>
      <c r="BZ432" s="37"/>
    </row>
    <row r="433" spans="1:78" ht="57" customHeight="1" outlineLevel="1" x14ac:dyDescent="0.45">
      <c r="A433" s="5">
        <v>356</v>
      </c>
      <c r="B433" s="5">
        <v>356</v>
      </c>
      <c r="C433" s="5" t="s">
        <v>344</v>
      </c>
      <c r="D433" s="6" t="s">
        <v>552</v>
      </c>
      <c r="E433" s="10">
        <v>271.2</v>
      </c>
      <c r="F433" s="283">
        <f t="shared" ref="F433:F437" si="1205">E433*I433</f>
        <v>14916</v>
      </c>
      <c r="G433" s="283">
        <f t="shared" ref="G433:G437" si="1206">E433*J433</f>
        <v>0</v>
      </c>
      <c r="H433" s="283">
        <f t="shared" ref="H433:H437" si="1207">F433+G433</f>
        <v>14916</v>
      </c>
      <c r="I433" s="283">
        <f t="shared" ref="I433:I437" si="1208">P433</f>
        <v>55</v>
      </c>
      <c r="J433" s="283">
        <f t="shared" ref="J433:J437" si="1209">Q433</f>
        <v>0</v>
      </c>
      <c r="K433" s="10"/>
      <c r="L433" s="228"/>
      <c r="M433" s="227">
        <f t="shared" si="1082"/>
        <v>14916</v>
      </c>
      <c r="N433" s="227">
        <f t="shared" ref="N433:N450" si="1210">E433*Q433</f>
        <v>0</v>
      </c>
      <c r="O433" s="227">
        <f t="shared" si="1083"/>
        <v>14916</v>
      </c>
      <c r="P433" s="227">
        <v>55</v>
      </c>
      <c r="Q433" s="227">
        <v>0</v>
      </c>
      <c r="R433" s="227">
        <f t="shared" si="1076"/>
        <v>55</v>
      </c>
      <c r="S433" s="228"/>
      <c r="T433" s="227">
        <f t="shared" si="1186"/>
        <v>0</v>
      </c>
      <c r="U433" s="227">
        <f t="shared" si="1187"/>
        <v>0</v>
      </c>
      <c r="V433" s="232">
        <f t="shared" si="1188"/>
        <v>0</v>
      </c>
      <c r="W433" s="274"/>
      <c r="X433" s="227"/>
      <c r="Y433" s="227"/>
      <c r="Z433" s="228"/>
      <c r="AA433" s="238">
        <f t="shared" si="1189"/>
        <v>0</v>
      </c>
      <c r="AB433" s="227">
        <f t="shared" si="1190"/>
        <v>0</v>
      </c>
      <c r="AC433" s="227">
        <f t="shared" si="1191"/>
        <v>0</v>
      </c>
      <c r="AD433" s="227"/>
      <c r="AE433" s="227"/>
      <c r="AF433" s="229">
        <f t="shared" si="1065"/>
        <v>0</v>
      </c>
      <c r="AG433" s="228"/>
      <c r="AH433" s="227">
        <f t="shared" si="1072"/>
        <v>0</v>
      </c>
      <c r="AI433" s="227">
        <f t="shared" si="1073"/>
        <v>0</v>
      </c>
      <c r="AJ433" s="232">
        <f t="shared" si="1192"/>
        <v>0</v>
      </c>
      <c r="AK433" s="227"/>
      <c r="AL433" s="227"/>
      <c r="AM433" s="227"/>
      <c r="AN433" s="228"/>
      <c r="AO433" s="238">
        <f t="shared" si="1074"/>
        <v>0</v>
      </c>
      <c r="AP433" s="227">
        <f t="shared" si="1070"/>
        <v>0</v>
      </c>
      <c r="AQ433" s="227">
        <f t="shared" si="1071"/>
        <v>0</v>
      </c>
      <c r="AR433" s="227"/>
      <c r="AS433" s="227"/>
      <c r="AT433" s="229">
        <f t="shared" si="1066"/>
        <v>0</v>
      </c>
      <c r="AU433" s="230"/>
      <c r="AV433" s="238">
        <f t="shared" si="1193"/>
        <v>0</v>
      </c>
      <c r="AW433" s="227">
        <f t="shared" si="1194"/>
        <v>0</v>
      </c>
      <c r="AX433" s="227">
        <f t="shared" si="1195"/>
        <v>0</v>
      </c>
      <c r="AY433" s="227"/>
      <c r="AZ433" s="227"/>
      <c r="BA433" s="229">
        <f t="shared" si="1067"/>
        <v>0</v>
      </c>
      <c r="BB433" s="230"/>
      <c r="BC433" s="238">
        <f t="shared" si="1196"/>
        <v>0</v>
      </c>
      <c r="BD433" s="227">
        <f t="shared" si="1197"/>
        <v>0</v>
      </c>
      <c r="BE433" s="227">
        <f t="shared" si="1198"/>
        <v>0</v>
      </c>
      <c r="BF433" s="227"/>
      <c r="BG433" s="227"/>
      <c r="BH433" s="229">
        <f t="shared" si="1068"/>
        <v>0</v>
      </c>
      <c r="BI433" s="230"/>
      <c r="BJ433" s="230"/>
      <c r="BK433" s="238">
        <f t="shared" si="1199"/>
        <v>0</v>
      </c>
      <c r="BL433" s="227">
        <f t="shared" si="1200"/>
        <v>0</v>
      </c>
      <c r="BM433" s="227">
        <f t="shared" si="1201"/>
        <v>0</v>
      </c>
      <c r="BN433" s="227"/>
      <c r="BO433" s="227"/>
      <c r="BP433" s="229">
        <f t="shared" si="1069"/>
        <v>0</v>
      </c>
      <c r="BQ433" s="230"/>
      <c r="BR433" s="238">
        <f t="shared" si="1202"/>
        <v>0</v>
      </c>
      <c r="BS433" s="227">
        <f t="shared" si="1203"/>
        <v>0</v>
      </c>
      <c r="BT433" s="227">
        <f t="shared" si="1204"/>
        <v>0</v>
      </c>
      <c r="BU433" s="18"/>
      <c r="BV433" s="186"/>
      <c r="BW433" s="16">
        <f t="shared" si="1040"/>
        <v>0</v>
      </c>
      <c r="BX433" s="48"/>
      <c r="BY433" s="37" t="s">
        <v>885</v>
      </c>
      <c r="BZ433" s="37"/>
    </row>
    <row r="434" spans="1:78" ht="57" customHeight="1" outlineLevel="1" x14ac:dyDescent="0.45">
      <c r="A434" s="5">
        <v>357</v>
      </c>
      <c r="B434" s="5">
        <v>357</v>
      </c>
      <c r="C434" s="5" t="s">
        <v>345</v>
      </c>
      <c r="D434" s="6" t="s">
        <v>553</v>
      </c>
      <c r="E434" s="10">
        <v>1.103</v>
      </c>
      <c r="F434" s="283">
        <f t="shared" si="1205"/>
        <v>60665</v>
      </c>
      <c r="G434" s="283">
        <f t="shared" si="1206"/>
        <v>0</v>
      </c>
      <c r="H434" s="283">
        <f t="shared" si="1207"/>
        <v>60665</v>
      </c>
      <c r="I434" s="283">
        <f t="shared" si="1208"/>
        <v>55000</v>
      </c>
      <c r="J434" s="283">
        <f t="shared" si="1209"/>
        <v>0</v>
      </c>
      <c r="K434" s="10"/>
      <c r="L434" s="228"/>
      <c r="M434" s="227">
        <f t="shared" si="1082"/>
        <v>60665</v>
      </c>
      <c r="N434" s="227">
        <f t="shared" si="1210"/>
        <v>0</v>
      </c>
      <c r="O434" s="227">
        <f t="shared" si="1083"/>
        <v>60665</v>
      </c>
      <c r="P434" s="227">
        <v>55000</v>
      </c>
      <c r="Q434" s="227">
        <v>0</v>
      </c>
      <c r="R434" s="227">
        <f t="shared" si="1076"/>
        <v>55000</v>
      </c>
      <c r="S434" s="228"/>
      <c r="T434" s="227">
        <f t="shared" si="1186"/>
        <v>0</v>
      </c>
      <c r="U434" s="227">
        <f t="shared" si="1187"/>
        <v>0</v>
      </c>
      <c r="V434" s="232">
        <f t="shared" si="1188"/>
        <v>0</v>
      </c>
      <c r="W434" s="274"/>
      <c r="X434" s="227"/>
      <c r="Y434" s="227"/>
      <c r="Z434" s="228"/>
      <c r="AA434" s="238">
        <f t="shared" si="1189"/>
        <v>0</v>
      </c>
      <c r="AB434" s="227">
        <f t="shared" si="1190"/>
        <v>0</v>
      </c>
      <c r="AC434" s="227">
        <f t="shared" si="1191"/>
        <v>0</v>
      </c>
      <c r="AD434" s="227"/>
      <c r="AE434" s="227"/>
      <c r="AF434" s="229">
        <f t="shared" si="1065"/>
        <v>0</v>
      </c>
      <c r="AG434" s="228"/>
      <c r="AH434" s="227">
        <f t="shared" si="1072"/>
        <v>0</v>
      </c>
      <c r="AI434" s="227">
        <f t="shared" si="1073"/>
        <v>0</v>
      </c>
      <c r="AJ434" s="232">
        <f t="shared" si="1192"/>
        <v>0</v>
      </c>
      <c r="AK434" s="227"/>
      <c r="AL434" s="227"/>
      <c r="AM434" s="227"/>
      <c r="AN434" s="228"/>
      <c r="AO434" s="238">
        <f t="shared" si="1074"/>
        <v>0</v>
      </c>
      <c r="AP434" s="227">
        <f t="shared" si="1070"/>
        <v>0</v>
      </c>
      <c r="AQ434" s="227">
        <f t="shared" si="1071"/>
        <v>0</v>
      </c>
      <c r="AR434" s="227"/>
      <c r="AS434" s="227"/>
      <c r="AT434" s="229">
        <f t="shared" si="1066"/>
        <v>0</v>
      </c>
      <c r="AU434" s="230"/>
      <c r="AV434" s="238">
        <f t="shared" si="1193"/>
        <v>0</v>
      </c>
      <c r="AW434" s="227">
        <f t="shared" si="1194"/>
        <v>0</v>
      </c>
      <c r="AX434" s="227">
        <f t="shared" si="1195"/>
        <v>0</v>
      </c>
      <c r="AY434" s="227"/>
      <c r="AZ434" s="227"/>
      <c r="BA434" s="229">
        <f t="shared" si="1067"/>
        <v>0</v>
      </c>
      <c r="BB434" s="230"/>
      <c r="BC434" s="238">
        <f t="shared" si="1196"/>
        <v>0</v>
      </c>
      <c r="BD434" s="227">
        <f t="shared" si="1197"/>
        <v>0</v>
      </c>
      <c r="BE434" s="227">
        <f t="shared" si="1198"/>
        <v>0</v>
      </c>
      <c r="BF434" s="227"/>
      <c r="BG434" s="227"/>
      <c r="BH434" s="229">
        <f t="shared" si="1068"/>
        <v>0</v>
      </c>
      <c r="BI434" s="230"/>
      <c r="BJ434" s="230"/>
      <c r="BK434" s="238">
        <f t="shared" si="1199"/>
        <v>0</v>
      </c>
      <c r="BL434" s="227">
        <f t="shared" si="1200"/>
        <v>0</v>
      </c>
      <c r="BM434" s="227">
        <f t="shared" si="1201"/>
        <v>0</v>
      </c>
      <c r="BN434" s="227"/>
      <c r="BO434" s="227"/>
      <c r="BP434" s="229">
        <f t="shared" si="1069"/>
        <v>0</v>
      </c>
      <c r="BQ434" s="230"/>
      <c r="BR434" s="238">
        <f t="shared" si="1202"/>
        <v>0</v>
      </c>
      <c r="BS434" s="227">
        <f t="shared" si="1203"/>
        <v>0</v>
      </c>
      <c r="BT434" s="227">
        <f t="shared" si="1204"/>
        <v>0</v>
      </c>
      <c r="BU434" s="18"/>
      <c r="BV434" s="186"/>
      <c r="BW434" s="16">
        <f t="shared" si="1040"/>
        <v>0</v>
      </c>
      <c r="BX434" s="48"/>
      <c r="BY434" s="37" t="s">
        <v>886</v>
      </c>
      <c r="BZ434" s="37"/>
    </row>
    <row r="435" spans="1:78" ht="71.25" customHeight="1" outlineLevel="1" x14ac:dyDescent="0.45">
      <c r="A435" s="5">
        <v>358</v>
      </c>
      <c r="B435" s="5">
        <v>358</v>
      </c>
      <c r="C435" s="5" t="s">
        <v>346</v>
      </c>
      <c r="D435" s="6" t="s">
        <v>553</v>
      </c>
      <c r="E435" s="10">
        <v>1.0349999999999999</v>
      </c>
      <c r="F435" s="283">
        <f t="shared" si="1205"/>
        <v>56924.999999999993</v>
      </c>
      <c r="G435" s="283">
        <f t="shared" si="1206"/>
        <v>0</v>
      </c>
      <c r="H435" s="283">
        <f t="shared" si="1207"/>
        <v>56924.999999999993</v>
      </c>
      <c r="I435" s="283">
        <f t="shared" si="1208"/>
        <v>55000</v>
      </c>
      <c r="J435" s="283">
        <f t="shared" si="1209"/>
        <v>0</v>
      </c>
      <c r="K435" s="10"/>
      <c r="L435" s="228"/>
      <c r="M435" s="227">
        <f t="shared" si="1082"/>
        <v>56924.999999999993</v>
      </c>
      <c r="N435" s="227">
        <f t="shared" si="1210"/>
        <v>0</v>
      </c>
      <c r="O435" s="227">
        <f t="shared" si="1083"/>
        <v>56924.999999999993</v>
      </c>
      <c r="P435" s="227">
        <v>55000</v>
      </c>
      <c r="Q435" s="227">
        <v>0</v>
      </c>
      <c r="R435" s="227">
        <f t="shared" si="1076"/>
        <v>55000</v>
      </c>
      <c r="S435" s="228"/>
      <c r="T435" s="227">
        <f t="shared" si="1186"/>
        <v>0</v>
      </c>
      <c r="U435" s="227">
        <f t="shared" si="1187"/>
        <v>0</v>
      </c>
      <c r="V435" s="232">
        <f t="shared" si="1188"/>
        <v>0</v>
      </c>
      <c r="W435" s="274"/>
      <c r="X435" s="227"/>
      <c r="Y435" s="227"/>
      <c r="Z435" s="228"/>
      <c r="AA435" s="238">
        <f t="shared" si="1189"/>
        <v>0</v>
      </c>
      <c r="AB435" s="227">
        <f t="shared" si="1190"/>
        <v>0</v>
      </c>
      <c r="AC435" s="227">
        <f t="shared" si="1191"/>
        <v>0</v>
      </c>
      <c r="AD435" s="227"/>
      <c r="AE435" s="227"/>
      <c r="AF435" s="229">
        <f t="shared" si="1065"/>
        <v>0</v>
      </c>
      <c r="AG435" s="228"/>
      <c r="AH435" s="227">
        <f t="shared" si="1072"/>
        <v>0</v>
      </c>
      <c r="AI435" s="227">
        <f t="shared" si="1073"/>
        <v>0</v>
      </c>
      <c r="AJ435" s="232">
        <f t="shared" si="1192"/>
        <v>0</v>
      </c>
      <c r="AK435" s="227"/>
      <c r="AL435" s="227"/>
      <c r="AM435" s="227"/>
      <c r="AN435" s="228"/>
      <c r="AO435" s="238">
        <f t="shared" si="1074"/>
        <v>0</v>
      </c>
      <c r="AP435" s="227">
        <f t="shared" si="1070"/>
        <v>0</v>
      </c>
      <c r="AQ435" s="227">
        <f t="shared" si="1071"/>
        <v>0</v>
      </c>
      <c r="AR435" s="227"/>
      <c r="AS435" s="227"/>
      <c r="AT435" s="229">
        <f t="shared" si="1066"/>
        <v>0</v>
      </c>
      <c r="AU435" s="230"/>
      <c r="AV435" s="238">
        <f t="shared" si="1193"/>
        <v>0</v>
      </c>
      <c r="AW435" s="227">
        <f t="shared" si="1194"/>
        <v>0</v>
      </c>
      <c r="AX435" s="227">
        <f t="shared" si="1195"/>
        <v>0</v>
      </c>
      <c r="AY435" s="227"/>
      <c r="AZ435" s="227"/>
      <c r="BA435" s="229">
        <f t="shared" si="1067"/>
        <v>0</v>
      </c>
      <c r="BB435" s="230"/>
      <c r="BC435" s="238">
        <f t="shared" si="1196"/>
        <v>0</v>
      </c>
      <c r="BD435" s="227">
        <f t="shared" si="1197"/>
        <v>0</v>
      </c>
      <c r="BE435" s="227">
        <f t="shared" si="1198"/>
        <v>0</v>
      </c>
      <c r="BF435" s="227"/>
      <c r="BG435" s="227"/>
      <c r="BH435" s="229">
        <f t="shared" si="1068"/>
        <v>0</v>
      </c>
      <c r="BI435" s="230"/>
      <c r="BJ435" s="230"/>
      <c r="BK435" s="238">
        <f t="shared" si="1199"/>
        <v>0</v>
      </c>
      <c r="BL435" s="227">
        <f t="shared" si="1200"/>
        <v>0</v>
      </c>
      <c r="BM435" s="227">
        <f t="shared" si="1201"/>
        <v>0</v>
      </c>
      <c r="BN435" s="227"/>
      <c r="BO435" s="227"/>
      <c r="BP435" s="229">
        <f t="shared" si="1069"/>
        <v>0</v>
      </c>
      <c r="BQ435" s="230"/>
      <c r="BR435" s="238">
        <f t="shared" si="1202"/>
        <v>0</v>
      </c>
      <c r="BS435" s="227">
        <f t="shared" si="1203"/>
        <v>0</v>
      </c>
      <c r="BT435" s="227">
        <f t="shared" si="1204"/>
        <v>0</v>
      </c>
      <c r="BU435" s="18"/>
      <c r="BV435" s="186"/>
      <c r="BW435" s="16">
        <f t="shared" si="1040"/>
        <v>0</v>
      </c>
      <c r="BX435" s="48"/>
      <c r="BY435" s="37" t="s">
        <v>887</v>
      </c>
      <c r="BZ435" s="37"/>
    </row>
    <row r="436" spans="1:78" ht="142.5" customHeight="1" outlineLevel="1" x14ac:dyDescent="0.45">
      <c r="A436" s="5">
        <v>359</v>
      </c>
      <c r="B436" s="5">
        <v>359</v>
      </c>
      <c r="C436" s="5" t="s">
        <v>347</v>
      </c>
      <c r="D436" s="6" t="s">
        <v>552</v>
      </c>
      <c r="E436" s="10">
        <v>267.86</v>
      </c>
      <c r="F436" s="283">
        <f t="shared" si="1205"/>
        <v>59464.920000000006</v>
      </c>
      <c r="G436" s="283">
        <f t="shared" si="1206"/>
        <v>26751.178200000002</v>
      </c>
      <c r="H436" s="283">
        <f t="shared" si="1207"/>
        <v>86216.098200000008</v>
      </c>
      <c r="I436" s="283">
        <f t="shared" si="1208"/>
        <v>222</v>
      </c>
      <c r="J436" s="283">
        <f t="shared" si="1209"/>
        <v>99.87</v>
      </c>
      <c r="K436" s="10"/>
      <c r="L436" s="228"/>
      <c r="M436" s="227">
        <f t="shared" si="1082"/>
        <v>59464.920000000006</v>
      </c>
      <c r="N436" s="227">
        <f t="shared" si="1210"/>
        <v>26751.178200000002</v>
      </c>
      <c r="O436" s="227">
        <f t="shared" si="1083"/>
        <v>86216.098200000008</v>
      </c>
      <c r="P436" s="227">
        <v>222</v>
      </c>
      <c r="Q436" s="227">
        <v>99.87</v>
      </c>
      <c r="R436" s="227">
        <f t="shared" si="1076"/>
        <v>321.87</v>
      </c>
      <c r="S436" s="228"/>
      <c r="T436" s="227">
        <f t="shared" si="1186"/>
        <v>0</v>
      </c>
      <c r="U436" s="227">
        <f t="shared" si="1187"/>
        <v>0</v>
      </c>
      <c r="V436" s="232">
        <f t="shared" si="1188"/>
        <v>0</v>
      </c>
      <c r="W436" s="274"/>
      <c r="X436" s="227"/>
      <c r="Y436" s="227"/>
      <c r="Z436" s="228"/>
      <c r="AA436" s="238">
        <f t="shared" si="1189"/>
        <v>0</v>
      </c>
      <c r="AB436" s="227">
        <f t="shared" si="1190"/>
        <v>0</v>
      </c>
      <c r="AC436" s="227">
        <f t="shared" si="1191"/>
        <v>0</v>
      </c>
      <c r="AD436" s="227"/>
      <c r="AE436" s="227"/>
      <c r="AF436" s="229">
        <f t="shared" si="1065"/>
        <v>0</v>
      </c>
      <c r="AG436" s="228"/>
      <c r="AH436" s="227">
        <f t="shared" si="1072"/>
        <v>0</v>
      </c>
      <c r="AI436" s="227">
        <f t="shared" si="1073"/>
        <v>20809.866666666669</v>
      </c>
      <c r="AJ436" s="232">
        <f t="shared" si="1192"/>
        <v>20809.866666666669</v>
      </c>
      <c r="AK436" s="227"/>
      <c r="AL436" s="227">
        <v>77.689340202593399</v>
      </c>
      <c r="AM436" s="227"/>
      <c r="AN436" s="228"/>
      <c r="AO436" s="238">
        <f t="shared" si="1074"/>
        <v>0</v>
      </c>
      <c r="AP436" s="227">
        <f t="shared" si="1070"/>
        <v>0</v>
      </c>
      <c r="AQ436" s="227">
        <f t="shared" si="1071"/>
        <v>0</v>
      </c>
      <c r="AR436" s="227"/>
      <c r="AS436" s="227"/>
      <c r="AT436" s="229">
        <f t="shared" si="1066"/>
        <v>0</v>
      </c>
      <c r="AU436" s="230"/>
      <c r="AV436" s="238">
        <f t="shared" si="1193"/>
        <v>0</v>
      </c>
      <c r="AW436" s="227">
        <f t="shared" si="1194"/>
        <v>0</v>
      </c>
      <c r="AX436" s="227">
        <f t="shared" si="1195"/>
        <v>0</v>
      </c>
      <c r="AY436" s="227"/>
      <c r="AZ436" s="227"/>
      <c r="BA436" s="229">
        <f t="shared" si="1067"/>
        <v>0</v>
      </c>
      <c r="BB436" s="230"/>
      <c r="BC436" s="238">
        <f t="shared" si="1196"/>
        <v>0</v>
      </c>
      <c r="BD436" s="227">
        <f t="shared" si="1197"/>
        <v>0</v>
      </c>
      <c r="BE436" s="227">
        <f t="shared" si="1198"/>
        <v>0</v>
      </c>
      <c r="BF436" s="227"/>
      <c r="BG436" s="227"/>
      <c r="BH436" s="229">
        <f t="shared" si="1068"/>
        <v>0</v>
      </c>
      <c r="BI436" s="230"/>
      <c r="BJ436" s="230"/>
      <c r="BK436" s="238">
        <f t="shared" si="1199"/>
        <v>0</v>
      </c>
      <c r="BL436" s="227">
        <f t="shared" si="1200"/>
        <v>0</v>
      </c>
      <c r="BM436" s="227">
        <f t="shared" si="1201"/>
        <v>0</v>
      </c>
      <c r="BN436" s="227"/>
      <c r="BO436" s="227"/>
      <c r="BP436" s="229">
        <f t="shared" si="1069"/>
        <v>0</v>
      </c>
      <c r="BQ436" s="230"/>
      <c r="BR436" s="238">
        <f t="shared" si="1202"/>
        <v>21428.800000000003</v>
      </c>
      <c r="BS436" s="227">
        <f t="shared" si="1203"/>
        <v>21415.407000000003</v>
      </c>
      <c r="BT436" s="227">
        <f t="shared" si="1204"/>
        <v>42844.207000000009</v>
      </c>
      <c r="BU436" s="18">
        <v>80</v>
      </c>
      <c r="BV436" s="186" t="s">
        <v>1358</v>
      </c>
      <c r="BW436" s="16">
        <f t="shared" si="1040"/>
        <v>159.94999999999999</v>
      </c>
      <c r="BX436" s="48"/>
      <c r="BY436" s="37" t="s">
        <v>888</v>
      </c>
      <c r="BZ436" s="37"/>
    </row>
    <row r="437" spans="1:78" ht="142.5" customHeight="1" outlineLevel="1" x14ac:dyDescent="0.45">
      <c r="A437" s="5">
        <v>360</v>
      </c>
      <c r="B437" s="5">
        <v>360</v>
      </c>
      <c r="C437" s="5" t="s">
        <v>348</v>
      </c>
      <c r="D437" s="6" t="s">
        <v>552</v>
      </c>
      <c r="E437" s="10">
        <v>706.53</v>
      </c>
      <c r="F437" s="283">
        <f t="shared" si="1205"/>
        <v>156849.66</v>
      </c>
      <c r="G437" s="283">
        <f t="shared" si="1206"/>
        <v>70561.151100000003</v>
      </c>
      <c r="H437" s="283">
        <f t="shared" si="1207"/>
        <v>227410.81109999999</v>
      </c>
      <c r="I437" s="283">
        <f t="shared" si="1208"/>
        <v>222</v>
      </c>
      <c r="J437" s="283">
        <f t="shared" si="1209"/>
        <v>99.87</v>
      </c>
      <c r="K437" s="10"/>
      <c r="L437" s="228"/>
      <c r="M437" s="227">
        <f t="shared" si="1082"/>
        <v>156849.66</v>
      </c>
      <c r="N437" s="227">
        <f t="shared" si="1210"/>
        <v>70561.151100000003</v>
      </c>
      <c r="O437" s="227">
        <f t="shared" si="1083"/>
        <v>227410.81109999999</v>
      </c>
      <c r="P437" s="227">
        <v>222</v>
      </c>
      <c r="Q437" s="227">
        <v>99.87</v>
      </c>
      <c r="R437" s="227">
        <f t="shared" si="1076"/>
        <v>321.87</v>
      </c>
      <c r="S437" s="228"/>
      <c r="T437" s="227">
        <f t="shared" si="1186"/>
        <v>0</v>
      </c>
      <c r="U437" s="227">
        <f t="shared" si="1187"/>
        <v>0</v>
      </c>
      <c r="V437" s="232">
        <f t="shared" si="1188"/>
        <v>0</v>
      </c>
      <c r="W437" s="274"/>
      <c r="X437" s="227"/>
      <c r="Y437" s="227"/>
      <c r="Z437" s="228"/>
      <c r="AA437" s="238">
        <f t="shared" si="1189"/>
        <v>0</v>
      </c>
      <c r="AB437" s="227">
        <f t="shared" si="1190"/>
        <v>0</v>
      </c>
      <c r="AC437" s="227">
        <f t="shared" si="1191"/>
        <v>0</v>
      </c>
      <c r="AD437" s="227"/>
      <c r="AE437" s="227"/>
      <c r="AF437" s="229">
        <f t="shared" si="1065"/>
        <v>0</v>
      </c>
      <c r="AG437" s="228"/>
      <c r="AH437" s="227">
        <f t="shared" si="1072"/>
        <v>0</v>
      </c>
      <c r="AI437" s="227">
        <f t="shared" si="1073"/>
        <v>117290.43333333332</v>
      </c>
      <c r="AJ437" s="232">
        <f t="shared" si="1192"/>
        <v>117290.43333333332</v>
      </c>
      <c r="AK437" s="227"/>
      <c r="AL437" s="227">
        <v>166.00913384192225</v>
      </c>
      <c r="AM437" s="227"/>
      <c r="AN437" s="228"/>
      <c r="AO437" s="238">
        <f t="shared" si="1074"/>
        <v>0</v>
      </c>
      <c r="AP437" s="227">
        <f t="shared" si="1070"/>
        <v>0</v>
      </c>
      <c r="AQ437" s="227">
        <f t="shared" si="1071"/>
        <v>0</v>
      </c>
      <c r="AR437" s="227"/>
      <c r="AS437" s="227"/>
      <c r="AT437" s="229">
        <f t="shared" si="1066"/>
        <v>0</v>
      </c>
      <c r="AU437" s="230"/>
      <c r="AV437" s="238">
        <f t="shared" si="1193"/>
        <v>0</v>
      </c>
      <c r="AW437" s="227">
        <f t="shared" si="1194"/>
        <v>0</v>
      </c>
      <c r="AX437" s="227">
        <f t="shared" si="1195"/>
        <v>0</v>
      </c>
      <c r="AY437" s="227"/>
      <c r="AZ437" s="227"/>
      <c r="BA437" s="229">
        <f t="shared" si="1067"/>
        <v>0</v>
      </c>
      <c r="BB437" s="230"/>
      <c r="BC437" s="238">
        <f t="shared" si="1196"/>
        <v>0</v>
      </c>
      <c r="BD437" s="227">
        <f t="shared" si="1197"/>
        <v>0</v>
      </c>
      <c r="BE437" s="227">
        <f t="shared" si="1198"/>
        <v>0</v>
      </c>
      <c r="BF437" s="227"/>
      <c r="BG437" s="227"/>
      <c r="BH437" s="229">
        <f t="shared" si="1068"/>
        <v>0</v>
      </c>
      <c r="BI437" s="230"/>
      <c r="BJ437" s="230"/>
      <c r="BK437" s="238">
        <f t="shared" si="1199"/>
        <v>0</v>
      </c>
      <c r="BL437" s="227">
        <f t="shared" si="1200"/>
        <v>0</v>
      </c>
      <c r="BM437" s="227">
        <f t="shared" si="1201"/>
        <v>0</v>
      </c>
      <c r="BN437" s="227"/>
      <c r="BO437" s="227"/>
      <c r="BP437" s="229">
        <f t="shared" si="1069"/>
        <v>0</v>
      </c>
      <c r="BQ437" s="230"/>
      <c r="BR437" s="238">
        <f t="shared" si="1202"/>
        <v>0</v>
      </c>
      <c r="BS437" s="227">
        <f t="shared" si="1203"/>
        <v>0</v>
      </c>
      <c r="BT437" s="227">
        <f t="shared" si="1204"/>
        <v>0</v>
      </c>
      <c r="BU437" s="18"/>
      <c r="BV437" s="186"/>
      <c r="BW437" s="16">
        <f t="shared" si="1040"/>
        <v>0</v>
      </c>
      <c r="BX437" s="48"/>
      <c r="BY437" s="37" t="s">
        <v>889</v>
      </c>
      <c r="BZ437" s="37"/>
    </row>
    <row r="438" spans="1:78" ht="171" customHeight="1" outlineLevel="1" x14ac:dyDescent="0.45">
      <c r="A438" s="5">
        <v>361</v>
      </c>
      <c r="B438" s="5">
        <v>361</v>
      </c>
      <c r="C438" s="5" t="s">
        <v>349</v>
      </c>
      <c r="D438" s="6" t="s">
        <v>553</v>
      </c>
      <c r="E438" s="10">
        <v>1.3089999999999999</v>
      </c>
      <c r="F438" s="283">
        <f t="shared" ref="F438:F450" si="1211">E438*I438</f>
        <v>290598</v>
      </c>
      <c r="G438" s="283">
        <f t="shared" ref="G438:G450" si="1212">E438*J438</f>
        <v>130725.51029999999</v>
      </c>
      <c r="H438" s="283">
        <f t="shared" ref="H438:H450" si="1213">F438+G438</f>
        <v>421323.51029999997</v>
      </c>
      <c r="I438" s="283">
        <f t="shared" ref="I438:I450" si="1214">P438</f>
        <v>222000</v>
      </c>
      <c r="J438" s="283">
        <f t="shared" ref="J438:J450" si="1215">Q438</f>
        <v>99866.7</v>
      </c>
      <c r="K438" s="10"/>
      <c r="L438" s="228"/>
      <c r="M438" s="227">
        <f t="shared" si="1082"/>
        <v>290598</v>
      </c>
      <c r="N438" s="227">
        <f t="shared" si="1210"/>
        <v>130725.51029999999</v>
      </c>
      <c r="O438" s="227">
        <f t="shared" si="1083"/>
        <v>421323.51029999997</v>
      </c>
      <c r="P438" s="227">
        <v>222000</v>
      </c>
      <c r="Q438" s="227">
        <v>99866.7</v>
      </c>
      <c r="R438" s="227">
        <f t="shared" si="1076"/>
        <v>321866.7</v>
      </c>
      <c r="S438" s="228"/>
      <c r="T438" s="227">
        <f t="shared" si="1186"/>
        <v>0</v>
      </c>
      <c r="U438" s="227">
        <f t="shared" si="1187"/>
        <v>0</v>
      </c>
      <c r="V438" s="232">
        <f t="shared" si="1188"/>
        <v>0</v>
      </c>
      <c r="W438" s="274"/>
      <c r="X438" s="227"/>
      <c r="Y438" s="227"/>
      <c r="Z438" s="228"/>
      <c r="AA438" s="238">
        <f t="shared" si="1189"/>
        <v>0</v>
      </c>
      <c r="AB438" s="227">
        <f t="shared" si="1190"/>
        <v>0</v>
      </c>
      <c r="AC438" s="227">
        <f t="shared" si="1191"/>
        <v>0</v>
      </c>
      <c r="AD438" s="227"/>
      <c r="AE438" s="227"/>
      <c r="AF438" s="229">
        <f t="shared" si="1065"/>
        <v>0</v>
      </c>
      <c r="AG438" s="228"/>
      <c r="AH438" s="227">
        <f t="shared" si="1072"/>
        <v>0</v>
      </c>
      <c r="AI438" s="227">
        <f t="shared" si="1073"/>
        <v>227328.86666666664</v>
      </c>
      <c r="AJ438" s="232">
        <f t="shared" si="1192"/>
        <v>227328.86666666664</v>
      </c>
      <c r="AK438" s="227"/>
      <c r="AL438" s="227">
        <v>173666.05551311432</v>
      </c>
      <c r="AM438" s="227"/>
      <c r="AN438" s="228"/>
      <c r="AO438" s="238">
        <f t="shared" si="1074"/>
        <v>0</v>
      </c>
      <c r="AP438" s="227">
        <f t="shared" si="1070"/>
        <v>0</v>
      </c>
      <c r="AQ438" s="227">
        <f t="shared" si="1071"/>
        <v>0</v>
      </c>
      <c r="AR438" s="227"/>
      <c r="AS438" s="227"/>
      <c r="AT438" s="229">
        <f t="shared" si="1066"/>
        <v>0</v>
      </c>
      <c r="AU438" s="230"/>
      <c r="AV438" s="238">
        <f t="shared" si="1193"/>
        <v>0</v>
      </c>
      <c r="AW438" s="227">
        <f t="shared" si="1194"/>
        <v>0</v>
      </c>
      <c r="AX438" s="227">
        <f t="shared" si="1195"/>
        <v>0</v>
      </c>
      <c r="AY438" s="227"/>
      <c r="AZ438" s="227"/>
      <c r="BA438" s="229">
        <f t="shared" si="1067"/>
        <v>0</v>
      </c>
      <c r="BB438" s="230"/>
      <c r="BC438" s="238">
        <f t="shared" si="1196"/>
        <v>0</v>
      </c>
      <c r="BD438" s="227">
        <f t="shared" si="1197"/>
        <v>0</v>
      </c>
      <c r="BE438" s="227">
        <f t="shared" si="1198"/>
        <v>0</v>
      </c>
      <c r="BF438" s="227"/>
      <c r="BG438" s="227"/>
      <c r="BH438" s="229">
        <f t="shared" si="1068"/>
        <v>0</v>
      </c>
      <c r="BI438" s="230"/>
      <c r="BJ438" s="230"/>
      <c r="BK438" s="238">
        <f t="shared" si="1199"/>
        <v>0</v>
      </c>
      <c r="BL438" s="227">
        <f t="shared" si="1200"/>
        <v>0</v>
      </c>
      <c r="BM438" s="227">
        <f t="shared" si="1201"/>
        <v>0</v>
      </c>
      <c r="BN438" s="227"/>
      <c r="BO438" s="227"/>
      <c r="BP438" s="229">
        <f t="shared" si="1069"/>
        <v>0</v>
      </c>
      <c r="BQ438" s="230"/>
      <c r="BR438" s="238">
        <f t="shared" si="1202"/>
        <v>0</v>
      </c>
      <c r="BS438" s="227">
        <f t="shared" si="1203"/>
        <v>0</v>
      </c>
      <c r="BT438" s="227">
        <f t="shared" si="1204"/>
        <v>0</v>
      </c>
      <c r="BU438" s="18"/>
      <c r="BV438" s="186"/>
      <c r="BW438" s="16">
        <f t="shared" si="1040"/>
        <v>0</v>
      </c>
      <c r="BX438" s="48"/>
      <c r="BY438" s="37" t="s">
        <v>890</v>
      </c>
      <c r="BZ438" s="37"/>
    </row>
    <row r="439" spans="1:78" ht="85.5" customHeight="1" outlineLevel="1" x14ac:dyDescent="0.45">
      <c r="A439" s="5">
        <v>362</v>
      </c>
      <c r="B439" s="5">
        <v>362</v>
      </c>
      <c r="C439" s="5" t="s">
        <v>350</v>
      </c>
      <c r="D439" s="6" t="s">
        <v>559</v>
      </c>
      <c r="E439" s="10">
        <v>1.054</v>
      </c>
      <c r="F439" s="283">
        <f t="shared" si="1211"/>
        <v>233988</v>
      </c>
      <c r="G439" s="283">
        <f t="shared" si="1212"/>
        <v>105259.5018</v>
      </c>
      <c r="H439" s="283">
        <f t="shared" si="1213"/>
        <v>339247.50179999997</v>
      </c>
      <c r="I439" s="283">
        <f t="shared" si="1214"/>
        <v>222000</v>
      </c>
      <c r="J439" s="283">
        <f t="shared" si="1215"/>
        <v>99866.7</v>
      </c>
      <c r="K439" s="10"/>
      <c r="L439" s="228"/>
      <c r="M439" s="227">
        <f t="shared" si="1082"/>
        <v>233988</v>
      </c>
      <c r="N439" s="227">
        <f t="shared" si="1210"/>
        <v>105259.5018</v>
      </c>
      <c r="O439" s="227">
        <f t="shared" si="1083"/>
        <v>339247.50179999997</v>
      </c>
      <c r="P439" s="227">
        <v>222000</v>
      </c>
      <c r="Q439" s="227">
        <v>99866.7</v>
      </c>
      <c r="R439" s="227">
        <f t="shared" si="1076"/>
        <v>321866.7</v>
      </c>
      <c r="S439" s="228"/>
      <c r="T439" s="227">
        <f t="shared" si="1186"/>
        <v>0</v>
      </c>
      <c r="U439" s="227">
        <f t="shared" si="1187"/>
        <v>0</v>
      </c>
      <c r="V439" s="232">
        <f t="shared" si="1188"/>
        <v>0</v>
      </c>
      <c r="W439" s="274"/>
      <c r="X439" s="227"/>
      <c r="Y439" s="227"/>
      <c r="Z439" s="228"/>
      <c r="AA439" s="238">
        <f t="shared" si="1189"/>
        <v>0</v>
      </c>
      <c r="AB439" s="227">
        <f t="shared" si="1190"/>
        <v>0</v>
      </c>
      <c r="AC439" s="227">
        <f t="shared" si="1191"/>
        <v>0</v>
      </c>
      <c r="AD439" s="227"/>
      <c r="AE439" s="227"/>
      <c r="AF439" s="229">
        <f t="shared" si="1065"/>
        <v>0</v>
      </c>
      <c r="AG439" s="228"/>
      <c r="AH439" s="227">
        <f t="shared" si="1072"/>
        <v>0</v>
      </c>
      <c r="AI439" s="227">
        <f t="shared" si="1073"/>
        <v>73780</v>
      </c>
      <c r="AJ439" s="232">
        <f t="shared" si="1192"/>
        <v>73780</v>
      </c>
      <c r="AK439" s="227"/>
      <c r="AL439" s="227">
        <v>70000</v>
      </c>
      <c r="AM439" s="227"/>
      <c r="AN439" s="228"/>
      <c r="AO439" s="238">
        <f t="shared" si="1074"/>
        <v>0</v>
      </c>
      <c r="AP439" s="227">
        <f t="shared" si="1070"/>
        <v>0</v>
      </c>
      <c r="AQ439" s="227">
        <f t="shared" si="1071"/>
        <v>0</v>
      </c>
      <c r="AR439" s="227"/>
      <c r="AS439" s="227"/>
      <c r="AT439" s="229">
        <f t="shared" si="1066"/>
        <v>0</v>
      </c>
      <c r="AU439" s="230"/>
      <c r="AV439" s="238">
        <f t="shared" si="1193"/>
        <v>0</v>
      </c>
      <c r="AW439" s="227">
        <f t="shared" si="1194"/>
        <v>0</v>
      </c>
      <c r="AX439" s="227">
        <f t="shared" si="1195"/>
        <v>0</v>
      </c>
      <c r="AY439" s="227"/>
      <c r="AZ439" s="227"/>
      <c r="BA439" s="229">
        <f t="shared" si="1067"/>
        <v>0</v>
      </c>
      <c r="BB439" s="230"/>
      <c r="BC439" s="238">
        <f t="shared" si="1196"/>
        <v>0</v>
      </c>
      <c r="BD439" s="227">
        <f t="shared" si="1197"/>
        <v>0</v>
      </c>
      <c r="BE439" s="227">
        <f t="shared" si="1198"/>
        <v>0</v>
      </c>
      <c r="BF439" s="227"/>
      <c r="BG439" s="227"/>
      <c r="BH439" s="229">
        <f t="shared" si="1068"/>
        <v>0</v>
      </c>
      <c r="BI439" s="230"/>
      <c r="BJ439" s="230"/>
      <c r="BK439" s="238">
        <f t="shared" si="1199"/>
        <v>0</v>
      </c>
      <c r="BL439" s="227">
        <f t="shared" si="1200"/>
        <v>0</v>
      </c>
      <c r="BM439" s="227">
        <f t="shared" si="1201"/>
        <v>0</v>
      </c>
      <c r="BN439" s="227"/>
      <c r="BO439" s="227"/>
      <c r="BP439" s="229">
        <f t="shared" si="1069"/>
        <v>0</v>
      </c>
      <c r="BQ439" s="230"/>
      <c r="BR439" s="238">
        <f t="shared" si="1202"/>
        <v>84320</v>
      </c>
      <c r="BS439" s="227">
        <f t="shared" si="1203"/>
        <v>84267.3</v>
      </c>
      <c r="BT439" s="227">
        <f t="shared" si="1204"/>
        <v>168587.3</v>
      </c>
      <c r="BU439" s="18">
        <v>80000</v>
      </c>
      <c r="BV439" s="186">
        <v>79950</v>
      </c>
      <c r="BW439" s="16">
        <f t="shared" si="1040"/>
        <v>159950</v>
      </c>
      <c r="BX439" s="48"/>
      <c r="BY439" s="37" t="s">
        <v>891</v>
      </c>
      <c r="BZ439" s="37"/>
    </row>
    <row r="440" spans="1:78" ht="28.5" customHeight="1" outlineLevel="1" x14ac:dyDescent="0.45">
      <c r="A440" s="5"/>
      <c r="B440" s="5"/>
      <c r="C440" s="5" t="s">
        <v>351</v>
      </c>
      <c r="D440" s="6"/>
      <c r="E440" s="10"/>
      <c r="F440" s="283">
        <f t="shared" si="1211"/>
        <v>0</v>
      </c>
      <c r="G440" s="283">
        <f t="shared" si="1212"/>
        <v>0</v>
      </c>
      <c r="H440" s="283">
        <f t="shared" si="1213"/>
        <v>0</v>
      </c>
      <c r="I440" s="283">
        <f t="shared" si="1214"/>
        <v>0</v>
      </c>
      <c r="J440" s="283">
        <f t="shared" si="1215"/>
        <v>0</v>
      </c>
      <c r="K440" s="10"/>
      <c r="L440" s="228"/>
      <c r="M440" s="227">
        <f t="shared" si="1082"/>
        <v>0</v>
      </c>
      <c r="N440" s="227">
        <f t="shared" si="1210"/>
        <v>0</v>
      </c>
      <c r="O440" s="227">
        <f t="shared" si="1083"/>
        <v>0</v>
      </c>
      <c r="P440" s="227"/>
      <c r="Q440" s="227"/>
      <c r="R440" s="227">
        <f t="shared" si="1076"/>
        <v>0</v>
      </c>
      <c r="S440" s="228"/>
      <c r="T440" s="227">
        <f t="shared" si="1186"/>
        <v>0</v>
      </c>
      <c r="U440" s="227">
        <f t="shared" si="1187"/>
        <v>0</v>
      </c>
      <c r="V440" s="232">
        <f t="shared" si="1188"/>
        <v>0</v>
      </c>
      <c r="W440" s="274"/>
      <c r="X440" s="227"/>
      <c r="Y440" s="227"/>
      <c r="Z440" s="228"/>
      <c r="AA440" s="238">
        <f t="shared" si="1189"/>
        <v>0</v>
      </c>
      <c r="AB440" s="227">
        <f t="shared" si="1190"/>
        <v>0</v>
      </c>
      <c r="AC440" s="227">
        <f t="shared" si="1191"/>
        <v>0</v>
      </c>
      <c r="AD440" s="227"/>
      <c r="AE440" s="227"/>
      <c r="AF440" s="229">
        <f t="shared" si="1065"/>
        <v>0</v>
      </c>
      <c r="AG440" s="228"/>
      <c r="AH440" s="227">
        <f t="shared" si="1072"/>
        <v>0</v>
      </c>
      <c r="AI440" s="227">
        <f t="shared" si="1073"/>
        <v>0</v>
      </c>
      <c r="AJ440" s="232">
        <f t="shared" si="1192"/>
        <v>0</v>
      </c>
      <c r="AK440" s="227"/>
      <c r="AL440" s="227"/>
      <c r="AM440" s="227"/>
      <c r="AN440" s="228"/>
      <c r="AO440" s="238">
        <f t="shared" si="1074"/>
        <v>0</v>
      </c>
      <c r="AP440" s="227">
        <f t="shared" si="1070"/>
        <v>0</v>
      </c>
      <c r="AQ440" s="227">
        <f t="shared" si="1071"/>
        <v>0</v>
      </c>
      <c r="AR440" s="227"/>
      <c r="AS440" s="227"/>
      <c r="AT440" s="229">
        <f t="shared" si="1066"/>
        <v>0</v>
      </c>
      <c r="AU440" s="230"/>
      <c r="AV440" s="238">
        <f t="shared" si="1193"/>
        <v>0</v>
      </c>
      <c r="AW440" s="227">
        <f t="shared" si="1194"/>
        <v>0</v>
      </c>
      <c r="AX440" s="227">
        <f t="shared" si="1195"/>
        <v>0</v>
      </c>
      <c r="AY440" s="227"/>
      <c r="AZ440" s="227"/>
      <c r="BA440" s="229">
        <f t="shared" si="1067"/>
        <v>0</v>
      </c>
      <c r="BB440" s="230"/>
      <c r="BC440" s="238">
        <f t="shared" si="1196"/>
        <v>0</v>
      </c>
      <c r="BD440" s="227">
        <f t="shared" si="1197"/>
        <v>0</v>
      </c>
      <c r="BE440" s="227">
        <f t="shared" si="1198"/>
        <v>0</v>
      </c>
      <c r="BF440" s="227"/>
      <c r="BG440" s="227"/>
      <c r="BH440" s="229">
        <f t="shared" si="1068"/>
        <v>0</v>
      </c>
      <c r="BI440" s="230"/>
      <c r="BJ440" s="230"/>
      <c r="BK440" s="238">
        <f t="shared" si="1199"/>
        <v>0</v>
      </c>
      <c r="BL440" s="227">
        <f t="shared" si="1200"/>
        <v>0</v>
      </c>
      <c r="BM440" s="227">
        <f t="shared" si="1201"/>
        <v>0</v>
      </c>
      <c r="BN440" s="227"/>
      <c r="BO440" s="227"/>
      <c r="BP440" s="229">
        <f t="shared" si="1069"/>
        <v>0</v>
      </c>
      <c r="BQ440" s="230"/>
      <c r="BR440" s="238">
        <f t="shared" si="1202"/>
        <v>0</v>
      </c>
      <c r="BS440" s="227">
        <f t="shared" si="1203"/>
        <v>0</v>
      </c>
      <c r="BT440" s="227">
        <f t="shared" si="1204"/>
        <v>0</v>
      </c>
      <c r="BU440" s="18"/>
      <c r="BV440" s="186"/>
      <c r="BW440" s="16">
        <f t="shared" si="1040"/>
        <v>0</v>
      </c>
      <c r="BX440" s="48"/>
      <c r="BY440" s="37"/>
      <c r="BZ440" s="37"/>
    </row>
    <row r="441" spans="1:78" ht="57" customHeight="1" outlineLevel="1" x14ac:dyDescent="0.45">
      <c r="A441" s="5">
        <v>363</v>
      </c>
      <c r="B441" s="5">
        <v>363</v>
      </c>
      <c r="C441" s="5" t="s">
        <v>352</v>
      </c>
      <c r="D441" s="6" t="s">
        <v>552</v>
      </c>
      <c r="E441" s="10">
        <v>151.72999999999999</v>
      </c>
      <c r="F441" s="283">
        <f t="shared" si="1211"/>
        <v>8345.15</v>
      </c>
      <c r="G441" s="283">
        <f t="shared" si="1212"/>
        <v>0</v>
      </c>
      <c r="H441" s="283">
        <f t="shared" si="1213"/>
        <v>8345.15</v>
      </c>
      <c r="I441" s="283">
        <f t="shared" si="1214"/>
        <v>55</v>
      </c>
      <c r="J441" s="283">
        <f t="shared" si="1215"/>
        <v>0</v>
      </c>
      <c r="K441" s="10"/>
      <c r="L441" s="228"/>
      <c r="M441" s="227">
        <f t="shared" si="1082"/>
        <v>8345.15</v>
      </c>
      <c r="N441" s="227">
        <f t="shared" si="1210"/>
        <v>0</v>
      </c>
      <c r="O441" s="227">
        <f t="shared" si="1083"/>
        <v>8345.15</v>
      </c>
      <c r="P441" s="227">
        <v>55</v>
      </c>
      <c r="Q441" s="227">
        <v>0</v>
      </c>
      <c r="R441" s="227">
        <f t="shared" si="1076"/>
        <v>55</v>
      </c>
      <c r="S441" s="228"/>
      <c r="T441" s="227">
        <f t="shared" si="1186"/>
        <v>0</v>
      </c>
      <c r="U441" s="227">
        <f t="shared" si="1187"/>
        <v>0</v>
      </c>
      <c r="V441" s="232">
        <f t="shared" si="1188"/>
        <v>0</v>
      </c>
      <c r="W441" s="274"/>
      <c r="X441" s="227"/>
      <c r="Y441" s="227"/>
      <c r="Z441" s="228"/>
      <c r="AA441" s="238">
        <f t="shared" si="1189"/>
        <v>0</v>
      </c>
      <c r="AB441" s="227">
        <f t="shared" si="1190"/>
        <v>0</v>
      </c>
      <c r="AC441" s="227">
        <f t="shared" si="1191"/>
        <v>0</v>
      </c>
      <c r="AD441" s="227"/>
      <c r="AE441" s="227"/>
      <c r="AF441" s="229">
        <f t="shared" si="1065"/>
        <v>0</v>
      </c>
      <c r="AG441" s="228"/>
      <c r="AH441" s="227">
        <f t="shared" si="1072"/>
        <v>0</v>
      </c>
      <c r="AI441" s="227">
        <f t="shared" si="1073"/>
        <v>0</v>
      </c>
      <c r="AJ441" s="232">
        <f t="shared" si="1192"/>
        <v>0</v>
      </c>
      <c r="AK441" s="227"/>
      <c r="AL441" s="227"/>
      <c r="AM441" s="227"/>
      <c r="AN441" s="228"/>
      <c r="AO441" s="238">
        <f t="shared" si="1074"/>
        <v>0</v>
      </c>
      <c r="AP441" s="227">
        <f t="shared" si="1070"/>
        <v>0</v>
      </c>
      <c r="AQ441" s="227">
        <f t="shared" si="1071"/>
        <v>0</v>
      </c>
      <c r="AR441" s="227"/>
      <c r="AS441" s="227"/>
      <c r="AT441" s="229">
        <f t="shared" si="1066"/>
        <v>0</v>
      </c>
      <c r="AU441" s="230"/>
      <c r="AV441" s="238">
        <f t="shared" si="1193"/>
        <v>0</v>
      </c>
      <c r="AW441" s="227">
        <f t="shared" si="1194"/>
        <v>0</v>
      </c>
      <c r="AX441" s="227">
        <f t="shared" si="1195"/>
        <v>0</v>
      </c>
      <c r="AY441" s="227"/>
      <c r="AZ441" s="227"/>
      <c r="BA441" s="229">
        <f t="shared" si="1067"/>
        <v>0</v>
      </c>
      <c r="BB441" s="230"/>
      <c r="BC441" s="238">
        <f t="shared" si="1196"/>
        <v>0</v>
      </c>
      <c r="BD441" s="227">
        <f t="shared" si="1197"/>
        <v>0</v>
      </c>
      <c r="BE441" s="227">
        <f t="shared" si="1198"/>
        <v>0</v>
      </c>
      <c r="BF441" s="227"/>
      <c r="BG441" s="227"/>
      <c r="BH441" s="229">
        <f t="shared" si="1068"/>
        <v>0</v>
      </c>
      <c r="BI441" s="230"/>
      <c r="BJ441" s="230"/>
      <c r="BK441" s="238">
        <f t="shared" si="1199"/>
        <v>0</v>
      </c>
      <c r="BL441" s="227">
        <f t="shared" si="1200"/>
        <v>0</v>
      </c>
      <c r="BM441" s="227">
        <f t="shared" si="1201"/>
        <v>0</v>
      </c>
      <c r="BN441" s="227"/>
      <c r="BO441" s="227"/>
      <c r="BP441" s="229">
        <f t="shared" si="1069"/>
        <v>0</v>
      </c>
      <c r="BQ441" s="230"/>
      <c r="BR441" s="238">
        <f t="shared" si="1202"/>
        <v>0</v>
      </c>
      <c r="BS441" s="227">
        <f t="shared" si="1203"/>
        <v>0</v>
      </c>
      <c r="BT441" s="227">
        <f t="shared" si="1204"/>
        <v>0</v>
      </c>
      <c r="BU441" s="18"/>
      <c r="BV441" s="186"/>
      <c r="BW441" s="16">
        <f t="shared" si="1040"/>
        <v>0</v>
      </c>
      <c r="BX441" s="48"/>
      <c r="BY441" s="37" t="s">
        <v>892</v>
      </c>
      <c r="BZ441" s="37"/>
    </row>
    <row r="442" spans="1:78" ht="57" customHeight="1" outlineLevel="1" x14ac:dyDescent="0.45">
      <c r="A442" s="5">
        <v>364</v>
      </c>
      <c r="B442" s="5">
        <v>364</v>
      </c>
      <c r="C442" s="5" t="s">
        <v>353</v>
      </c>
      <c r="D442" s="6" t="s">
        <v>552</v>
      </c>
      <c r="E442" s="10">
        <v>101.15</v>
      </c>
      <c r="F442" s="283">
        <f t="shared" si="1211"/>
        <v>5563.25</v>
      </c>
      <c r="G442" s="283">
        <f t="shared" si="1212"/>
        <v>0</v>
      </c>
      <c r="H442" s="283">
        <f t="shared" si="1213"/>
        <v>5563.25</v>
      </c>
      <c r="I442" s="283">
        <f t="shared" si="1214"/>
        <v>55</v>
      </c>
      <c r="J442" s="283">
        <f t="shared" si="1215"/>
        <v>0</v>
      </c>
      <c r="K442" s="10"/>
      <c r="L442" s="228"/>
      <c r="M442" s="227">
        <f t="shared" si="1082"/>
        <v>5563.25</v>
      </c>
      <c r="N442" s="227">
        <f t="shared" si="1210"/>
        <v>0</v>
      </c>
      <c r="O442" s="227">
        <f t="shared" si="1083"/>
        <v>5563.25</v>
      </c>
      <c r="P442" s="227">
        <v>55</v>
      </c>
      <c r="Q442" s="227">
        <v>0</v>
      </c>
      <c r="R442" s="227">
        <f t="shared" si="1076"/>
        <v>55</v>
      </c>
      <c r="S442" s="228"/>
      <c r="T442" s="227">
        <f t="shared" si="1186"/>
        <v>0</v>
      </c>
      <c r="U442" s="227">
        <f t="shared" si="1187"/>
        <v>0</v>
      </c>
      <c r="V442" s="232">
        <f t="shared" si="1188"/>
        <v>0</v>
      </c>
      <c r="W442" s="274"/>
      <c r="X442" s="227"/>
      <c r="Y442" s="227"/>
      <c r="Z442" s="228"/>
      <c r="AA442" s="238">
        <f t="shared" si="1189"/>
        <v>0</v>
      </c>
      <c r="AB442" s="227">
        <f t="shared" si="1190"/>
        <v>0</v>
      </c>
      <c r="AC442" s="227">
        <f t="shared" si="1191"/>
        <v>0</v>
      </c>
      <c r="AD442" s="227"/>
      <c r="AE442" s="227"/>
      <c r="AF442" s="229">
        <f t="shared" si="1065"/>
        <v>0</v>
      </c>
      <c r="AG442" s="228"/>
      <c r="AH442" s="227">
        <f t="shared" si="1072"/>
        <v>0</v>
      </c>
      <c r="AI442" s="227">
        <f t="shared" si="1073"/>
        <v>0</v>
      </c>
      <c r="AJ442" s="232">
        <f t="shared" si="1192"/>
        <v>0</v>
      </c>
      <c r="AK442" s="227"/>
      <c r="AL442" s="227"/>
      <c r="AM442" s="227"/>
      <c r="AN442" s="228"/>
      <c r="AO442" s="238">
        <f t="shared" si="1074"/>
        <v>0</v>
      </c>
      <c r="AP442" s="227">
        <f t="shared" si="1070"/>
        <v>0</v>
      </c>
      <c r="AQ442" s="227">
        <f t="shared" si="1071"/>
        <v>0</v>
      </c>
      <c r="AR442" s="227"/>
      <c r="AS442" s="227"/>
      <c r="AT442" s="229">
        <f t="shared" si="1066"/>
        <v>0</v>
      </c>
      <c r="AU442" s="230"/>
      <c r="AV442" s="238">
        <f t="shared" si="1193"/>
        <v>0</v>
      </c>
      <c r="AW442" s="227">
        <f t="shared" si="1194"/>
        <v>0</v>
      </c>
      <c r="AX442" s="227">
        <f t="shared" si="1195"/>
        <v>0</v>
      </c>
      <c r="AY442" s="227"/>
      <c r="AZ442" s="227"/>
      <c r="BA442" s="229">
        <f t="shared" si="1067"/>
        <v>0</v>
      </c>
      <c r="BB442" s="230"/>
      <c r="BC442" s="238">
        <f t="shared" si="1196"/>
        <v>0</v>
      </c>
      <c r="BD442" s="227">
        <f t="shared" si="1197"/>
        <v>0</v>
      </c>
      <c r="BE442" s="227">
        <f t="shared" si="1198"/>
        <v>0</v>
      </c>
      <c r="BF442" s="227"/>
      <c r="BG442" s="227"/>
      <c r="BH442" s="229">
        <f t="shared" si="1068"/>
        <v>0</v>
      </c>
      <c r="BI442" s="230"/>
      <c r="BJ442" s="230"/>
      <c r="BK442" s="238">
        <f t="shared" si="1199"/>
        <v>0</v>
      </c>
      <c r="BL442" s="227">
        <f t="shared" si="1200"/>
        <v>0</v>
      </c>
      <c r="BM442" s="227">
        <f t="shared" si="1201"/>
        <v>0</v>
      </c>
      <c r="BN442" s="227"/>
      <c r="BO442" s="227"/>
      <c r="BP442" s="229">
        <f t="shared" si="1069"/>
        <v>0</v>
      </c>
      <c r="BQ442" s="230"/>
      <c r="BR442" s="238">
        <f t="shared" si="1202"/>
        <v>0</v>
      </c>
      <c r="BS442" s="227">
        <f t="shared" si="1203"/>
        <v>0</v>
      </c>
      <c r="BT442" s="227">
        <f t="shared" si="1204"/>
        <v>0</v>
      </c>
      <c r="BU442" s="18"/>
      <c r="BV442" s="186"/>
      <c r="BW442" s="16">
        <f t="shared" si="1040"/>
        <v>0</v>
      </c>
      <c r="BX442" s="48"/>
      <c r="BY442" s="37" t="s">
        <v>893</v>
      </c>
      <c r="BZ442" s="37"/>
    </row>
    <row r="443" spans="1:78" ht="57" customHeight="1" outlineLevel="1" x14ac:dyDescent="0.45">
      <c r="A443" s="5">
        <v>365</v>
      </c>
      <c r="B443" s="5">
        <v>365</v>
      </c>
      <c r="C443" s="5" t="s">
        <v>354</v>
      </c>
      <c r="D443" s="6" t="s">
        <v>552</v>
      </c>
      <c r="E443" s="10">
        <v>50.58</v>
      </c>
      <c r="F443" s="283">
        <f t="shared" si="1211"/>
        <v>2781.9</v>
      </c>
      <c r="G443" s="283">
        <f t="shared" si="1212"/>
        <v>0</v>
      </c>
      <c r="H443" s="283">
        <f t="shared" si="1213"/>
        <v>2781.9</v>
      </c>
      <c r="I443" s="283">
        <f t="shared" si="1214"/>
        <v>55</v>
      </c>
      <c r="J443" s="283">
        <f t="shared" si="1215"/>
        <v>0</v>
      </c>
      <c r="K443" s="10"/>
      <c r="L443" s="228"/>
      <c r="M443" s="227">
        <f t="shared" si="1082"/>
        <v>2781.9</v>
      </c>
      <c r="N443" s="227">
        <f t="shared" si="1210"/>
        <v>0</v>
      </c>
      <c r="O443" s="227">
        <f t="shared" si="1083"/>
        <v>2781.9</v>
      </c>
      <c r="P443" s="227">
        <v>55</v>
      </c>
      <c r="Q443" s="227">
        <v>0</v>
      </c>
      <c r="R443" s="227">
        <f t="shared" si="1076"/>
        <v>55</v>
      </c>
      <c r="S443" s="228"/>
      <c r="T443" s="227">
        <f t="shared" si="1186"/>
        <v>0</v>
      </c>
      <c r="U443" s="227">
        <f t="shared" si="1187"/>
        <v>0</v>
      </c>
      <c r="V443" s="232">
        <f t="shared" si="1188"/>
        <v>0</v>
      </c>
      <c r="W443" s="274"/>
      <c r="X443" s="227"/>
      <c r="Y443" s="227"/>
      <c r="Z443" s="228"/>
      <c r="AA443" s="238">
        <f t="shared" si="1189"/>
        <v>0</v>
      </c>
      <c r="AB443" s="227">
        <f t="shared" si="1190"/>
        <v>0</v>
      </c>
      <c r="AC443" s="227">
        <f t="shared" si="1191"/>
        <v>0</v>
      </c>
      <c r="AD443" s="227"/>
      <c r="AE443" s="227"/>
      <c r="AF443" s="229">
        <f t="shared" si="1065"/>
        <v>0</v>
      </c>
      <c r="AG443" s="228"/>
      <c r="AH443" s="227">
        <f t="shared" si="1072"/>
        <v>0</v>
      </c>
      <c r="AI443" s="227">
        <f t="shared" si="1073"/>
        <v>0</v>
      </c>
      <c r="AJ443" s="232">
        <f t="shared" si="1192"/>
        <v>0</v>
      </c>
      <c r="AK443" s="227"/>
      <c r="AL443" s="227"/>
      <c r="AM443" s="227"/>
      <c r="AN443" s="228"/>
      <c r="AO443" s="238">
        <f t="shared" si="1074"/>
        <v>0</v>
      </c>
      <c r="AP443" s="227">
        <f t="shared" si="1070"/>
        <v>0</v>
      </c>
      <c r="AQ443" s="227">
        <f t="shared" si="1071"/>
        <v>0</v>
      </c>
      <c r="AR443" s="227"/>
      <c r="AS443" s="227"/>
      <c r="AT443" s="229">
        <f t="shared" si="1066"/>
        <v>0</v>
      </c>
      <c r="AU443" s="230"/>
      <c r="AV443" s="238">
        <f t="shared" si="1193"/>
        <v>0</v>
      </c>
      <c r="AW443" s="227">
        <f t="shared" si="1194"/>
        <v>0</v>
      </c>
      <c r="AX443" s="227">
        <f t="shared" si="1195"/>
        <v>0</v>
      </c>
      <c r="AY443" s="227"/>
      <c r="AZ443" s="227"/>
      <c r="BA443" s="229">
        <f t="shared" si="1067"/>
        <v>0</v>
      </c>
      <c r="BB443" s="230"/>
      <c r="BC443" s="238">
        <f t="shared" si="1196"/>
        <v>0</v>
      </c>
      <c r="BD443" s="227">
        <f t="shared" si="1197"/>
        <v>0</v>
      </c>
      <c r="BE443" s="227">
        <f t="shared" si="1198"/>
        <v>0</v>
      </c>
      <c r="BF443" s="227"/>
      <c r="BG443" s="227"/>
      <c r="BH443" s="229">
        <f t="shared" si="1068"/>
        <v>0</v>
      </c>
      <c r="BI443" s="230"/>
      <c r="BJ443" s="230"/>
      <c r="BK443" s="238">
        <f t="shared" si="1199"/>
        <v>0</v>
      </c>
      <c r="BL443" s="227">
        <f t="shared" si="1200"/>
        <v>0</v>
      </c>
      <c r="BM443" s="227">
        <f t="shared" si="1201"/>
        <v>0</v>
      </c>
      <c r="BN443" s="227"/>
      <c r="BO443" s="227"/>
      <c r="BP443" s="229">
        <f t="shared" si="1069"/>
        <v>0</v>
      </c>
      <c r="BQ443" s="230"/>
      <c r="BR443" s="238">
        <f t="shared" si="1202"/>
        <v>0</v>
      </c>
      <c r="BS443" s="227">
        <f t="shared" si="1203"/>
        <v>0</v>
      </c>
      <c r="BT443" s="227">
        <f t="shared" si="1204"/>
        <v>0</v>
      </c>
      <c r="BU443" s="18"/>
      <c r="BV443" s="186"/>
      <c r="BW443" s="16">
        <f t="shared" si="1040"/>
        <v>0</v>
      </c>
      <c r="BX443" s="48"/>
      <c r="BY443" s="37" t="s">
        <v>894</v>
      </c>
      <c r="BZ443" s="37"/>
    </row>
    <row r="444" spans="1:78" ht="85.5" customHeight="1" outlineLevel="1" x14ac:dyDescent="0.45">
      <c r="A444" s="5">
        <v>366</v>
      </c>
      <c r="B444" s="5">
        <v>366</v>
      </c>
      <c r="C444" s="5" t="s">
        <v>355</v>
      </c>
      <c r="D444" s="6" t="s">
        <v>552</v>
      </c>
      <c r="E444" s="10">
        <v>205.79</v>
      </c>
      <c r="F444" s="283">
        <f t="shared" si="1211"/>
        <v>11318.449999999999</v>
      </c>
      <c r="G444" s="283">
        <f t="shared" si="1212"/>
        <v>0</v>
      </c>
      <c r="H444" s="283">
        <f t="shared" si="1213"/>
        <v>11318.449999999999</v>
      </c>
      <c r="I444" s="283">
        <f t="shared" si="1214"/>
        <v>55</v>
      </c>
      <c r="J444" s="283">
        <f t="shared" si="1215"/>
        <v>0</v>
      </c>
      <c r="K444" s="10"/>
      <c r="L444" s="228"/>
      <c r="M444" s="227">
        <f t="shared" si="1082"/>
        <v>11318.449999999999</v>
      </c>
      <c r="N444" s="227">
        <f t="shared" si="1210"/>
        <v>0</v>
      </c>
      <c r="O444" s="227">
        <f t="shared" si="1083"/>
        <v>11318.449999999999</v>
      </c>
      <c r="P444" s="227">
        <v>55</v>
      </c>
      <c r="Q444" s="227">
        <v>0</v>
      </c>
      <c r="R444" s="227">
        <f t="shared" si="1076"/>
        <v>55</v>
      </c>
      <c r="S444" s="228"/>
      <c r="T444" s="227">
        <f t="shared" si="1186"/>
        <v>0</v>
      </c>
      <c r="U444" s="227">
        <f t="shared" si="1187"/>
        <v>0</v>
      </c>
      <c r="V444" s="232">
        <f t="shared" si="1188"/>
        <v>0</v>
      </c>
      <c r="W444" s="274"/>
      <c r="X444" s="227"/>
      <c r="Y444" s="227"/>
      <c r="Z444" s="228"/>
      <c r="AA444" s="238">
        <f t="shared" si="1189"/>
        <v>0</v>
      </c>
      <c r="AB444" s="227">
        <f t="shared" si="1190"/>
        <v>0</v>
      </c>
      <c r="AC444" s="227">
        <f t="shared" si="1191"/>
        <v>0</v>
      </c>
      <c r="AD444" s="227"/>
      <c r="AE444" s="227"/>
      <c r="AF444" s="229">
        <f t="shared" si="1065"/>
        <v>0</v>
      </c>
      <c r="AG444" s="228"/>
      <c r="AH444" s="227">
        <f t="shared" si="1072"/>
        <v>0</v>
      </c>
      <c r="AI444" s="227">
        <f t="shared" si="1073"/>
        <v>0</v>
      </c>
      <c r="AJ444" s="232">
        <f t="shared" si="1192"/>
        <v>0</v>
      </c>
      <c r="AK444" s="227"/>
      <c r="AL444" s="227"/>
      <c r="AM444" s="227"/>
      <c r="AN444" s="228"/>
      <c r="AO444" s="238">
        <f t="shared" si="1074"/>
        <v>0</v>
      </c>
      <c r="AP444" s="227">
        <f t="shared" si="1070"/>
        <v>0</v>
      </c>
      <c r="AQ444" s="227">
        <f t="shared" si="1071"/>
        <v>0</v>
      </c>
      <c r="AR444" s="227"/>
      <c r="AS444" s="227"/>
      <c r="AT444" s="229">
        <f t="shared" si="1066"/>
        <v>0</v>
      </c>
      <c r="AU444" s="230"/>
      <c r="AV444" s="238">
        <f t="shared" si="1193"/>
        <v>0</v>
      </c>
      <c r="AW444" s="227">
        <f t="shared" si="1194"/>
        <v>0</v>
      </c>
      <c r="AX444" s="227">
        <f t="shared" si="1195"/>
        <v>0</v>
      </c>
      <c r="AY444" s="227"/>
      <c r="AZ444" s="227"/>
      <c r="BA444" s="229">
        <f t="shared" si="1067"/>
        <v>0</v>
      </c>
      <c r="BB444" s="230"/>
      <c r="BC444" s="238">
        <f t="shared" si="1196"/>
        <v>0</v>
      </c>
      <c r="BD444" s="227">
        <f t="shared" si="1197"/>
        <v>0</v>
      </c>
      <c r="BE444" s="227">
        <f t="shared" si="1198"/>
        <v>0</v>
      </c>
      <c r="BF444" s="227"/>
      <c r="BG444" s="227"/>
      <c r="BH444" s="229">
        <f t="shared" si="1068"/>
        <v>0</v>
      </c>
      <c r="BI444" s="230"/>
      <c r="BJ444" s="230"/>
      <c r="BK444" s="238">
        <f t="shared" si="1199"/>
        <v>0</v>
      </c>
      <c r="BL444" s="227">
        <f t="shared" si="1200"/>
        <v>0</v>
      </c>
      <c r="BM444" s="227">
        <f t="shared" si="1201"/>
        <v>0</v>
      </c>
      <c r="BN444" s="227"/>
      <c r="BO444" s="227"/>
      <c r="BP444" s="229">
        <f t="shared" si="1069"/>
        <v>0</v>
      </c>
      <c r="BQ444" s="230"/>
      <c r="BR444" s="238">
        <f t="shared" si="1202"/>
        <v>0</v>
      </c>
      <c r="BS444" s="227">
        <f t="shared" si="1203"/>
        <v>0</v>
      </c>
      <c r="BT444" s="227">
        <f t="shared" si="1204"/>
        <v>0</v>
      </c>
      <c r="BU444" s="18"/>
      <c r="BV444" s="186"/>
      <c r="BW444" s="16">
        <f t="shared" si="1040"/>
        <v>0</v>
      </c>
      <c r="BX444" s="48"/>
      <c r="BY444" s="37" t="s">
        <v>895</v>
      </c>
      <c r="BZ444" s="37"/>
    </row>
    <row r="445" spans="1:78" ht="42.75" customHeight="1" outlineLevel="1" x14ac:dyDescent="0.45">
      <c r="A445" s="5">
        <v>367</v>
      </c>
      <c r="B445" s="5">
        <v>367</v>
      </c>
      <c r="C445" s="5" t="s">
        <v>356</v>
      </c>
      <c r="D445" s="6" t="s">
        <v>552</v>
      </c>
      <c r="E445" s="10">
        <v>428.31</v>
      </c>
      <c r="F445" s="283">
        <f t="shared" si="1211"/>
        <v>95084.82</v>
      </c>
      <c r="G445" s="283">
        <f t="shared" si="1212"/>
        <v>42788.169000000002</v>
      </c>
      <c r="H445" s="283">
        <f t="shared" si="1213"/>
        <v>137872.989</v>
      </c>
      <c r="I445" s="283">
        <f t="shared" si="1214"/>
        <v>222</v>
      </c>
      <c r="J445" s="283">
        <f t="shared" si="1215"/>
        <v>99.9</v>
      </c>
      <c r="K445" s="10"/>
      <c r="L445" s="228"/>
      <c r="M445" s="227">
        <f t="shared" si="1082"/>
        <v>95084.82</v>
      </c>
      <c r="N445" s="227">
        <f t="shared" si="1210"/>
        <v>42788.169000000002</v>
      </c>
      <c r="O445" s="227">
        <f t="shared" si="1083"/>
        <v>137872.989</v>
      </c>
      <c r="P445" s="227">
        <v>222</v>
      </c>
      <c r="Q445" s="227">
        <v>99.9</v>
      </c>
      <c r="R445" s="227">
        <f t="shared" si="1076"/>
        <v>321.89999999999998</v>
      </c>
      <c r="S445" s="228"/>
      <c r="T445" s="227">
        <f t="shared" si="1186"/>
        <v>0</v>
      </c>
      <c r="U445" s="227">
        <f t="shared" si="1187"/>
        <v>0</v>
      </c>
      <c r="V445" s="232">
        <f t="shared" si="1188"/>
        <v>0</v>
      </c>
      <c r="W445" s="274"/>
      <c r="X445" s="227"/>
      <c r="Y445" s="227"/>
      <c r="Z445" s="228"/>
      <c r="AA445" s="238">
        <f t="shared" si="1189"/>
        <v>0</v>
      </c>
      <c r="AB445" s="227">
        <f t="shared" si="1190"/>
        <v>0</v>
      </c>
      <c r="AC445" s="227">
        <f t="shared" si="1191"/>
        <v>0</v>
      </c>
      <c r="AD445" s="227"/>
      <c r="AE445" s="227"/>
      <c r="AF445" s="229">
        <f t="shared" si="1065"/>
        <v>0</v>
      </c>
      <c r="AG445" s="228"/>
      <c r="AH445" s="227">
        <f t="shared" si="1072"/>
        <v>0</v>
      </c>
      <c r="AI445" s="227">
        <f t="shared" si="1073"/>
        <v>0</v>
      </c>
      <c r="AJ445" s="232">
        <f t="shared" si="1192"/>
        <v>0</v>
      </c>
      <c r="AK445" s="227"/>
      <c r="AL445" s="227"/>
      <c r="AM445" s="227"/>
      <c r="AN445" s="228"/>
      <c r="AO445" s="238">
        <f t="shared" si="1074"/>
        <v>0</v>
      </c>
      <c r="AP445" s="227">
        <f t="shared" si="1070"/>
        <v>0</v>
      </c>
      <c r="AQ445" s="227">
        <f t="shared" si="1071"/>
        <v>0</v>
      </c>
      <c r="AR445" s="227"/>
      <c r="AS445" s="227"/>
      <c r="AT445" s="229">
        <f t="shared" si="1066"/>
        <v>0</v>
      </c>
      <c r="AU445" s="230"/>
      <c r="AV445" s="238">
        <f t="shared" si="1193"/>
        <v>0</v>
      </c>
      <c r="AW445" s="227">
        <f t="shared" si="1194"/>
        <v>0</v>
      </c>
      <c r="AX445" s="227">
        <f t="shared" si="1195"/>
        <v>0</v>
      </c>
      <c r="AY445" s="227"/>
      <c r="AZ445" s="227"/>
      <c r="BA445" s="229">
        <f t="shared" si="1067"/>
        <v>0</v>
      </c>
      <c r="BB445" s="230"/>
      <c r="BC445" s="238">
        <f t="shared" si="1196"/>
        <v>0</v>
      </c>
      <c r="BD445" s="227">
        <f t="shared" si="1197"/>
        <v>0</v>
      </c>
      <c r="BE445" s="227">
        <f t="shared" si="1198"/>
        <v>0</v>
      </c>
      <c r="BF445" s="227"/>
      <c r="BG445" s="227"/>
      <c r="BH445" s="229">
        <f t="shared" si="1068"/>
        <v>0</v>
      </c>
      <c r="BI445" s="230"/>
      <c r="BJ445" s="230"/>
      <c r="BK445" s="238">
        <f t="shared" si="1199"/>
        <v>0</v>
      </c>
      <c r="BL445" s="227">
        <f t="shared" si="1200"/>
        <v>0</v>
      </c>
      <c r="BM445" s="227">
        <f t="shared" si="1201"/>
        <v>0</v>
      </c>
      <c r="BN445" s="227"/>
      <c r="BO445" s="227"/>
      <c r="BP445" s="229">
        <f t="shared" si="1069"/>
        <v>0</v>
      </c>
      <c r="BQ445" s="230"/>
      <c r="BR445" s="238">
        <f t="shared" si="1202"/>
        <v>34264.800000000003</v>
      </c>
      <c r="BS445" s="227">
        <f t="shared" si="1203"/>
        <v>34243.3845</v>
      </c>
      <c r="BT445" s="227">
        <f t="shared" si="1204"/>
        <v>68508.184500000003</v>
      </c>
      <c r="BU445" s="18">
        <v>80</v>
      </c>
      <c r="BV445" s="186" t="s">
        <v>1358</v>
      </c>
      <c r="BW445" s="16">
        <f t="shared" ref="BW445:BW508" si="1216">BU445+BV445</f>
        <v>159.94999999999999</v>
      </c>
      <c r="BX445" s="48"/>
      <c r="BY445" s="37" t="s">
        <v>896</v>
      </c>
      <c r="BZ445" s="37"/>
    </row>
    <row r="446" spans="1:78" ht="114" customHeight="1" outlineLevel="1" x14ac:dyDescent="0.45">
      <c r="A446" s="5">
        <v>368</v>
      </c>
      <c r="B446" s="5">
        <v>368</v>
      </c>
      <c r="C446" s="5" t="s">
        <v>357</v>
      </c>
      <c r="D446" s="6" t="s">
        <v>552</v>
      </c>
      <c r="E446" s="10">
        <v>293.41000000000003</v>
      </c>
      <c r="F446" s="283">
        <f t="shared" si="1211"/>
        <v>65137.020000000004</v>
      </c>
      <c r="G446" s="283">
        <f t="shared" si="1212"/>
        <v>29311.659000000003</v>
      </c>
      <c r="H446" s="283">
        <f t="shared" si="1213"/>
        <v>94448.679000000004</v>
      </c>
      <c r="I446" s="283">
        <f t="shared" si="1214"/>
        <v>222</v>
      </c>
      <c r="J446" s="283">
        <f t="shared" si="1215"/>
        <v>99.9</v>
      </c>
      <c r="K446" s="10"/>
      <c r="L446" s="228"/>
      <c r="M446" s="227">
        <f t="shared" si="1082"/>
        <v>65137.020000000004</v>
      </c>
      <c r="N446" s="227">
        <f t="shared" si="1210"/>
        <v>29311.659000000003</v>
      </c>
      <c r="O446" s="227">
        <f t="shared" si="1083"/>
        <v>94448.679000000004</v>
      </c>
      <c r="P446" s="227">
        <v>222</v>
      </c>
      <c r="Q446" s="227">
        <v>99.9</v>
      </c>
      <c r="R446" s="227">
        <f t="shared" si="1076"/>
        <v>321.89999999999998</v>
      </c>
      <c r="S446" s="228"/>
      <c r="T446" s="227">
        <f t="shared" si="1186"/>
        <v>0</v>
      </c>
      <c r="U446" s="227">
        <f t="shared" si="1187"/>
        <v>0</v>
      </c>
      <c r="V446" s="232">
        <f t="shared" si="1188"/>
        <v>0</v>
      </c>
      <c r="W446" s="274"/>
      <c r="X446" s="227"/>
      <c r="Y446" s="227"/>
      <c r="Z446" s="228"/>
      <c r="AA446" s="238">
        <f t="shared" si="1189"/>
        <v>0</v>
      </c>
      <c r="AB446" s="227">
        <f t="shared" si="1190"/>
        <v>0</v>
      </c>
      <c r="AC446" s="227">
        <f t="shared" si="1191"/>
        <v>0</v>
      </c>
      <c r="AD446" s="227"/>
      <c r="AE446" s="227"/>
      <c r="AF446" s="229">
        <f t="shared" si="1065"/>
        <v>0</v>
      </c>
      <c r="AG446" s="228"/>
      <c r="AH446" s="227">
        <f t="shared" si="1072"/>
        <v>0</v>
      </c>
      <c r="AI446" s="227">
        <f t="shared" si="1073"/>
        <v>20538.7</v>
      </c>
      <c r="AJ446" s="232">
        <f t="shared" si="1192"/>
        <v>20538.7</v>
      </c>
      <c r="AK446" s="227"/>
      <c r="AL446" s="227">
        <v>70</v>
      </c>
      <c r="AM446" s="227"/>
      <c r="AN446" s="228"/>
      <c r="AO446" s="238">
        <f t="shared" si="1074"/>
        <v>0</v>
      </c>
      <c r="AP446" s="227">
        <f t="shared" si="1070"/>
        <v>0</v>
      </c>
      <c r="AQ446" s="227">
        <f t="shared" si="1071"/>
        <v>0</v>
      </c>
      <c r="AR446" s="227"/>
      <c r="AS446" s="227"/>
      <c r="AT446" s="229">
        <f t="shared" si="1066"/>
        <v>0</v>
      </c>
      <c r="AU446" s="230"/>
      <c r="AV446" s="238">
        <f t="shared" si="1193"/>
        <v>0</v>
      </c>
      <c r="AW446" s="227">
        <f t="shared" si="1194"/>
        <v>0</v>
      </c>
      <c r="AX446" s="227">
        <f t="shared" si="1195"/>
        <v>0</v>
      </c>
      <c r="AY446" s="227"/>
      <c r="AZ446" s="227"/>
      <c r="BA446" s="229">
        <f t="shared" si="1067"/>
        <v>0</v>
      </c>
      <c r="BB446" s="230"/>
      <c r="BC446" s="238">
        <f t="shared" si="1196"/>
        <v>0</v>
      </c>
      <c r="BD446" s="227">
        <f t="shared" si="1197"/>
        <v>0</v>
      </c>
      <c r="BE446" s="227">
        <f t="shared" si="1198"/>
        <v>0</v>
      </c>
      <c r="BF446" s="227"/>
      <c r="BG446" s="227"/>
      <c r="BH446" s="229">
        <f t="shared" si="1068"/>
        <v>0</v>
      </c>
      <c r="BI446" s="230"/>
      <c r="BJ446" s="230"/>
      <c r="BK446" s="238">
        <f t="shared" si="1199"/>
        <v>0</v>
      </c>
      <c r="BL446" s="227">
        <f t="shared" si="1200"/>
        <v>0</v>
      </c>
      <c r="BM446" s="227">
        <f t="shared" si="1201"/>
        <v>0</v>
      </c>
      <c r="BN446" s="227"/>
      <c r="BO446" s="227"/>
      <c r="BP446" s="229">
        <f t="shared" si="1069"/>
        <v>0</v>
      </c>
      <c r="BQ446" s="230"/>
      <c r="BR446" s="238">
        <f t="shared" si="1202"/>
        <v>23472.800000000003</v>
      </c>
      <c r="BS446" s="227">
        <f t="shared" si="1203"/>
        <v>23458.129500000003</v>
      </c>
      <c r="BT446" s="227">
        <f t="shared" si="1204"/>
        <v>46930.929500000006</v>
      </c>
      <c r="BU446" s="18">
        <v>80</v>
      </c>
      <c r="BV446" s="186" t="s">
        <v>1358</v>
      </c>
      <c r="BW446" s="16">
        <f t="shared" si="1216"/>
        <v>159.94999999999999</v>
      </c>
      <c r="BX446" s="48"/>
      <c r="BY446" s="37" t="s">
        <v>897</v>
      </c>
      <c r="BZ446" s="37"/>
    </row>
    <row r="447" spans="1:78" ht="71.25" customHeight="1" outlineLevel="1" x14ac:dyDescent="0.45">
      <c r="A447" s="5">
        <v>369</v>
      </c>
      <c r="B447" s="5">
        <v>369</v>
      </c>
      <c r="C447" s="5" t="s">
        <v>358</v>
      </c>
      <c r="D447" s="6" t="s">
        <v>552</v>
      </c>
      <c r="E447" s="10">
        <v>108.33</v>
      </c>
      <c r="F447" s="283">
        <f t="shared" si="1211"/>
        <v>24049.26</v>
      </c>
      <c r="G447" s="283">
        <f t="shared" si="1212"/>
        <v>10822.167000000001</v>
      </c>
      <c r="H447" s="283">
        <f t="shared" si="1213"/>
        <v>34871.426999999996</v>
      </c>
      <c r="I447" s="283">
        <f t="shared" si="1214"/>
        <v>222</v>
      </c>
      <c r="J447" s="283">
        <f t="shared" si="1215"/>
        <v>99.9</v>
      </c>
      <c r="K447" s="10"/>
      <c r="L447" s="228"/>
      <c r="M447" s="227">
        <f t="shared" si="1082"/>
        <v>24049.26</v>
      </c>
      <c r="N447" s="227">
        <f t="shared" si="1210"/>
        <v>10822.167000000001</v>
      </c>
      <c r="O447" s="227">
        <f t="shared" si="1083"/>
        <v>34871.426999999996</v>
      </c>
      <c r="P447" s="227">
        <v>222</v>
      </c>
      <c r="Q447" s="227">
        <v>99.9</v>
      </c>
      <c r="R447" s="227">
        <f t="shared" si="1076"/>
        <v>321.89999999999998</v>
      </c>
      <c r="S447" s="228"/>
      <c r="T447" s="227">
        <f t="shared" si="1186"/>
        <v>0</v>
      </c>
      <c r="U447" s="227">
        <f t="shared" si="1187"/>
        <v>0</v>
      </c>
      <c r="V447" s="232">
        <f t="shared" si="1188"/>
        <v>0</v>
      </c>
      <c r="W447" s="274"/>
      <c r="X447" s="227"/>
      <c r="Y447" s="227"/>
      <c r="Z447" s="228"/>
      <c r="AA447" s="238">
        <f t="shared" si="1189"/>
        <v>0</v>
      </c>
      <c r="AB447" s="227">
        <f t="shared" si="1190"/>
        <v>0</v>
      </c>
      <c r="AC447" s="227">
        <f t="shared" si="1191"/>
        <v>0</v>
      </c>
      <c r="AD447" s="227"/>
      <c r="AE447" s="227"/>
      <c r="AF447" s="229">
        <f t="shared" si="1065"/>
        <v>0</v>
      </c>
      <c r="AG447" s="228"/>
      <c r="AH447" s="227">
        <f t="shared" si="1072"/>
        <v>0</v>
      </c>
      <c r="AI447" s="227">
        <f t="shared" si="1073"/>
        <v>7583.0999999999995</v>
      </c>
      <c r="AJ447" s="232">
        <f t="shared" si="1192"/>
        <v>7583.0999999999995</v>
      </c>
      <c r="AK447" s="227"/>
      <c r="AL447" s="227">
        <v>70</v>
      </c>
      <c r="AM447" s="227"/>
      <c r="AN447" s="228"/>
      <c r="AO447" s="238">
        <f t="shared" si="1074"/>
        <v>0</v>
      </c>
      <c r="AP447" s="227">
        <f t="shared" si="1070"/>
        <v>0</v>
      </c>
      <c r="AQ447" s="227">
        <f t="shared" si="1071"/>
        <v>0</v>
      </c>
      <c r="AR447" s="227"/>
      <c r="AS447" s="227"/>
      <c r="AT447" s="229">
        <f t="shared" si="1066"/>
        <v>0</v>
      </c>
      <c r="AU447" s="230"/>
      <c r="AV447" s="238">
        <f t="shared" si="1193"/>
        <v>0</v>
      </c>
      <c r="AW447" s="227">
        <f t="shared" si="1194"/>
        <v>0</v>
      </c>
      <c r="AX447" s="227">
        <f t="shared" si="1195"/>
        <v>0</v>
      </c>
      <c r="AY447" s="227"/>
      <c r="AZ447" s="227"/>
      <c r="BA447" s="229">
        <f t="shared" si="1067"/>
        <v>0</v>
      </c>
      <c r="BB447" s="230"/>
      <c r="BC447" s="238">
        <f t="shared" si="1196"/>
        <v>0</v>
      </c>
      <c r="BD447" s="227">
        <f t="shared" si="1197"/>
        <v>0</v>
      </c>
      <c r="BE447" s="227">
        <f t="shared" si="1198"/>
        <v>0</v>
      </c>
      <c r="BF447" s="227"/>
      <c r="BG447" s="227"/>
      <c r="BH447" s="229">
        <f t="shared" si="1068"/>
        <v>0</v>
      </c>
      <c r="BI447" s="230"/>
      <c r="BJ447" s="230"/>
      <c r="BK447" s="238">
        <f t="shared" si="1199"/>
        <v>0</v>
      </c>
      <c r="BL447" s="227">
        <f t="shared" si="1200"/>
        <v>0</v>
      </c>
      <c r="BM447" s="227">
        <f t="shared" si="1201"/>
        <v>0</v>
      </c>
      <c r="BN447" s="227"/>
      <c r="BO447" s="227"/>
      <c r="BP447" s="229">
        <f t="shared" si="1069"/>
        <v>0</v>
      </c>
      <c r="BQ447" s="230"/>
      <c r="BR447" s="238">
        <f t="shared" si="1202"/>
        <v>0</v>
      </c>
      <c r="BS447" s="227">
        <f t="shared" si="1203"/>
        <v>0</v>
      </c>
      <c r="BT447" s="227">
        <f t="shared" si="1204"/>
        <v>0</v>
      </c>
      <c r="BU447" s="18"/>
      <c r="BV447" s="186"/>
      <c r="BW447" s="16">
        <f t="shared" si="1216"/>
        <v>0</v>
      </c>
      <c r="BX447" s="48"/>
      <c r="BY447" s="37" t="s">
        <v>898</v>
      </c>
      <c r="BZ447" s="37"/>
    </row>
    <row r="448" spans="1:78" ht="57" customHeight="1" outlineLevel="1" x14ac:dyDescent="0.45">
      <c r="A448" s="5">
        <v>370</v>
      </c>
      <c r="B448" s="5">
        <v>370</v>
      </c>
      <c r="C448" s="5" t="s">
        <v>359</v>
      </c>
      <c r="D448" s="6" t="s">
        <v>552</v>
      </c>
      <c r="E448" s="10">
        <v>57.02</v>
      </c>
      <c r="F448" s="283">
        <f t="shared" si="1211"/>
        <v>12658.44</v>
      </c>
      <c r="G448" s="283">
        <f t="shared" si="1212"/>
        <v>5696.2980000000007</v>
      </c>
      <c r="H448" s="283">
        <f t="shared" si="1213"/>
        <v>18354.738000000001</v>
      </c>
      <c r="I448" s="283">
        <f t="shared" si="1214"/>
        <v>222</v>
      </c>
      <c r="J448" s="283">
        <f t="shared" si="1215"/>
        <v>99.9</v>
      </c>
      <c r="K448" s="10"/>
      <c r="L448" s="228"/>
      <c r="M448" s="227">
        <f t="shared" si="1082"/>
        <v>12658.44</v>
      </c>
      <c r="N448" s="227">
        <f t="shared" si="1210"/>
        <v>5696.2980000000007</v>
      </c>
      <c r="O448" s="227">
        <f t="shared" si="1083"/>
        <v>18354.738000000001</v>
      </c>
      <c r="P448" s="227">
        <v>222</v>
      </c>
      <c r="Q448" s="227">
        <v>99.9</v>
      </c>
      <c r="R448" s="227">
        <f t="shared" si="1076"/>
        <v>321.89999999999998</v>
      </c>
      <c r="S448" s="228"/>
      <c r="T448" s="227">
        <f t="shared" si="1186"/>
        <v>0</v>
      </c>
      <c r="U448" s="227">
        <f t="shared" si="1187"/>
        <v>0</v>
      </c>
      <c r="V448" s="232">
        <f t="shared" si="1188"/>
        <v>0</v>
      </c>
      <c r="W448" s="274"/>
      <c r="X448" s="227"/>
      <c r="Y448" s="227"/>
      <c r="Z448" s="228"/>
      <c r="AA448" s="238">
        <f t="shared" si="1189"/>
        <v>0</v>
      </c>
      <c r="AB448" s="227">
        <f t="shared" si="1190"/>
        <v>0</v>
      </c>
      <c r="AC448" s="227">
        <f t="shared" si="1191"/>
        <v>0</v>
      </c>
      <c r="AD448" s="227"/>
      <c r="AE448" s="227"/>
      <c r="AF448" s="229">
        <f t="shared" si="1065"/>
        <v>0</v>
      </c>
      <c r="AG448" s="228"/>
      <c r="AH448" s="227">
        <f t="shared" si="1072"/>
        <v>0</v>
      </c>
      <c r="AI448" s="227">
        <f t="shared" si="1073"/>
        <v>3991.4</v>
      </c>
      <c r="AJ448" s="232">
        <f t="shared" si="1192"/>
        <v>3991.4</v>
      </c>
      <c r="AK448" s="227"/>
      <c r="AL448" s="227">
        <v>70</v>
      </c>
      <c r="AM448" s="227"/>
      <c r="AN448" s="228"/>
      <c r="AO448" s="238">
        <f t="shared" si="1074"/>
        <v>0</v>
      </c>
      <c r="AP448" s="227">
        <f t="shared" si="1070"/>
        <v>0</v>
      </c>
      <c r="AQ448" s="227">
        <f t="shared" si="1071"/>
        <v>0</v>
      </c>
      <c r="AR448" s="227"/>
      <c r="AS448" s="227"/>
      <c r="AT448" s="229">
        <f t="shared" si="1066"/>
        <v>0</v>
      </c>
      <c r="AU448" s="230"/>
      <c r="AV448" s="238">
        <f t="shared" si="1193"/>
        <v>0</v>
      </c>
      <c r="AW448" s="227">
        <f t="shared" si="1194"/>
        <v>0</v>
      </c>
      <c r="AX448" s="227">
        <f t="shared" si="1195"/>
        <v>0</v>
      </c>
      <c r="AY448" s="227"/>
      <c r="AZ448" s="227"/>
      <c r="BA448" s="229">
        <f t="shared" si="1067"/>
        <v>0</v>
      </c>
      <c r="BB448" s="230"/>
      <c r="BC448" s="238">
        <f t="shared" si="1196"/>
        <v>0</v>
      </c>
      <c r="BD448" s="227">
        <f t="shared" si="1197"/>
        <v>0</v>
      </c>
      <c r="BE448" s="227">
        <f t="shared" si="1198"/>
        <v>0</v>
      </c>
      <c r="BF448" s="227"/>
      <c r="BG448" s="227"/>
      <c r="BH448" s="229">
        <f t="shared" si="1068"/>
        <v>0</v>
      </c>
      <c r="BI448" s="230"/>
      <c r="BJ448" s="230"/>
      <c r="BK448" s="238">
        <f t="shared" si="1199"/>
        <v>0</v>
      </c>
      <c r="BL448" s="227">
        <f t="shared" si="1200"/>
        <v>0</v>
      </c>
      <c r="BM448" s="227">
        <f t="shared" si="1201"/>
        <v>0</v>
      </c>
      <c r="BN448" s="227"/>
      <c r="BO448" s="227"/>
      <c r="BP448" s="229">
        <f t="shared" si="1069"/>
        <v>0</v>
      </c>
      <c r="BQ448" s="230"/>
      <c r="BR448" s="238">
        <f t="shared" si="1202"/>
        <v>4561.6000000000004</v>
      </c>
      <c r="BS448" s="227">
        <f t="shared" si="1203"/>
        <v>4558.7490000000007</v>
      </c>
      <c r="BT448" s="227">
        <f t="shared" si="1204"/>
        <v>9120.349000000002</v>
      </c>
      <c r="BU448" s="18">
        <v>80</v>
      </c>
      <c r="BV448" s="186" t="s">
        <v>1358</v>
      </c>
      <c r="BW448" s="16">
        <f t="shared" si="1216"/>
        <v>159.94999999999999</v>
      </c>
      <c r="BX448" s="48"/>
      <c r="BY448" s="37" t="s">
        <v>899</v>
      </c>
      <c r="BZ448" s="37"/>
    </row>
    <row r="449" spans="1:162" ht="128.25" customHeight="1" outlineLevel="1" x14ac:dyDescent="0.45">
      <c r="A449" s="5">
        <v>371</v>
      </c>
      <c r="B449" s="5">
        <v>371</v>
      </c>
      <c r="C449" s="5" t="s">
        <v>360</v>
      </c>
      <c r="D449" s="6" t="s">
        <v>552</v>
      </c>
      <c r="E449" s="10">
        <v>213.84</v>
      </c>
      <c r="F449" s="283">
        <f t="shared" si="1211"/>
        <v>47472.480000000003</v>
      </c>
      <c r="G449" s="283">
        <f t="shared" si="1212"/>
        <v>21362.616000000002</v>
      </c>
      <c r="H449" s="283">
        <f t="shared" si="1213"/>
        <v>68835.096000000005</v>
      </c>
      <c r="I449" s="283">
        <f t="shared" si="1214"/>
        <v>222</v>
      </c>
      <c r="J449" s="283">
        <f t="shared" si="1215"/>
        <v>99.9</v>
      </c>
      <c r="K449" s="10"/>
      <c r="L449" s="228"/>
      <c r="M449" s="227">
        <f t="shared" si="1082"/>
        <v>47472.480000000003</v>
      </c>
      <c r="N449" s="227">
        <f t="shared" si="1210"/>
        <v>21362.616000000002</v>
      </c>
      <c r="O449" s="227">
        <f t="shared" si="1083"/>
        <v>68835.096000000005</v>
      </c>
      <c r="P449" s="227">
        <v>222</v>
      </c>
      <c r="Q449" s="227">
        <v>99.9</v>
      </c>
      <c r="R449" s="227">
        <f t="shared" si="1076"/>
        <v>321.89999999999998</v>
      </c>
      <c r="S449" s="228"/>
      <c r="T449" s="227">
        <f t="shared" si="1186"/>
        <v>0</v>
      </c>
      <c r="U449" s="227">
        <f t="shared" si="1187"/>
        <v>0</v>
      </c>
      <c r="V449" s="232">
        <f t="shared" si="1188"/>
        <v>0</v>
      </c>
      <c r="W449" s="274"/>
      <c r="X449" s="227"/>
      <c r="Y449" s="227"/>
      <c r="Z449" s="228"/>
      <c r="AA449" s="238">
        <f t="shared" si="1189"/>
        <v>0</v>
      </c>
      <c r="AB449" s="227">
        <f t="shared" si="1190"/>
        <v>0</v>
      </c>
      <c r="AC449" s="227">
        <f t="shared" si="1191"/>
        <v>0</v>
      </c>
      <c r="AD449" s="227"/>
      <c r="AE449" s="227"/>
      <c r="AF449" s="229">
        <f t="shared" si="1065"/>
        <v>0</v>
      </c>
      <c r="AG449" s="228"/>
      <c r="AH449" s="227">
        <f t="shared" si="1072"/>
        <v>0</v>
      </c>
      <c r="AI449" s="227">
        <f t="shared" si="1073"/>
        <v>14968.800000000001</v>
      </c>
      <c r="AJ449" s="232">
        <f t="shared" si="1192"/>
        <v>14968.800000000001</v>
      </c>
      <c r="AK449" s="227"/>
      <c r="AL449" s="227">
        <v>70</v>
      </c>
      <c r="AM449" s="227"/>
      <c r="AN449" s="228"/>
      <c r="AO449" s="238">
        <f t="shared" si="1074"/>
        <v>0</v>
      </c>
      <c r="AP449" s="227">
        <f t="shared" si="1070"/>
        <v>0</v>
      </c>
      <c r="AQ449" s="227">
        <f t="shared" si="1071"/>
        <v>0</v>
      </c>
      <c r="AR449" s="227"/>
      <c r="AS449" s="227"/>
      <c r="AT449" s="229">
        <f t="shared" si="1066"/>
        <v>0</v>
      </c>
      <c r="AU449" s="230"/>
      <c r="AV449" s="238">
        <f t="shared" si="1193"/>
        <v>0</v>
      </c>
      <c r="AW449" s="227">
        <f t="shared" si="1194"/>
        <v>0</v>
      </c>
      <c r="AX449" s="227">
        <f t="shared" si="1195"/>
        <v>0</v>
      </c>
      <c r="AY449" s="227"/>
      <c r="AZ449" s="227"/>
      <c r="BA449" s="229">
        <f t="shared" si="1067"/>
        <v>0</v>
      </c>
      <c r="BB449" s="230"/>
      <c r="BC449" s="238">
        <f t="shared" si="1196"/>
        <v>0</v>
      </c>
      <c r="BD449" s="227">
        <f t="shared" si="1197"/>
        <v>0</v>
      </c>
      <c r="BE449" s="227">
        <f t="shared" si="1198"/>
        <v>0</v>
      </c>
      <c r="BF449" s="227"/>
      <c r="BG449" s="227"/>
      <c r="BH449" s="229">
        <f t="shared" si="1068"/>
        <v>0</v>
      </c>
      <c r="BI449" s="230"/>
      <c r="BJ449" s="230"/>
      <c r="BK449" s="238">
        <f t="shared" si="1199"/>
        <v>0</v>
      </c>
      <c r="BL449" s="227">
        <f t="shared" si="1200"/>
        <v>0</v>
      </c>
      <c r="BM449" s="227">
        <f t="shared" si="1201"/>
        <v>0</v>
      </c>
      <c r="BN449" s="227"/>
      <c r="BO449" s="227"/>
      <c r="BP449" s="229">
        <f t="shared" si="1069"/>
        <v>0</v>
      </c>
      <c r="BQ449" s="230"/>
      <c r="BR449" s="238">
        <f t="shared" si="1202"/>
        <v>17107.2</v>
      </c>
      <c r="BS449" s="227">
        <f t="shared" si="1203"/>
        <v>17096.508000000002</v>
      </c>
      <c r="BT449" s="227">
        <f t="shared" si="1204"/>
        <v>34203.707999999999</v>
      </c>
      <c r="BU449" s="18">
        <v>80</v>
      </c>
      <c r="BV449" s="186" t="s">
        <v>1358</v>
      </c>
      <c r="BW449" s="16">
        <f t="shared" si="1216"/>
        <v>159.94999999999999</v>
      </c>
      <c r="BX449" s="48"/>
      <c r="BY449" s="37" t="s">
        <v>900</v>
      </c>
      <c r="BZ449" s="37"/>
    </row>
    <row r="450" spans="1:162" ht="85.5" customHeight="1" outlineLevel="1" x14ac:dyDescent="0.45">
      <c r="A450" s="5">
        <v>372</v>
      </c>
      <c r="B450" s="5">
        <v>372</v>
      </c>
      <c r="C450" s="5" t="s">
        <v>361</v>
      </c>
      <c r="D450" s="6" t="s">
        <v>552</v>
      </c>
      <c r="E450" s="10">
        <v>108.46</v>
      </c>
      <c r="F450" s="283">
        <f t="shared" si="1211"/>
        <v>24078.12</v>
      </c>
      <c r="G450" s="283">
        <f t="shared" si="1212"/>
        <v>10835.154</v>
      </c>
      <c r="H450" s="283">
        <f t="shared" si="1213"/>
        <v>34913.273999999998</v>
      </c>
      <c r="I450" s="283">
        <f t="shared" si="1214"/>
        <v>222</v>
      </c>
      <c r="J450" s="283">
        <f t="shared" si="1215"/>
        <v>99.9</v>
      </c>
      <c r="K450" s="10"/>
      <c r="L450" s="228"/>
      <c r="M450" s="227">
        <f t="shared" si="1082"/>
        <v>24078.12</v>
      </c>
      <c r="N450" s="227">
        <f t="shared" si="1210"/>
        <v>10835.154</v>
      </c>
      <c r="O450" s="227">
        <f t="shared" si="1083"/>
        <v>34913.273999999998</v>
      </c>
      <c r="P450" s="227">
        <v>222</v>
      </c>
      <c r="Q450" s="227">
        <v>99.9</v>
      </c>
      <c r="R450" s="227">
        <f t="shared" si="1076"/>
        <v>321.89999999999998</v>
      </c>
      <c r="S450" s="228"/>
      <c r="T450" s="227">
        <f t="shared" si="1186"/>
        <v>0</v>
      </c>
      <c r="U450" s="227">
        <f t="shared" si="1187"/>
        <v>0</v>
      </c>
      <c r="V450" s="232">
        <f t="shared" si="1188"/>
        <v>0</v>
      </c>
      <c r="W450" s="274"/>
      <c r="X450" s="227"/>
      <c r="Y450" s="227"/>
      <c r="Z450" s="228"/>
      <c r="AA450" s="238">
        <f t="shared" si="1189"/>
        <v>0</v>
      </c>
      <c r="AB450" s="227">
        <f t="shared" si="1190"/>
        <v>0</v>
      </c>
      <c r="AC450" s="227">
        <f t="shared" si="1191"/>
        <v>0</v>
      </c>
      <c r="AD450" s="227"/>
      <c r="AE450" s="227"/>
      <c r="AF450" s="229">
        <f t="shared" si="1065"/>
        <v>0</v>
      </c>
      <c r="AG450" s="228"/>
      <c r="AH450" s="227">
        <f t="shared" si="1072"/>
        <v>0</v>
      </c>
      <c r="AI450" s="227">
        <f t="shared" si="1073"/>
        <v>7592.2</v>
      </c>
      <c r="AJ450" s="232">
        <f t="shared" si="1192"/>
        <v>7592.2</v>
      </c>
      <c r="AK450" s="227"/>
      <c r="AL450" s="227">
        <v>70</v>
      </c>
      <c r="AM450" s="227"/>
      <c r="AN450" s="228"/>
      <c r="AO450" s="238">
        <f t="shared" si="1074"/>
        <v>0</v>
      </c>
      <c r="AP450" s="227">
        <f t="shared" si="1070"/>
        <v>0</v>
      </c>
      <c r="AQ450" s="227">
        <f t="shared" si="1071"/>
        <v>0</v>
      </c>
      <c r="AR450" s="227"/>
      <c r="AS450" s="227"/>
      <c r="AT450" s="229">
        <f t="shared" si="1066"/>
        <v>0</v>
      </c>
      <c r="AU450" s="230"/>
      <c r="AV450" s="238">
        <f t="shared" si="1193"/>
        <v>0</v>
      </c>
      <c r="AW450" s="227">
        <f t="shared" si="1194"/>
        <v>0</v>
      </c>
      <c r="AX450" s="227">
        <f t="shared" si="1195"/>
        <v>0</v>
      </c>
      <c r="AY450" s="227"/>
      <c r="AZ450" s="227"/>
      <c r="BA450" s="229">
        <f t="shared" si="1067"/>
        <v>0</v>
      </c>
      <c r="BB450" s="230"/>
      <c r="BC450" s="238">
        <f t="shared" si="1196"/>
        <v>0</v>
      </c>
      <c r="BD450" s="227">
        <f t="shared" si="1197"/>
        <v>0</v>
      </c>
      <c r="BE450" s="227">
        <f t="shared" si="1198"/>
        <v>0</v>
      </c>
      <c r="BF450" s="227"/>
      <c r="BG450" s="227"/>
      <c r="BH450" s="229">
        <f t="shared" si="1068"/>
        <v>0</v>
      </c>
      <c r="BI450" s="230"/>
      <c r="BJ450" s="230"/>
      <c r="BK450" s="238">
        <f t="shared" si="1199"/>
        <v>0</v>
      </c>
      <c r="BL450" s="227">
        <f t="shared" si="1200"/>
        <v>0</v>
      </c>
      <c r="BM450" s="227">
        <f t="shared" si="1201"/>
        <v>0</v>
      </c>
      <c r="BN450" s="227"/>
      <c r="BO450" s="227"/>
      <c r="BP450" s="229">
        <f t="shared" si="1069"/>
        <v>0</v>
      </c>
      <c r="BQ450" s="230"/>
      <c r="BR450" s="238">
        <f t="shared" si="1202"/>
        <v>8676.7999999999993</v>
      </c>
      <c r="BS450" s="227">
        <f t="shared" si="1203"/>
        <v>8671.3770000000004</v>
      </c>
      <c r="BT450" s="227">
        <f t="shared" si="1204"/>
        <v>17348.177</v>
      </c>
      <c r="BU450" s="18">
        <v>80</v>
      </c>
      <c r="BV450" s="186" t="s">
        <v>1358</v>
      </c>
      <c r="BW450" s="16">
        <f t="shared" si="1216"/>
        <v>159.94999999999999</v>
      </c>
      <c r="BX450" s="48"/>
      <c r="BY450" s="37" t="s">
        <v>901</v>
      </c>
      <c r="BZ450" s="37"/>
    </row>
    <row r="451" spans="1:162" s="26" customFormat="1" ht="42.75" x14ac:dyDescent="0.45">
      <c r="A451" s="21"/>
      <c r="B451" s="21"/>
      <c r="C451" s="21" t="s">
        <v>147</v>
      </c>
      <c r="D451" s="27"/>
      <c r="E451" s="28"/>
      <c r="F451" s="225">
        <f t="shared" ref="F451:L451" si="1217">SUM(F452:F461)</f>
        <v>8083905</v>
      </c>
      <c r="G451" s="225">
        <f t="shared" si="1217"/>
        <v>1007593.2</v>
      </c>
      <c r="H451" s="225">
        <f t="shared" si="1217"/>
        <v>9091498.1999999993</v>
      </c>
      <c r="I451" s="225"/>
      <c r="J451" s="225"/>
      <c r="K451" s="225"/>
      <c r="L451" s="225">
        <f t="shared" si="1217"/>
        <v>0</v>
      </c>
      <c r="M451" s="225">
        <f>SUM(M452:M461)</f>
        <v>8083905</v>
      </c>
      <c r="N451" s="225">
        <f>SUM(N452:N461)</f>
        <v>1007593.2</v>
      </c>
      <c r="O451" s="225">
        <f>SUM(O452:O461)</f>
        <v>9091498.1999999993</v>
      </c>
      <c r="P451" s="225"/>
      <c r="Q451" s="225"/>
      <c r="R451" s="225">
        <f t="shared" si="1076"/>
        <v>0</v>
      </c>
      <c r="S451" s="226"/>
      <c r="T451" s="225">
        <f>SUM(T452:T461)</f>
        <v>0</v>
      </c>
      <c r="U451" s="225">
        <f>SUM(U452:U461)</f>
        <v>0</v>
      </c>
      <c r="V451" s="225">
        <f>SUM(V452:V461)</f>
        <v>0</v>
      </c>
      <c r="W451" s="273"/>
      <c r="X451" s="225"/>
      <c r="Y451" s="225"/>
      <c r="Z451" s="226"/>
      <c r="AA451" s="225">
        <f>SUM(AA452:AA461)</f>
        <v>0</v>
      </c>
      <c r="AB451" s="225">
        <f>SUM(AB452:AB461)</f>
        <v>0</v>
      </c>
      <c r="AC451" s="225">
        <f>SUM(AC452:AC461)</f>
        <v>0</v>
      </c>
      <c r="AD451" s="225"/>
      <c r="AE451" s="225"/>
      <c r="AF451" s="222">
        <f t="shared" si="1065"/>
        <v>0</v>
      </c>
      <c r="AG451" s="226"/>
      <c r="AH451" s="225">
        <f>SUM(AH452:AH461)</f>
        <v>0</v>
      </c>
      <c r="AI451" s="225">
        <f>SUM(AI452:AI461)</f>
        <v>0</v>
      </c>
      <c r="AJ451" s="225">
        <f>SUM(AJ452:AJ461)</f>
        <v>0</v>
      </c>
      <c r="AK451" s="225"/>
      <c r="AL451" s="225"/>
      <c r="AM451" s="225"/>
      <c r="AN451" s="226"/>
      <c r="AO451" s="225">
        <f>SUM(AO452:AO461)</f>
        <v>0</v>
      </c>
      <c r="AP451" s="225">
        <f>SUM(AP452:AP461)</f>
        <v>0</v>
      </c>
      <c r="AQ451" s="225">
        <f>SUM(AQ452:AQ461)</f>
        <v>0</v>
      </c>
      <c r="AR451" s="225"/>
      <c r="AS451" s="225"/>
      <c r="AT451" s="222">
        <f t="shared" si="1066"/>
        <v>0</v>
      </c>
      <c r="AU451" s="223"/>
      <c r="AV451" s="225">
        <f>SUM(AV452:AV461)</f>
        <v>0</v>
      </c>
      <c r="AW451" s="225">
        <f>SUM(AW452:AW461)</f>
        <v>0</v>
      </c>
      <c r="AX451" s="225">
        <f>SUM(AX452:AX461)</f>
        <v>0</v>
      </c>
      <c r="AY451" s="225"/>
      <c r="AZ451" s="225"/>
      <c r="BA451" s="222">
        <f t="shared" si="1067"/>
        <v>0</v>
      </c>
      <c r="BB451" s="223"/>
      <c r="BC451" s="225">
        <f>SUM(BC452:BC461)</f>
        <v>0</v>
      </c>
      <c r="BD451" s="225">
        <f>SUM(BD452:BD461)</f>
        <v>0</v>
      </c>
      <c r="BE451" s="225">
        <f>SUM(BE452:BE461)</f>
        <v>0</v>
      </c>
      <c r="BF451" s="225"/>
      <c r="BG451" s="225"/>
      <c r="BH451" s="222">
        <f t="shared" si="1068"/>
        <v>0</v>
      </c>
      <c r="BI451" s="223"/>
      <c r="BJ451" s="223"/>
      <c r="BK451" s="225">
        <f>SUM(BK452:BK461)</f>
        <v>0</v>
      </c>
      <c r="BL451" s="225">
        <f>SUM(BL452:BL461)</f>
        <v>0</v>
      </c>
      <c r="BM451" s="225">
        <f>SUM(BM452:BM461)</f>
        <v>0</v>
      </c>
      <c r="BN451" s="225"/>
      <c r="BO451" s="225"/>
      <c r="BP451" s="222">
        <f t="shared" si="1069"/>
        <v>0</v>
      </c>
      <c r="BQ451" s="223"/>
      <c r="BR451" s="225">
        <f>SUM(BR452:BR461)</f>
        <v>0</v>
      </c>
      <c r="BS451" s="225">
        <f>SUM(BS452:BS461)</f>
        <v>0</v>
      </c>
      <c r="BT451" s="225">
        <f>SUM(BT452:BT461)</f>
        <v>0</v>
      </c>
      <c r="BU451" s="29"/>
      <c r="BV451" s="190"/>
      <c r="BW451" s="25">
        <f t="shared" si="1216"/>
        <v>0</v>
      </c>
      <c r="BX451" s="47"/>
      <c r="BY451" s="35"/>
      <c r="BZ451" s="35"/>
      <c r="CA451" s="53"/>
      <c r="CB451" s="53"/>
      <c r="CC451" s="53"/>
      <c r="CD451" s="53"/>
      <c r="CE451" s="53"/>
      <c r="CF451" s="53"/>
      <c r="CG451" s="53"/>
      <c r="CH451" s="53"/>
      <c r="CI451" s="53"/>
      <c r="CJ451" s="53"/>
      <c r="CK451" s="53"/>
      <c r="CL451" s="53"/>
      <c r="CM451" s="53"/>
      <c r="CN451" s="53"/>
      <c r="CO451" s="53"/>
      <c r="CP451" s="53"/>
      <c r="CQ451" s="53"/>
      <c r="CR451" s="53"/>
      <c r="CS451" s="53"/>
      <c r="CT451" s="53"/>
      <c r="CU451" s="53"/>
      <c r="CV451" s="53"/>
      <c r="CW451" s="53"/>
      <c r="CX451" s="53"/>
      <c r="CY451" s="53"/>
      <c r="CZ451" s="53"/>
      <c r="DA451" s="53"/>
      <c r="DB451" s="53"/>
      <c r="DC451" s="53"/>
      <c r="DD451" s="53"/>
      <c r="DE451" s="53"/>
      <c r="DF451" s="53"/>
      <c r="DG451" s="53"/>
      <c r="DH451" s="53"/>
      <c r="DI451" s="53"/>
      <c r="DJ451" s="53"/>
      <c r="DK451" s="53"/>
      <c r="DL451" s="53"/>
      <c r="DM451" s="53"/>
      <c r="DN451" s="53"/>
      <c r="DO451" s="53"/>
      <c r="DP451" s="53"/>
      <c r="DQ451" s="53"/>
      <c r="DR451" s="53"/>
      <c r="DS451" s="53"/>
      <c r="DT451" s="53"/>
      <c r="DU451" s="53"/>
      <c r="DV451" s="53"/>
      <c r="DW451" s="53"/>
      <c r="DX451" s="53"/>
      <c r="DY451" s="53"/>
      <c r="DZ451" s="53"/>
      <c r="EA451" s="53"/>
      <c r="EB451" s="53"/>
      <c r="EC451" s="53"/>
      <c r="ED451" s="53"/>
      <c r="EE451" s="53"/>
      <c r="EF451" s="53"/>
      <c r="EG451" s="53"/>
      <c r="EH451" s="53"/>
      <c r="EI451" s="53"/>
      <c r="EJ451" s="53"/>
      <c r="EK451" s="53"/>
      <c r="EL451" s="53"/>
      <c r="EM451" s="53"/>
      <c r="EN451" s="53"/>
      <c r="EO451" s="53"/>
      <c r="EP451" s="53"/>
      <c r="EQ451" s="53"/>
      <c r="ER451" s="53"/>
      <c r="ES451" s="53"/>
      <c r="ET451" s="53"/>
      <c r="EU451" s="53"/>
      <c r="EV451" s="53"/>
      <c r="EW451" s="53"/>
      <c r="EX451" s="53"/>
      <c r="EY451" s="53"/>
      <c r="EZ451" s="53"/>
      <c r="FA451" s="53"/>
      <c r="FB451" s="53"/>
      <c r="FC451" s="53"/>
      <c r="FD451" s="53"/>
      <c r="FE451" s="53"/>
      <c r="FF451" s="53"/>
    </row>
    <row r="452" spans="1:162" ht="42.75" customHeight="1" outlineLevel="1" x14ac:dyDescent="0.45">
      <c r="A452" s="5">
        <v>373</v>
      </c>
      <c r="B452" s="5">
        <v>373</v>
      </c>
      <c r="C452" s="5" t="s">
        <v>362</v>
      </c>
      <c r="D452" s="6" t="s">
        <v>549</v>
      </c>
      <c r="E452" s="10">
        <v>2597</v>
      </c>
      <c r="F452" s="283">
        <f t="shared" ref="F452:F461" si="1218">E452*I452</f>
        <v>1714020</v>
      </c>
      <c r="G452" s="283">
        <f t="shared" ref="G452:G461" si="1219">E452*J452</f>
        <v>0</v>
      </c>
      <c r="H452" s="283">
        <f t="shared" ref="H452:H461" si="1220">F452+G452</f>
        <v>1714020</v>
      </c>
      <c r="I452" s="283">
        <f t="shared" ref="I452:I461" si="1221">P452</f>
        <v>660</v>
      </c>
      <c r="J452" s="283">
        <f t="shared" ref="J452:J461" si="1222">Q452</f>
        <v>0</v>
      </c>
      <c r="K452" s="10"/>
      <c r="L452" s="228"/>
      <c r="M452" s="227">
        <f t="shared" si="1082"/>
        <v>1714020</v>
      </c>
      <c r="N452" s="227">
        <f>E452*Q452</f>
        <v>0</v>
      </c>
      <c r="O452" s="227">
        <f t="shared" si="1083"/>
        <v>1714020</v>
      </c>
      <c r="P452" s="227">
        <v>660</v>
      </c>
      <c r="Q452" s="227">
        <v>0</v>
      </c>
      <c r="R452" s="227">
        <f t="shared" si="1076"/>
        <v>660</v>
      </c>
      <c r="S452" s="228"/>
      <c r="T452" s="227">
        <f t="shared" si="1186"/>
        <v>0</v>
      </c>
      <c r="U452" s="227">
        <f t="shared" si="1187"/>
        <v>0</v>
      </c>
      <c r="V452" s="232">
        <f t="shared" si="1188"/>
        <v>0</v>
      </c>
      <c r="W452" s="274"/>
      <c r="X452" s="227"/>
      <c r="Y452" s="227"/>
      <c r="Z452" s="228"/>
      <c r="AA452" s="238">
        <f t="shared" ref="AA452:AA461" si="1223">AM452*AD452</f>
        <v>0</v>
      </c>
      <c r="AB452" s="227">
        <f t="shared" ref="AB452:AB461" si="1224">AM453*AE452</f>
        <v>0</v>
      </c>
      <c r="AC452" s="227">
        <f t="shared" ref="AC452:AC461" si="1225">AA452+AB452</f>
        <v>0</v>
      </c>
      <c r="AD452" s="227"/>
      <c r="AE452" s="227"/>
      <c r="AF452" s="229">
        <f t="shared" si="1065"/>
        <v>0</v>
      </c>
      <c r="AG452" s="228"/>
      <c r="AH452" s="227">
        <f t="shared" si="1072"/>
        <v>0</v>
      </c>
      <c r="AI452" s="227">
        <f t="shared" si="1073"/>
        <v>0</v>
      </c>
      <c r="AJ452" s="232">
        <f t="shared" si="1192"/>
        <v>0</v>
      </c>
      <c r="AK452" s="227"/>
      <c r="AL452" s="227"/>
      <c r="AM452" s="227"/>
      <c r="AN452" s="228"/>
      <c r="AO452" s="238">
        <f t="shared" si="1074"/>
        <v>0</v>
      </c>
      <c r="AP452" s="227">
        <f t="shared" si="1070"/>
        <v>0</v>
      </c>
      <c r="AQ452" s="227">
        <f t="shared" si="1071"/>
        <v>0</v>
      </c>
      <c r="AR452" s="227"/>
      <c r="AS452" s="227"/>
      <c r="AT452" s="229">
        <f t="shared" si="1066"/>
        <v>0</v>
      </c>
      <c r="AU452" s="230"/>
      <c r="AV452" s="238">
        <f t="shared" ref="AV452:AV461" si="1226">R452*AY452</f>
        <v>0</v>
      </c>
      <c r="AW452" s="227">
        <f t="shared" ref="AW452:AW461" si="1227">R453*AZ452</f>
        <v>0</v>
      </c>
      <c r="AX452" s="227">
        <f t="shared" ref="AX452:AX461" si="1228">AV452+AW452</f>
        <v>0</v>
      </c>
      <c r="AY452" s="227"/>
      <c r="AZ452" s="227"/>
      <c r="BA452" s="229">
        <f t="shared" si="1067"/>
        <v>0</v>
      </c>
      <c r="BB452" s="230"/>
      <c r="BC452" s="238">
        <f t="shared" ref="BC452:BC461" si="1229">Y452*BF452</f>
        <v>0</v>
      </c>
      <c r="BD452" s="227">
        <f t="shared" ref="BD452:BD461" si="1230">Y453*BG452</f>
        <v>0</v>
      </c>
      <c r="BE452" s="227">
        <f t="shared" ref="BE452:BE461" si="1231">BC452+BD452</f>
        <v>0</v>
      </c>
      <c r="BF452" s="227"/>
      <c r="BG452" s="227"/>
      <c r="BH452" s="229">
        <f t="shared" si="1068"/>
        <v>0</v>
      </c>
      <c r="BI452" s="230"/>
      <c r="BJ452" s="230"/>
      <c r="BK452" s="238">
        <f t="shared" ref="BK452:BK461" si="1232">AT452*BN452</f>
        <v>0</v>
      </c>
      <c r="BL452" s="227">
        <f t="shared" ref="BL452:BL461" si="1233">AT453*BO452</f>
        <v>0</v>
      </c>
      <c r="BM452" s="227">
        <f t="shared" ref="BM452:BM461" si="1234">BK452+BL452</f>
        <v>0</v>
      </c>
      <c r="BN452" s="227"/>
      <c r="BO452" s="227"/>
      <c r="BP452" s="229">
        <f t="shared" si="1069"/>
        <v>0</v>
      </c>
      <c r="BQ452" s="230"/>
      <c r="BR452" s="238">
        <f t="shared" ref="BR452:BR461" si="1235">E452*BU452</f>
        <v>0</v>
      </c>
      <c r="BS452" s="227">
        <f t="shared" ref="BS452:BS461" si="1236">E452*BV452</f>
        <v>0</v>
      </c>
      <c r="BT452" s="227">
        <f t="shared" ref="BT452:BT461" si="1237">BR452+BS452</f>
        <v>0</v>
      </c>
      <c r="BU452" s="18"/>
      <c r="BV452" s="186"/>
      <c r="BW452" s="16">
        <f t="shared" si="1216"/>
        <v>0</v>
      </c>
      <c r="BX452" s="48"/>
      <c r="BY452" s="37"/>
      <c r="BZ452" s="37"/>
    </row>
    <row r="453" spans="1:162" ht="57" customHeight="1" outlineLevel="1" x14ac:dyDescent="0.45">
      <c r="A453" s="5">
        <v>374</v>
      </c>
      <c r="B453" s="5">
        <v>374</v>
      </c>
      <c r="C453" s="5" t="s">
        <v>363</v>
      </c>
      <c r="D453" s="6" t="s">
        <v>549</v>
      </c>
      <c r="E453" s="10">
        <v>2597</v>
      </c>
      <c r="F453" s="283">
        <f t="shared" si="1218"/>
        <v>1051785</v>
      </c>
      <c r="G453" s="283">
        <f t="shared" si="1219"/>
        <v>120500.8</v>
      </c>
      <c r="H453" s="283">
        <f t="shared" si="1220"/>
        <v>1172285.8</v>
      </c>
      <c r="I453" s="283">
        <f t="shared" si="1221"/>
        <v>405</v>
      </c>
      <c r="J453" s="283">
        <f t="shared" si="1222"/>
        <v>46.4</v>
      </c>
      <c r="K453" s="10"/>
      <c r="L453" s="228"/>
      <c r="M453" s="227">
        <f t="shared" si="1082"/>
        <v>1051785</v>
      </c>
      <c r="N453" s="227">
        <f t="shared" ref="N453:N461" si="1238">E453*Q453</f>
        <v>120500.8</v>
      </c>
      <c r="O453" s="227">
        <f t="shared" si="1083"/>
        <v>1172285.8</v>
      </c>
      <c r="P453" s="227">
        <v>405</v>
      </c>
      <c r="Q453" s="227">
        <v>46.4</v>
      </c>
      <c r="R453" s="227">
        <f t="shared" si="1076"/>
        <v>451.4</v>
      </c>
      <c r="S453" s="228"/>
      <c r="T453" s="227">
        <f t="shared" si="1186"/>
        <v>0</v>
      </c>
      <c r="U453" s="227">
        <f t="shared" si="1187"/>
        <v>0</v>
      </c>
      <c r="V453" s="232">
        <f t="shared" si="1188"/>
        <v>0</v>
      </c>
      <c r="W453" s="274"/>
      <c r="X453" s="227"/>
      <c r="Y453" s="227"/>
      <c r="Z453" s="228"/>
      <c r="AA453" s="238">
        <f t="shared" si="1223"/>
        <v>0</v>
      </c>
      <c r="AB453" s="227">
        <f t="shared" si="1224"/>
        <v>0</v>
      </c>
      <c r="AC453" s="227">
        <f t="shared" si="1225"/>
        <v>0</v>
      </c>
      <c r="AD453" s="227"/>
      <c r="AE453" s="227"/>
      <c r="AF453" s="229">
        <f t="shared" si="1065"/>
        <v>0</v>
      </c>
      <c r="AG453" s="228"/>
      <c r="AH453" s="227">
        <f t="shared" si="1072"/>
        <v>0</v>
      </c>
      <c r="AI453" s="227">
        <f t="shared" si="1073"/>
        <v>0</v>
      </c>
      <c r="AJ453" s="232">
        <f t="shared" si="1192"/>
        <v>0</v>
      </c>
      <c r="AK453" s="227"/>
      <c r="AL453" s="227"/>
      <c r="AM453" s="227"/>
      <c r="AN453" s="228"/>
      <c r="AO453" s="238">
        <f t="shared" si="1074"/>
        <v>0</v>
      </c>
      <c r="AP453" s="227">
        <f t="shared" si="1070"/>
        <v>0</v>
      </c>
      <c r="AQ453" s="227">
        <f t="shared" si="1071"/>
        <v>0</v>
      </c>
      <c r="AR453" s="227"/>
      <c r="AS453" s="227"/>
      <c r="AT453" s="229">
        <f t="shared" si="1066"/>
        <v>0</v>
      </c>
      <c r="AU453" s="230"/>
      <c r="AV453" s="238">
        <f t="shared" si="1226"/>
        <v>0</v>
      </c>
      <c r="AW453" s="227">
        <f t="shared" si="1227"/>
        <v>0</v>
      </c>
      <c r="AX453" s="227">
        <f t="shared" si="1228"/>
        <v>0</v>
      </c>
      <c r="AY453" s="227"/>
      <c r="AZ453" s="227"/>
      <c r="BA453" s="229">
        <f t="shared" si="1067"/>
        <v>0</v>
      </c>
      <c r="BB453" s="230"/>
      <c r="BC453" s="238">
        <f t="shared" si="1229"/>
        <v>0</v>
      </c>
      <c r="BD453" s="227">
        <f t="shared" si="1230"/>
        <v>0</v>
      </c>
      <c r="BE453" s="227">
        <f t="shared" si="1231"/>
        <v>0</v>
      </c>
      <c r="BF453" s="227"/>
      <c r="BG453" s="227"/>
      <c r="BH453" s="229">
        <f t="shared" si="1068"/>
        <v>0</v>
      </c>
      <c r="BI453" s="230"/>
      <c r="BJ453" s="230"/>
      <c r="BK453" s="238">
        <f t="shared" si="1232"/>
        <v>0</v>
      </c>
      <c r="BL453" s="227">
        <f t="shared" si="1233"/>
        <v>0</v>
      </c>
      <c r="BM453" s="227">
        <f t="shared" si="1234"/>
        <v>0</v>
      </c>
      <c r="BN453" s="227"/>
      <c r="BO453" s="227"/>
      <c r="BP453" s="229">
        <f t="shared" si="1069"/>
        <v>0</v>
      </c>
      <c r="BQ453" s="230"/>
      <c r="BR453" s="238">
        <f t="shared" si="1235"/>
        <v>0</v>
      </c>
      <c r="BS453" s="227">
        <f t="shared" si="1236"/>
        <v>0</v>
      </c>
      <c r="BT453" s="227">
        <f t="shared" si="1237"/>
        <v>0</v>
      </c>
      <c r="BU453" s="18"/>
      <c r="BV453" s="186"/>
      <c r="BW453" s="16">
        <f t="shared" si="1216"/>
        <v>0</v>
      </c>
      <c r="BX453" s="48"/>
      <c r="BY453" s="37" t="s">
        <v>902</v>
      </c>
      <c r="BZ453" s="37"/>
    </row>
    <row r="454" spans="1:162" ht="71.25" customHeight="1" outlineLevel="1" x14ac:dyDescent="0.45">
      <c r="A454" s="5">
        <v>375</v>
      </c>
      <c r="B454" s="5">
        <v>375</v>
      </c>
      <c r="C454" s="5" t="s">
        <v>150</v>
      </c>
      <c r="D454" s="6" t="s">
        <v>549</v>
      </c>
      <c r="E454" s="10">
        <v>2597</v>
      </c>
      <c r="F454" s="283">
        <f t="shared" si="1218"/>
        <v>1363425</v>
      </c>
      <c r="G454" s="283">
        <f t="shared" si="1219"/>
        <v>57913.1</v>
      </c>
      <c r="H454" s="283">
        <f t="shared" si="1220"/>
        <v>1421338.1</v>
      </c>
      <c r="I454" s="283">
        <f t="shared" si="1221"/>
        <v>525</v>
      </c>
      <c r="J454" s="283">
        <f t="shared" si="1222"/>
        <v>22.3</v>
      </c>
      <c r="K454" s="10"/>
      <c r="L454" s="228"/>
      <c r="M454" s="227">
        <f t="shared" si="1082"/>
        <v>1363425</v>
      </c>
      <c r="N454" s="227">
        <f t="shared" si="1238"/>
        <v>57913.1</v>
      </c>
      <c r="O454" s="227">
        <f t="shared" si="1083"/>
        <v>1421338.1</v>
      </c>
      <c r="P454" s="227">
        <v>525</v>
      </c>
      <c r="Q454" s="227">
        <v>22.3</v>
      </c>
      <c r="R454" s="227">
        <f t="shared" si="1076"/>
        <v>547.29999999999995</v>
      </c>
      <c r="S454" s="228"/>
      <c r="T454" s="227">
        <f t="shared" si="1186"/>
        <v>0</v>
      </c>
      <c r="U454" s="227">
        <f t="shared" si="1187"/>
        <v>0</v>
      </c>
      <c r="V454" s="232">
        <f t="shared" si="1188"/>
        <v>0</v>
      </c>
      <c r="W454" s="274"/>
      <c r="X454" s="227"/>
      <c r="Y454" s="227"/>
      <c r="Z454" s="228"/>
      <c r="AA454" s="238">
        <f t="shared" si="1223"/>
        <v>0</v>
      </c>
      <c r="AB454" s="227">
        <f t="shared" si="1224"/>
        <v>0</v>
      </c>
      <c r="AC454" s="227">
        <f t="shared" si="1225"/>
        <v>0</v>
      </c>
      <c r="AD454" s="227"/>
      <c r="AE454" s="227"/>
      <c r="AF454" s="229">
        <f t="shared" ref="AF454:AF517" si="1239">AD454+AE454</f>
        <v>0</v>
      </c>
      <c r="AG454" s="228"/>
      <c r="AH454" s="227">
        <f t="shared" si="1072"/>
        <v>0</v>
      </c>
      <c r="AI454" s="227">
        <f t="shared" si="1073"/>
        <v>0</v>
      </c>
      <c r="AJ454" s="232">
        <f t="shared" si="1192"/>
        <v>0</v>
      </c>
      <c r="AK454" s="227"/>
      <c r="AL454" s="227"/>
      <c r="AM454" s="227"/>
      <c r="AN454" s="228"/>
      <c r="AO454" s="238">
        <f t="shared" si="1074"/>
        <v>0</v>
      </c>
      <c r="AP454" s="227">
        <f t="shared" si="1070"/>
        <v>0</v>
      </c>
      <c r="AQ454" s="227">
        <f t="shared" si="1071"/>
        <v>0</v>
      </c>
      <c r="AR454" s="227"/>
      <c r="AS454" s="227"/>
      <c r="AT454" s="229">
        <f t="shared" ref="AT454:AT517" si="1240">AR454+AS454</f>
        <v>0</v>
      </c>
      <c r="AU454" s="230"/>
      <c r="AV454" s="238">
        <f t="shared" si="1226"/>
        <v>0</v>
      </c>
      <c r="AW454" s="227">
        <f t="shared" si="1227"/>
        <v>0</v>
      </c>
      <c r="AX454" s="227">
        <f t="shared" si="1228"/>
        <v>0</v>
      </c>
      <c r="AY454" s="227"/>
      <c r="AZ454" s="227"/>
      <c r="BA454" s="229">
        <f t="shared" ref="BA454:BA517" si="1241">AY454+AZ454</f>
        <v>0</v>
      </c>
      <c r="BB454" s="230"/>
      <c r="BC454" s="238">
        <f t="shared" si="1229"/>
        <v>0</v>
      </c>
      <c r="BD454" s="227">
        <f t="shared" si="1230"/>
        <v>0</v>
      </c>
      <c r="BE454" s="227">
        <f t="shared" si="1231"/>
        <v>0</v>
      </c>
      <c r="BF454" s="227"/>
      <c r="BG454" s="227"/>
      <c r="BH454" s="229">
        <f t="shared" ref="BH454:BH517" si="1242">BF454+BG454</f>
        <v>0</v>
      </c>
      <c r="BI454" s="230"/>
      <c r="BJ454" s="230"/>
      <c r="BK454" s="238">
        <f t="shared" si="1232"/>
        <v>0</v>
      </c>
      <c r="BL454" s="227">
        <f t="shared" si="1233"/>
        <v>0</v>
      </c>
      <c r="BM454" s="227">
        <f t="shared" si="1234"/>
        <v>0</v>
      </c>
      <c r="BN454" s="227"/>
      <c r="BO454" s="227"/>
      <c r="BP454" s="229">
        <f t="shared" ref="BP454:BP517" si="1243">BN454+BO454</f>
        <v>0</v>
      </c>
      <c r="BQ454" s="230"/>
      <c r="BR454" s="238">
        <f t="shared" si="1235"/>
        <v>0</v>
      </c>
      <c r="BS454" s="227">
        <f t="shared" si="1236"/>
        <v>0</v>
      </c>
      <c r="BT454" s="227">
        <f t="shared" si="1237"/>
        <v>0</v>
      </c>
      <c r="BU454" s="18"/>
      <c r="BV454" s="186"/>
      <c r="BW454" s="16">
        <f t="shared" si="1216"/>
        <v>0</v>
      </c>
      <c r="BX454" s="48"/>
      <c r="BY454" s="37" t="s">
        <v>729</v>
      </c>
      <c r="BZ454" s="37"/>
    </row>
    <row r="455" spans="1:162" ht="57" customHeight="1" outlineLevel="1" x14ac:dyDescent="0.45">
      <c r="A455" s="5">
        <v>376</v>
      </c>
      <c r="B455" s="5">
        <v>376</v>
      </c>
      <c r="C455" s="5" t="s">
        <v>151</v>
      </c>
      <c r="D455" s="6" t="s">
        <v>549</v>
      </c>
      <c r="E455" s="10">
        <v>2597</v>
      </c>
      <c r="F455" s="283">
        <f t="shared" si="1218"/>
        <v>1558200</v>
      </c>
      <c r="G455" s="283">
        <f t="shared" si="1219"/>
        <v>555758</v>
      </c>
      <c r="H455" s="283">
        <f t="shared" si="1220"/>
        <v>2113958</v>
      </c>
      <c r="I455" s="283">
        <f t="shared" si="1221"/>
        <v>600</v>
      </c>
      <c r="J455" s="283">
        <f t="shared" si="1222"/>
        <v>214</v>
      </c>
      <c r="K455" s="10"/>
      <c r="L455" s="228"/>
      <c r="M455" s="227">
        <f t="shared" si="1082"/>
        <v>1558200</v>
      </c>
      <c r="N455" s="227">
        <f t="shared" si="1238"/>
        <v>555758</v>
      </c>
      <c r="O455" s="227">
        <f t="shared" si="1083"/>
        <v>2113958</v>
      </c>
      <c r="P455" s="227">
        <v>600</v>
      </c>
      <c r="Q455" s="227">
        <v>214</v>
      </c>
      <c r="R455" s="227">
        <f t="shared" si="1076"/>
        <v>814</v>
      </c>
      <c r="S455" s="228"/>
      <c r="T455" s="227">
        <f t="shared" si="1186"/>
        <v>0</v>
      </c>
      <c r="U455" s="227">
        <f t="shared" si="1187"/>
        <v>0</v>
      </c>
      <c r="V455" s="232">
        <f t="shared" si="1188"/>
        <v>0</v>
      </c>
      <c r="W455" s="274"/>
      <c r="X455" s="227"/>
      <c r="Y455" s="227"/>
      <c r="Z455" s="228"/>
      <c r="AA455" s="238">
        <f t="shared" si="1223"/>
        <v>0</v>
      </c>
      <c r="AB455" s="227">
        <f t="shared" si="1224"/>
        <v>0</v>
      </c>
      <c r="AC455" s="227">
        <f t="shared" si="1225"/>
        <v>0</v>
      </c>
      <c r="AD455" s="227"/>
      <c r="AE455" s="227"/>
      <c r="AF455" s="229">
        <f t="shared" si="1239"/>
        <v>0</v>
      </c>
      <c r="AG455" s="228"/>
      <c r="AH455" s="227">
        <f t="shared" si="1072"/>
        <v>0</v>
      </c>
      <c r="AI455" s="227">
        <f t="shared" si="1073"/>
        <v>0</v>
      </c>
      <c r="AJ455" s="232">
        <f t="shared" si="1192"/>
        <v>0</v>
      </c>
      <c r="AK455" s="227"/>
      <c r="AL455" s="227"/>
      <c r="AM455" s="227"/>
      <c r="AN455" s="228"/>
      <c r="AO455" s="238">
        <f t="shared" si="1074"/>
        <v>0</v>
      </c>
      <c r="AP455" s="227">
        <f t="shared" ref="AP455:AP518" si="1244">E456*AS455</f>
        <v>0</v>
      </c>
      <c r="AQ455" s="227">
        <f t="shared" ref="AQ455:AQ518" si="1245">AO455+AP455</f>
        <v>0</v>
      </c>
      <c r="AR455" s="227"/>
      <c r="AS455" s="227"/>
      <c r="AT455" s="229">
        <f t="shared" si="1240"/>
        <v>0</v>
      </c>
      <c r="AU455" s="230"/>
      <c r="AV455" s="238">
        <f t="shared" si="1226"/>
        <v>0</v>
      </c>
      <c r="AW455" s="227">
        <f t="shared" si="1227"/>
        <v>0</v>
      </c>
      <c r="AX455" s="227">
        <f t="shared" si="1228"/>
        <v>0</v>
      </c>
      <c r="AY455" s="227"/>
      <c r="AZ455" s="227"/>
      <c r="BA455" s="229">
        <f t="shared" si="1241"/>
        <v>0</v>
      </c>
      <c r="BB455" s="230"/>
      <c r="BC455" s="238">
        <f t="shared" si="1229"/>
        <v>0</v>
      </c>
      <c r="BD455" s="227">
        <f t="shared" si="1230"/>
        <v>0</v>
      </c>
      <c r="BE455" s="227">
        <f t="shared" si="1231"/>
        <v>0</v>
      </c>
      <c r="BF455" s="227"/>
      <c r="BG455" s="227"/>
      <c r="BH455" s="229">
        <f t="shared" si="1242"/>
        <v>0</v>
      </c>
      <c r="BI455" s="230"/>
      <c r="BJ455" s="230"/>
      <c r="BK455" s="238">
        <f t="shared" si="1232"/>
        <v>0</v>
      </c>
      <c r="BL455" s="227">
        <f t="shared" si="1233"/>
        <v>0</v>
      </c>
      <c r="BM455" s="227">
        <f t="shared" si="1234"/>
        <v>0</v>
      </c>
      <c r="BN455" s="227"/>
      <c r="BO455" s="227"/>
      <c r="BP455" s="229">
        <f t="shared" si="1243"/>
        <v>0</v>
      </c>
      <c r="BQ455" s="230"/>
      <c r="BR455" s="238">
        <f t="shared" si="1235"/>
        <v>0</v>
      </c>
      <c r="BS455" s="227">
        <f t="shared" si="1236"/>
        <v>0</v>
      </c>
      <c r="BT455" s="227">
        <f t="shared" si="1237"/>
        <v>0</v>
      </c>
      <c r="BU455" s="18"/>
      <c r="BV455" s="186"/>
      <c r="BW455" s="16">
        <f t="shared" si="1216"/>
        <v>0</v>
      </c>
      <c r="BX455" s="48"/>
      <c r="BY455" s="37" t="s">
        <v>903</v>
      </c>
      <c r="BZ455" s="37"/>
    </row>
    <row r="456" spans="1:162" ht="71.25" customHeight="1" outlineLevel="1" x14ac:dyDescent="0.45">
      <c r="A456" s="5">
        <v>377</v>
      </c>
      <c r="B456" s="5">
        <v>377</v>
      </c>
      <c r="C456" s="5" t="s">
        <v>152</v>
      </c>
      <c r="D456" s="6" t="s">
        <v>549</v>
      </c>
      <c r="E456" s="10">
        <v>2597</v>
      </c>
      <c r="F456" s="283">
        <f t="shared" si="1218"/>
        <v>1363425</v>
      </c>
      <c r="G456" s="283">
        <f t="shared" si="1219"/>
        <v>111151.59999999999</v>
      </c>
      <c r="H456" s="283">
        <f t="shared" si="1220"/>
        <v>1474576.6</v>
      </c>
      <c r="I456" s="283">
        <f t="shared" si="1221"/>
        <v>525</v>
      </c>
      <c r="J456" s="283">
        <f t="shared" si="1222"/>
        <v>42.8</v>
      </c>
      <c r="K456" s="10"/>
      <c r="L456" s="228"/>
      <c r="M456" s="227">
        <f t="shared" si="1082"/>
        <v>1363425</v>
      </c>
      <c r="N456" s="227">
        <f t="shared" si="1238"/>
        <v>111151.59999999999</v>
      </c>
      <c r="O456" s="227">
        <f t="shared" si="1083"/>
        <v>1474576.6</v>
      </c>
      <c r="P456" s="227">
        <v>525</v>
      </c>
      <c r="Q456" s="227">
        <v>42.8</v>
      </c>
      <c r="R456" s="227">
        <f t="shared" si="1076"/>
        <v>567.79999999999995</v>
      </c>
      <c r="S456" s="228"/>
      <c r="T456" s="227">
        <f t="shared" si="1186"/>
        <v>0</v>
      </c>
      <c r="U456" s="227">
        <f t="shared" si="1187"/>
        <v>0</v>
      </c>
      <c r="V456" s="232">
        <f t="shared" si="1188"/>
        <v>0</v>
      </c>
      <c r="W456" s="274"/>
      <c r="X456" s="227"/>
      <c r="Y456" s="227"/>
      <c r="Z456" s="228"/>
      <c r="AA456" s="238">
        <f t="shared" si="1223"/>
        <v>0</v>
      </c>
      <c r="AB456" s="227">
        <f t="shared" si="1224"/>
        <v>0</v>
      </c>
      <c r="AC456" s="227">
        <f t="shared" si="1225"/>
        <v>0</v>
      </c>
      <c r="AD456" s="227"/>
      <c r="AE456" s="227"/>
      <c r="AF456" s="229">
        <f t="shared" si="1239"/>
        <v>0</v>
      </c>
      <c r="AG456" s="228"/>
      <c r="AH456" s="227">
        <f t="shared" ref="AH456:AH519" si="1246">AK456*E456</f>
        <v>0</v>
      </c>
      <c r="AI456" s="227">
        <f t="shared" ref="AI456:AI519" si="1247">E456*AL456</f>
        <v>0</v>
      </c>
      <c r="AJ456" s="232">
        <f t="shared" si="1192"/>
        <v>0</v>
      </c>
      <c r="AK456" s="227"/>
      <c r="AL456" s="227"/>
      <c r="AM456" s="227"/>
      <c r="AN456" s="228"/>
      <c r="AO456" s="238">
        <f t="shared" ref="AO456:AO519" si="1248">E456*AR456</f>
        <v>0</v>
      </c>
      <c r="AP456" s="227">
        <f t="shared" si="1244"/>
        <v>0</v>
      </c>
      <c r="AQ456" s="227">
        <f t="shared" si="1245"/>
        <v>0</v>
      </c>
      <c r="AR456" s="227"/>
      <c r="AS456" s="227"/>
      <c r="AT456" s="229">
        <f t="shared" si="1240"/>
        <v>0</v>
      </c>
      <c r="AU456" s="230"/>
      <c r="AV456" s="238">
        <f t="shared" si="1226"/>
        <v>0</v>
      </c>
      <c r="AW456" s="227">
        <f t="shared" si="1227"/>
        <v>0</v>
      </c>
      <c r="AX456" s="227">
        <f t="shared" si="1228"/>
        <v>0</v>
      </c>
      <c r="AY456" s="227"/>
      <c r="AZ456" s="227"/>
      <c r="BA456" s="229">
        <f t="shared" si="1241"/>
        <v>0</v>
      </c>
      <c r="BB456" s="230"/>
      <c r="BC456" s="238">
        <f t="shared" si="1229"/>
        <v>0</v>
      </c>
      <c r="BD456" s="227">
        <f t="shared" si="1230"/>
        <v>0</v>
      </c>
      <c r="BE456" s="227">
        <f t="shared" si="1231"/>
        <v>0</v>
      </c>
      <c r="BF456" s="227"/>
      <c r="BG456" s="227"/>
      <c r="BH456" s="229">
        <f t="shared" si="1242"/>
        <v>0</v>
      </c>
      <c r="BI456" s="230"/>
      <c r="BJ456" s="230"/>
      <c r="BK456" s="238">
        <f t="shared" si="1232"/>
        <v>0</v>
      </c>
      <c r="BL456" s="227">
        <f t="shared" si="1233"/>
        <v>0</v>
      </c>
      <c r="BM456" s="227">
        <f t="shared" si="1234"/>
        <v>0</v>
      </c>
      <c r="BN456" s="227"/>
      <c r="BO456" s="227"/>
      <c r="BP456" s="229">
        <f t="shared" si="1243"/>
        <v>0</v>
      </c>
      <c r="BQ456" s="230"/>
      <c r="BR456" s="238">
        <f t="shared" si="1235"/>
        <v>0</v>
      </c>
      <c r="BS456" s="227">
        <f t="shared" si="1236"/>
        <v>0</v>
      </c>
      <c r="BT456" s="227">
        <f t="shared" si="1237"/>
        <v>0</v>
      </c>
      <c r="BU456" s="18"/>
      <c r="BV456" s="186"/>
      <c r="BW456" s="16">
        <f t="shared" si="1216"/>
        <v>0</v>
      </c>
      <c r="BX456" s="48"/>
      <c r="BY456" s="37" t="s">
        <v>731</v>
      </c>
      <c r="BZ456" s="37"/>
    </row>
    <row r="457" spans="1:162" ht="85.5" customHeight="1" outlineLevel="1" x14ac:dyDescent="0.45">
      <c r="A457" s="5">
        <v>378</v>
      </c>
      <c r="B457" s="5">
        <v>378</v>
      </c>
      <c r="C457" s="5" t="s">
        <v>153</v>
      </c>
      <c r="D457" s="6" t="s">
        <v>549</v>
      </c>
      <c r="E457" s="10">
        <v>579</v>
      </c>
      <c r="F457" s="283">
        <f t="shared" si="1218"/>
        <v>303975</v>
      </c>
      <c r="G457" s="283">
        <f t="shared" si="1219"/>
        <v>12911.7</v>
      </c>
      <c r="H457" s="283">
        <f t="shared" si="1220"/>
        <v>316886.7</v>
      </c>
      <c r="I457" s="283">
        <f t="shared" si="1221"/>
        <v>525</v>
      </c>
      <c r="J457" s="283">
        <f t="shared" si="1222"/>
        <v>22.3</v>
      </c>
      <c r="K457" s="10"/>
      <c r="L457" s="228"/>
      <c r="M457" s="227">
        <f t="shared" ref="M457:M520" si="1249">P457*E457</f>
        <v>303975</v>
      </c>
      <c r="N457" s="227">
        <f t="shared" si="1238"/>
        <v>12911.7</v>
      </c>
      <c r="O457" s="227">
        <f t="shared" ref="O457:O520" si="1250">M457+N457</f>
        <v>316886.7</v>
      </c>
      <c r="P457" s="227">
        <v>525</v>
      </c>
      <c r="Q457" s="227">
        <v>22.3</v>
      </c>
      <c r="R457" s="227">
        <f t="shared" ref="R457:R520" si="1251">P457+Q457</f>
        <v>547.29999999999995</v>
      </c>
      <c r="S457" s="228"/>
      <c r="T457" s="227">
        <f t="shared" si="1186"/>
        <v>0</v>
      </c>
      <c r="U457" s="227">
        <f t="shared" si="1187"/>
        <v>0</v>
      </c>
      <c r="V457" s="232">
        <f t="shared" si="1188"/>
        <v>0</v>
      </c>
      <c r="W457" s="274"/>
      <c r="X457" s="227"/>
      <c r="Y457" s="227"/>
      <c r="Z457" s="228"/>
      <c r="AA457" s="238">
        <f t="shared" si="1223"/>
        <v>0</v>
      </c>
      <c r="AB457" s="227">
        <f t="shared" si="1224"/>
        <v>0</v>
      </c>
      <c r="AC457" s="227">
        <f t="shared" si="1225"/>
        <v>0</v>
      </c>
      <c r="AD457" s="227"/>
      <c r="AE457" s="227"/>
      <c r="AF457" s="229">
        <f t="shared" si="1239"/>
        <v>0</v>
      </c>
      <c r="AG457" s="228"/>
      <c r="AH457" s="227">
        <f t="shared" si="1246"/>
        <v>0</v>
      </c>
      <c r="AI457" s="227">
        <f t="shared" si="1247"/>
        <v>0</v>
      </c>
      <c r="AJ457" s="232">
        <f t="shared" si="1192"/>
        <v>0</v>
      </c>
      <c r="AK457" s="227"/>
      <c r="AL457" s="227"/>
      <c r="AM457" s="227"/>
      <c r="AN457" s="228"/>
      <c r="AO457" s="238">
        <f t="shared" si="1248"/>
        <v>0</v>
      </c>
      <c r="AP457" s="227">
        <f t="shared" si="1244"/>
        <v>0</v>
      </c>
      <c r="AQ457" s="227">
        <f t="shared" si="1245"/>
        <v>0</v>
      </c>
      <c r="AR457" s="227"/>
      <c r="AS457" s="227"/>
      <c r="AT457" s="229">
        <f t="shared" si="1240"/>
        <v>0</v>
      </c>
      <c r="AU457" s="230"/>
      <c r="AV457" s="238">
        <f t="shared" si="1226"/>
        <v>0</v>
      </c>
      <c r="AW457" s="227">
        <f t="shared" si="1227"/>
        <v>0</v>
      </c>
      <c r="AX457" s="227">
        <f t="shared" si="1228"/>
        <v>0</v>
      </c>
      <c r="AY457" s="227"/>
      <c r="AZ457" s="227"/>
      <c r="BA457" s="229">
        <f t="shared" si="1241"/>
        <v>0</v>
      </c>
      <c r="BB457" s="230"/>
      <c r="BC457" s="238">
        <f t="shared" si="1229"/>
        <v>0</v>
      </c>
      <c r="BD457" s="227">
        <f t="shared" si="1230"/>
        <v>0</v>
      </c>
      <c r="BE457" s="227">
        <f t="shared" si="1231"/>
        <v>0</v>
      </c>
      <c r="BF457" s="227"/>
      <c r="BG457" s="227"/>
      <c r="BH457" s="229">
        <f t="shared" si="1242"/>
        <v>0</v>
      </c>
      <c r="BI457" s="230"/>
      <c r="BJ457" s="230"/>
      <c r="BK457" s="238">
        <f t="shared" si="1232"/>
        <v>0</v>
      </c>
      <c r="BL457" s="227">
        <f t="shared" si="1233"/>
        <v>0</v>
      </c>
      <c r="BM457" s="227">
        <f t="shared" si="1234"/>
        <v>0</v>
      </c>
      <c r="BN457" s="227"/>
      <c r="BO457" s="227"/>
      <c r="BP457" s="229">
        <f t="shared" si="1243"/>
        <v>0</v>
      </c>
      <c r="BQ457" s="230"/>
      <c r="BR457" s="238">
        <f t="shared" si="1235"/>
        <v>0</v>
      </c>
      <c r="BS457" s="227">
        <f t="shared" si="1236"/>
        <v>0</v>
      </c>
      <c r="BT457" s="227">
        <f t="shared" si="1237"/>
        <v>0</v>
      </c>
      <c r="BU457" s="18"/>
      <c r="BV457" s="186"/>
      <c r="BW457" s="16">
        <f t="shared" si="1216"/>
        <v>0</v>
      </c>
      <c r="BX457" s="48"/>
      <c r="BY457" s="37" t="s">
        <v>729</v>
      </c>
      <c r="BZ457" s="37"/>
    </row>
    <row r="458" spans="1:162" ht="71.25" customHeight="1" outlineLevel="1" x14ac:dyDescent="0.45">
      <c r="A458" s="5">
        <v>379</v>
      </c>
      <c r="B458" s="5">
        <v>379</v>
      </c>
      <c r="C458" s="5" t="s">
        <v>154</v>
      </c>
      <c r="D458" s="6" t="s">
        <v>549</v>
      </c>
      <c r="E458" s="10">
        <v>579</v>
      </c>
      <c r="F458" s="283">
        <f t="shared" si="1218"/>
        <v>347400</v>
      </c>
      <c r="G458" s="283">
        <f t="shared" si="1219"/>
        <v>123906</v>
      </c>
      <c r="H458" s="283">
        <f t="shared" si="1220"/>
        <v>471306</v>
      </c>
      <c r="I458" s="283">
        <f t="shared" si="1221"/>
        <v>600</v>
      </c>
      <c r="J458" s="283">
        <f t="shared" si="1222"/>
        <v>214</v>
      </c>
      <c r="K458" s="10"/>
      <c r="L458" s="228"/>
      <c r="M458" s="227">
        <f t="shared" si="1249"/>
        <v>347400</v>
      </c>
      <c r="N458" s="227">
        <f t="shared" si="1238"/>
        <v>123906</v>
      </c>
      <c r="O458" s="227">
        <f t="shared" si="1250"/>
        <v>471306</v>
      </c>
      <c r="P458" s="227">
        <v>600</v>
      </c>
      <c r="Q458" s="227">
        <v>214</v>
      </c>
      <c r="R458" s="227">
        <f t="shared" si="1251"/>
        <v>814</v>
      </c>
      <c r="S458" s="228"/>
      <c r="T458" s="227">
        <f t="shared" si="1186"/>
        <v>0</v>
      </c>
      <c r="U458" s="227">
        <f t="shared" si="1187"/>
        <v>0</v>
      </c>
      <c r="V458" s="232">
        <f t="shared" si="1188"/>
        <v>0</v>
      </c>
      <c r="W458" s="274"/>
      <c r="X458" s="227"/>
      <c r="Y458" s="227"/>
      <c r="Z458" s="228"/>
      <c r="AA458" s="238">
        <f t="shared" si="1223"/>
        <v>0</v>
      </c>
      <c r="AB458" s="227">
        <f t="shared" si="1224"/>
        <v>0</v>
      </c>
      <c r="AC458" s="227">
        <f t="shared" si="1225"/>
        <v>0</v>
      </c>
      <c r="AD458" s="227"/>
      <c r="AE458" s="227"/>
      <c r="AF458" s="229">
        <f t="shared" si="1239"/>
        <v>0</v>
      </c>
      <c r="AG458" s="228"/>
      <c r="AH458" s="227">
        <f t="shared" si="1246"/>
        <v>0</v>
      </c>
      <c r="AI458" s="227">
        <f t="shared" si="1247"/>
        <v>0</v>
      </c>
      <c r="AJ458" s="232">
        <f t="shared" si="1192"/>
        <v>0</v>
      </c>
      <c r="AK458" s="227"/>
      <c r="AL458" s="227"/>
      <c r="AM458" s="227"/>
      <c r="AN458" s="228"/>
      <c r="AO458" s="238">
        <f t="shared" si="1248"/>
        <v>0</v>
      </c>
      <c r="AP458" s="227">
        <f t="shared" si="1244"/>
        <v>0</v>
      </c>
      <c r="AQ458" s="227">
        <f t="shared" si="1245"/>
        <v>0</v>
      </c>
      <c r="AR458" s="227"/>
      <c r="AS458" s="227"/>
      <c r="AT458" s="229">
        <f t="shared" si="1240"/>
        <v>0</v>
      </c>
      <c r="AU458" s="230"/>
      <c r="AV458" s="238">
        <f t="shared" si="1226"/>
        <v>0</v>
      </c>
      <c r="AW458" s="227">
        <f t="shared" si="1227"/>
        <v>0</v>
      </c>
      <c r="AX458" s="227">
        <f t="shared" si="1228"/>
        <v>0</v>
      </c>
      <c r="AY458" s="227"/>
      <c r="AZ458" s="227"/>
      <c r="BA458" s="229">
        <f t="shared" si="1241"/>
        <v>0</v>
      </c>
      <c r="BB458" s="230"/>
      <c r="BC458" s="238">
        <f t="shared" si="1229"/>
        <v>0</v>
      </c>
      <c r="BD458" s="227">
        <f t="shared" si="1230"/>
        <v>0</v>
      </c>
      <c r="BE458" s="227">
        <f t="shared" si="1231"/>
        <v>0</v>
      </c>
      <c r="BF458" s="227"/>
      <c r="BG458" s="227"/>
      <c r="BH458" s="229">
        <f t="shared" si="1242"/>
        <v>0</v>
      </c>
      <c r="BI458" s="230"/>
      <c r="BJ458" s="230"/>
      <c r="BK458" s="238">
        <f t="shared" si="1232"/>
        <v>0</v>
      </c>
      <c r="BL458" s="227">
        <f t="shared" si="1233"/>
        <v>0</v>
      </c>
      <c r="BM458" s="227">
        <f t="shared" si="1234"/>
        <v>0</v>
      </c>
      <c r="BN458" s="227"/>
      <c r="BO458" s="227"/>
      <c r="BP458" s="229">
        <f t="shared" si="1243"/>
        <v>0</v>
      </c>
      <c r="BQ458" s="230"/>
      <c r="BR458" s="238">
        <f t="shared" si="1235"/>
        <v>0</v>
      </c>
      <c r="BS458" s="227">
        <f t="shared" si="1236"/>
        <v>0</v>
      </c>
      <c r="BT458" s="227">
        <f t="shared" si="1237"/>
        <v>0</v>
      </c>
      <c r="BU458" s="18"/>
      <c r="BV458" s="186"/>
      <c r="BW458" s="16">
        <f t="shared" si="1216"/>
        <v>0</v>
      </c>
      <c r="BX458" s="48"/>
      <c r="BY458" s="37" t="s">
        <v>904</v>
      </c>
      <c r="BZ458" s="37"/>
    </row>
    <row r="459" spans="1:162" ht="85.5" customHeight="1" outlineLevel="1" x14ac:dyDescent="0.45">
      <c r="A459" s="5">
        <v>380</v>
      </c>
      <c r="B459" s="5">
        <v>380</v>
      </c>
      <c r="C459" s="5" t="s">
        <v>155</v>
      </c>
      <c r="D459" s="6" t="s">
        <v>549</v>
      </c>
      <c r="E459" s="10">
        <v>579</v>
      </c>
      <c r="F459" s="283">
        <f t="shared" si="1218"/>
        <v>303975</v>
      </c>
      <c r="G459" s="283">
        <f t="shared" si="1219"/>
        <v>24781.199999999997</v>
      </c>
      <c r="H459" s="283">
        <f t="shared" si="1220"/>
        <v>328756.2</v>
      </c>
      <c r="I459" s="283">
        <f t="shared" si="1221"/>
        <v>525</v>
      </c>
      <c r="J459" s="283">
        <f t="shared" si="1222"/>
        <v>42.8</v>
      </c>
      <c r="K459" s="10"/>
      <c r="L459" s="228"/>
      <c r="M459" s="227">
        <f t="shared" si="1249"/>
        <v>303975</v>
      </c>
      <c r="N459" s="227">
        <f t="shared" si="1238"/>
        <v>24781.199999999997</v>
      </c>
      <c r="O459" s="227">
        <f t="shared" si="1250"/>
        <v>328756.2</v>
      </c>
      <c r="P459" s="227">
        <v>525</v>
      </c>
      <c r="Q459" s="227">
        <v>42.8</v>
      </c>
      <c r="R459" s="227">
        <f t="shared" si="1251"/>
        <v>567.79999999999995</v>
      </c>
      <c r="S459" s="228"/>
      <c r="T459" s="227">
        <f t="shared" si="1186"/>
        <v>0</v>
      </c>
      <c r="U459" s="227">
        <f t="shared" si="1187"/>
        <v>0</v>
      </c>
      <c r="V459" s="232">
        <f t="shared" si="1188"/>
        <v>0</v>
      </c>
      <c r="W459" s="274"/>
      <c r="X459" s="227"/>
      <c r="Y459" s="227"/>
      <c r="Z459" s="228"/>
      <c r="AA459" s="238">
        <f t="shared" si="1223"/>
        <v>0</v>
      </c>
      <c r="AB459" s="227">
        <f t="shared" si="1224"/>
        <v>0</v>
      </c>
      <c r="AC459" s="227">
        <f t="shared" si="1225"/>
        <v>0</v>
      </c>
      <c r="AD459" s="227"/>
      <c r="AE459" s="227"/>
      <c r="AF459" s="229">
        <f t="shared" si="1239"/>
        <v>0</v>
      </c>
      <c r="AG459" s="228"/>
      <c r="AH459" s="227">
        <f t="shared" si="1246"/>
        <v>0</v>
      </c>
      <c r="AI459" s="227">
        <f t="shared" si="1247"/>
        <v>0</v>
      </c>
      <c r="AJ459" s="232">
        <f t="shared" si="1192"/>
        <v>0</v>
      </c>
      <c r="AK459" s="227"/>
      <c r="AL459" s="227"/>
      <c r="AM459" s="227"/>
      <c r="AN459" s="228"/>
      <c r="AO459" s="238">
        <f t="shared" si="1248"/>
        <v>0</v>
      </c>
      <c r="AP459" s="227">
        <f t="shared" si="1244"/>
        <v>0</v>
      </c>
      <c r="AQ459" s="227">
        <f t="shared" si="1245"/>
        <v>0</v>
      </c>
      <c r="AR459" s="227"/>
      <c r="AS459" s="227"/>
      <c r="AT459" s="229">
        <f t="shared" si="1240"/>
        <v>0</v>
      </c>
      <c r="AU459" s="230"/>
      <c r="AV459" s="238">
        <f t="shared" si="1226"/>
        <v>0</v>
      </c>
      <c r="AW459" s="227">
        <f t="shared" si="1227"/>
        <v>0</v>
      </c>
      <c r="AX459" s="227">
        <f t="shared" si="1228"/>
        <v>0</v>
      </c>
      <c r="AY459" s="227"/>
      <c r="AZ459" s="227"/>
      <c r="BA459" s="229">
        <f t="shared" si="1241"/>
        <v>0</v>
      </c>
      <c r="BB459" s="230"/>
      <c r="BC459" s="238">
        <f t="shared" si="1229"/>
        <v>0</v>
      </c>
      <c r="BD459" s="227">
        <f t="shared" si="1230"/>
        <v>0</v>
      </c>
      <c r="BE459" s="227">
        <f t="shared" si="1231"/>
        <v>0</v>
      </c>
      <c r="BF459" s="227"/>
      <c r="BG459" s="227"/>
      <c r="BH459" s="229">
        <f t="shared" si="1242"/>
        <v>0</v>
      </c>
      <c r="BI459" s="230"/>
      <c r="BJ459" s="230"/>
      <c r="BK459" s="238">
        <f t="shared" si="1232"/>
        <v>0</v>
      </c>
      <c r="BL459" s="227">
        <f t="shared" si="1233"/>
        <v>0</v>
      </c>
      <c r="BM459" s="227">
        <f t="shared" si="1234"/>
        <v>0</v>
      </c>
      <c r="BN459" s="227"/>
      <c r="BO459" s="227"/>
      <c r="BP459" s="229">
        <f t="shared" si="1243"/>
        <v>0</v>
      </c>
      <c r="BQ459" s="230"/>
      <c r="BR459" s="238">
        <f t="shared" si="1235"/>
        <v>0</v>
      </c>
      <c r="BS459" s="227">
        <f t="shared" si="1236"/>
        <v>0</v>
      </c>
      <c r="BT459" s="227">
        <f t="shared" si="1237"/>
        <v>0</v>
      </c>
      <c r="BU459" s="18"/>
      <c r="BV459" s="186"/>
      <c r="BW459" s="16">
        <f t="shared" si="1216"/>
        <v>0</v>
      </c>
      <c r="BX459" s="48"/>
      <c r="BY459" s="37" t="s">
        <v>731</v>
      </c>
      <c r="BZ459" s="37"/>
    </row>
    <row r="460" spans="1:162" ht="42.75" customHeight="1" outlineLevel="1" x14ac:dyDescent="0.45">
      <c r="A460" s="5">
        <v>381</v>
      </c>
      <c r="B460" s="5">
        <v>381</v>
      </c>
      <c r="C460" s="5" t="s">
        <v>159</v>
      </c>
      <c r="D460" s="6" t="s">
        <v>550</v>
      </c>
      <c r="E460" s="10">
        <v>200</v>
      </c>
      <c r="F460" s="283">
        <f t="shared" si="1218"/>
        <v>75000</v>
      </c>
      <c r="G460" s="283">
        <f t="shared" si="1219"/>
        <v>0</v>
      </c>
      <c r="H460" s="283">
        <f t="shared" si="1220"/>
        <v>75000</v>
      </c>
      <c r="I460" s="283">
        <f t="shared" si="1221"/>
        <v>375</v>
      </c>
      <c r="J460" s="283">
        <f t="shared" si="1222"/>
        <v>0</v>
      </c>
      <c r="K460" s="10"/>
      <c r="L460" s="228"/>
      <c r="M460" s="227">
        <f t="shared" si="1249"/>
        <v>75000</v>
      </c>
      <c r="N460" s="227">
        <f t="shared" si="1238"/>
        <v>0</v>
      </c>
      <c r="O460" s="227">
        <f t="shared" si="1250"/>
        <v>75000</v>
      </c>
      <c r="P460" s="227">
        <v>375</v>
      </c>
      <c r="Q460" s="227">
        <v>0</v>
      </c>
      <c r="R460" s="227">
        <f t="shared" si="1251"/>
        <v>375</v>
      </c>
      <c r="S460" s="228"/>
      <c r="T460" s="227">
        <f t="shared" si="1186"/>
        <v>0</v>
      </c>
      <c r="U460" s="227">
        <f t="shared" si="1187"/>
        <v>0</v>
      </c>
      <c r="V460" s="232">
        <f t="shared" si="1188"/>
        <v>0</v>
      </c>
      <c r="W460" s="274"/>
      <c r="X460" s="227"/>
      <c r="Y460" s="227">
        <f t="shared" ref="Y460:Y508" si="1252">W460+X460</f>
        <v>0</v>
      </c>
      <c r="Z460" s="228"/>
      <c r="AA460" s="238">
        <f t="shared" si="1223"/>
        <v>0</v>
      </c>
      <c r="AB460" s="227">
        <f t="shared" si="1224"/>
        <v>0</v>
      </c>
      <c r="AC460" s="227">
        <f t="shared" si="1225"/>
        <v>0</v>
      </c>
      <c r="AD460" s="227"/>
      <c r="AE460" s="227"/>
      <c r="AF460" s="229">
        <f t="shared" si="1239"/>
        <v>0</v>
      </c>
      <c r="AG460" s="228"/>
      <c r="AH460" s="227">
        <f t="shared" si="1246"/>
        <v>0</v>
      </c>
      <c r="AI460" s="227">
        <f t="shared" si="1247"/>
        <v>0</v>
      </c>
      <c r="AJ460" s="232">
        <f t="shared" si="1192"/>
        <v>0</v>
      </c>
      <c r="AK460" s="227"/>
      <c r="AL460" s="227"/>
      <c r="AM460" s="227">
        <f t="shared" ref="AM460:AM523" si="1253">AK460+AL460</f>
        <v>0</v>
      </c>
      <c r="AN460" s="228"/>
      <c r="AO460" s="238">
        <f t="shared" si="1248"/>
        <v>0</v>
      </c>
      <c r="AP460" s="227">
        <f t="shared" si="1244"/>
        <v>0</v>
      </c>
      <c r="AQ460" s="227">
        <f t="shared" si="1245"/>
        <v>0</v>
      </c>
      <c r="AR460" s="227"/>
      <c r="AS460" s="227"/>
      <c r="AT460" s="229">
        <f t="shared" si="1240"/>
        <v>0</v>
      </c>
      <c r="AU460" s="230"/>
      <c r="AV460" s="238">
        <f t="shared" si="1226"/>
        <v>0</v>
      </c>
      <c r="AW460" s="227">
        <f t="shared" si="1227"/>
        <v>0</v>
      </c>
      <c r="AX460" s="227">
        <f t="shared" si="1228"/>
        <v>0</v>
      </c>
      <c r="AY460" s="227"/>
      <c r="AZ460" s="227"/>
      <c r="BA460" s="229">
        <f t="shared" si="1241"/>
        <v>0</v>
      </c>
      <c r="BB460" s="230"/>
      <c r="BC460" s="238">
        <f t="shared" si="1229"/>
        <v>0</v>
      </c>
      <c r="BD460" s="227">
        <f t="shared" si="1230"/>
        <v>0</v>
      </c>
      <c r="BE460" s="227">
        <f t="shared" si="1231"/>
        <v>0</v>
      </c>
      <c r="BF460" s="227"/>
      <c r="BG460" s="227"/>
      <c r="BH460" s="229">
        <f t="shared" si="1242"/>
        <v>0</v>
      </c>
      <c r="BI460" s="230"/>
      <c r="BJ460" s="230"/>
      <c r="BK460" s="238">
        <f t="shared" si="1232"/>
        <v>0</v>
      </c>
      <c r="BL460" s="227">
        <f t="shared" si="1233"/>
        <v>0</v>
      </c>
      <c r="BM460" s="227">
        <f t="shared" si="1234"/>
        <v>0</v>
      </c>
      <c r="BN460" s="227"/>
      <c r="BO460" s="227"/>
      <c r="BP460" s="229">
        <f t="shared" si="1243"/>
        <v>0</v>
      </c>
      <c r="BQ460" s="230"/>
      <c r="BR460" s="238">
        <f t="shared" si="1235"/>
        <v>0</v>
      </c>
      <c r="BS460" s="227">
        <f t="shared" si="1236"/>
        <v>0</v>
      </c>
      <c r="BT460" s="227">
        <f t="shared" si="1237"/>
        <v>0</v>
      </c>
      <c r="BU460" s="18"/>
      <c r="BV460" s="186"/>
      <c r="BW460" s="16">
        <f t="shared" si="1216"/>
        <v>0</v>
      </c>
      <c r="BX460" s="48"/>
      <c r="BY460" s="37"/>
      <c r="BZ460" s="37"/>
    </row>
    <row r="461" spans="1:162" ht="57" customHeight="1" outlineLevel="1" x14ac:dyDescent="0.45">
      <c r="A461" s="5">
        <v>382</v>
      </c>
      <c r="B461" s="5">
        <v>382</v>
      </c>
      <c r="C461" s="5" t="s">
        <v>160</v>
      </c>
      <c r="D461" s="6" t="s">
        <v>550</v>
      </c>
      <c r="E461" s="10">
        <v>3</v>
      </c>
      <c r="F461" s="283">
        <f t="shared" si="1218"/>
        <v>2700</v>
      </c>
      <c r="G461" s="283">
        <f t="shared" si="1219"/>
        <v>670.8</v>
      </c>
      <c r="H461" s="283">
        <f t="shared" si="1220"/>
        <v>3370.8</v>
      </c>
      <c r="I461" s="283">
        <f t="shared" si="1221"/>
        <v>900</v>
      </c>
      <c r="J461" s="283">
        <f t="shared" si="1222"/>
        <v>223.6</v>
      </c>
      <c r="K461" s="10"/>
      <c r="L461" s="228"/>
      <c r="M461" s="227">
        <f t="shared" si="1249"/>
        <v>2700</v>
      </c>
      <c r="N461" s="227">
        <f t="shared" si="1238"/>
        <v>670.8</v>
      </c>
      <c r="O461" s="227">
        <f t="shared" si="1250"/>
        <v>3370.8</v>
      </c>
      <c r="P461" s="227">
        <v>900</v>
      </c>
      <c r="Q461" s="227">
        <v>223.6</v>
      </c>
      <c r="R461" s="227">
        <f t="shared" si="1251"/>
        <v>1123.5999999999999</v>
      </c>
      <c r="S461" s="228"/>
      <c r="T461" s="227">
        <f t="shared" si="1186"/>
        <v>0</v>
      </c>
      <c r="U461" s="227">
        <f t="shared" si="1187"/>
        <v>0</v>
      </c>
      <c r="V461" s="232">
        <f t="shared" si="1188"/>
        <v>0</v>
      </c>
      <c r="W461" s="274"/>
      <c r="X461" s="227"/>
      <c r="Y461" s="227">
        <f t="shared" si="1252"/>
        <v>0</v>
      </c>
      <c r="Z461" s="228"/>
      <c r="AA461" s="238">
        <f t="shared" si="1223"/>
        <v>0</v>
      </c>
      <c r="AB461" s="227">
        <f t="shared" si="1224"/>
        <v>0</v>
      </c>
      <c r="AC461" s="227">
        <f t="shared" si="1225"/>
        <v>0</v>
      </c>
      <c r="AD461" s="227"/>
      <c r="AE461" s="227"/>
      <c r="AF461" s="229">
        <f t="shared" si="1239"/>
        <v>0</v>
      </c>
      <c r="AG461" s="228"/>
      <c r="AH461" s="227">
        <f t="shared" si="1246"/>
        <v>0</v>
      </c>
      <c r="AI461" s="227">
        <f t="shared" si="1247"/>
        <v>0</v>
      </c>
      <c r="AJ461" s="232">
        <f t="shared" si="1192"/>
        <v>0</v>
      </c>
      <c r="AK461" s="227"/>
      <c r="AL461" s="227"/>
      <c r="AM461" s="227">
        <f t="shared" si="1253"/>
        <v>0</v>
      </c>
      <c r="AN461" s="228"/>
      <c r="AO461" s="238">
        <f t="shared" si="1248"/>
        <v>0</v>
      </c>
      <c r="AP461" s="227">
        <f t="shared" si="1244"/>
        <v>0</v>
      </c>
      <c r="AQ461" s="227">
        <f t="shared" si="1245"/>
        <v>0</v>
      </c>
      <c r="AR461" s="227"/>
      <c r="AS461" s="227"/>
      <c r="AT461" s="229">
        <f t="shared" si="1240"/>
        <v>0</v>
      </c>
      <c r="AU461" s="230"/>
      <c r="AV461" s="238">
        <f t="shared" si="1226"/>
        <v>0</v>
      </c>
      <c r="AW461" s="227">
        <f t="shared" si="1227"/>
        <v>0</v>
      </c>
      <c r="AX461" s="227">
        <f t="shared" si="1228"/>
        <v>0</v>
      </c>
      <c r="AY461" s="227"/>
      <c r="AZ461" s="227"/>
      <c r="BA461" s="229">
        <f t="shared" si="1241"/>
        <v>0</v>
      </c>
      <c r="BB461" s="230"/>
      <c r="BC461" s="238">
        <f t="shared" si="1229"/>
        <v>0</v>
      </c>
      <c r="BD461" s="227">
        <f t="shared" si="1230"/>
        <v>0</v>
      </c>
      <c r="BE461" s="227">
        <f t="shared" si="1231"/>
        <v>0</v>
      </c>
      <c r="BF461" s="227"/>
      <c r="BG461" s="227"/>
      <c r="BH461" s="229">
        <f t="shared" si="1242"/>
        <v>0</v>
      </c>
      <c r="BI461" s="230"/>
      <c r="BJ461" s="230"/>
      <c r="BK461" s="238">
        <f t="shared" si="1232"/>
        <v>0</v>
      </c>
      <c r="BL461" s="227">
        <f t="shared" si="1233"/>
        <v>0</v>
      </c>
      <c r="BM461" s="227">
        <f t="shared" si="1234"/>
        <v>0</v>
      </c>
      <c r="BN461" s="227"/>
      <c r="BO461" s="227"/>
      <c r="BP461" s="229">
        <f t="shared" si="1243"/>
        <v>0</v>
      </c>
      <c r="BQ461" s="230"/>
      <c r="BR461" s="238">
        <f t="shared" si="1235"/>
        <v>0</v>
      </c>
      <c r="BS461" s="227">
        <f t="shared" si="1236"/>
        <v>0</v>
      </c>
      <c r="BT461" s="227">
        <f t="shared" si="1237"/>
        <v>0</v>
      </c>
      <c r="BU461" s="18"/>
      <c r="BV461" s="186"/>
      <c r="BW461" s="16">
        <f t="shared" si="1216"/>
        <v>0</v>
      </c>
      <c r="BX461" s="48"/>
      <c r="BY461" s="37" t="s">
        <v>905</v>
      </c>
      <c r="BZ461" s="37"/>
    </row>
    <row r="462" spans="1:162" s="26" customFormat="1" x14ac:dyDescent="0.45">
      <c r="A462" s="21"/>
      <c r="B462" s="21"/>
      <c r="C462" s="21" t="s">
        <v>170</v>
      </c>
      <c r="D462" s="27"/>
      <c r="E462" s="28"/>
      <c r="F462" s="225">
        <f t="shared" ref="F462:L462" si="1254">SUM(F463:F468)</f>
        <v>1898355</v>
      </c>
      <c r="G462" s="225">
        <f t="shared" si="1254"/>
        <v>2141419.4363000006</v>
      </c>
      <c r="H462" s="225">
        <f t="shared" si="1254"/>
        <v>4039774.4363000006</v>
      </c>
      <c r="I462" s="225"/>
      <c r="J462" s="225"/>
      <c r="K462" s="225"/>
      <c r="L462" s="225">
        <f t="shared" si="1254"/>
        <v>0</v>
      </c>
      <c r="M462" s="225">
        <f>SUM(M463:M468)</f>
        <v>1898355</v>
      </c>
      <c r="N462" s="225">
        <f>SUM(N463:N468)</f>
        <v>2141419.4363000006</v>
      </c>
      <c r="O462" s="225">
        <f>SUM(O463:O468)</f>
        <v>4039774.4363000006</v>
      </c>
      <c r="P462" s="225"/>
      <c r="Q462" s="225"/>
      <c r="R462" s="225">
        <f t="shared" si="1251"/>
        <v>0</v>
      </c>
      <c r="S462" s="226"/>
      <c r="T462" s="225">
        <f>SUM(T463:T468)</f>
        <v>0</v>
      </c>
      <c r="U462" s="225">
        <f>SUM(U463:U468)</f>
        <v>0</v>
      </c>
      <c r="V462" s="225">
        <f>SUM(V463:V468)</f>
        <v>0</v>
      </c>
      <c r="W462" s="273"/>
      <c r="X462" s="225"/>
      <c r="Y462" s="225">
        <f t="shared" si="1252"/>
        <v>0</v>
      </c>
      <c r="Z462" s="226"/>
      <c r="AA462" s="225">
        <f>SUM(AA463:AA468)</f>
        <v>0</v>
      </c>
      <c r="AB462" s="225">
        <f>SUM(AB463:AB468)</f>
        <v>0</v>
      </c>
      <c r="AC462" s="225">
        <f>SUM(AC463:AC468)</f>
        <v>0</v>
      </c>
      <c r="AD462" s="225"/>
      <c r="AE462" s="225"/>
      <c r="AF462" s="222">
        <f t="shared" si="1239"/>
        <v>0</v>
      </c>
      <c r="AG462" s="226"/>
      <c r="AH462" s="225">
        <f>SUM(AH463:AH468)</f>
        <v>314079.09500000003</v>
      </c>
      <c r="AI462" s="225">
        <f>SUM(AI463:AI468)</f>
        <v>2896818.27</v>
      </c>
      <c r="AJ462" s="225">
        <f>SUM(AJ463:AJ468)</f>
        <v>3210897.3650000002</v>
      </c>
      <c r="AK462" s="225"/>
      <c r="AL462" s="225"/>
      <c r="AM462" s="225">
        <f t="shared" si="1253"/>
        <v>0</v>
      </c>
      <c r="AN462" s="226"/>
      <c r="AO462" s="225">
        <f>SUM(AO463:AO468)</f>
        <v>0</v>
      </c>
      <c r="AP462" s="225">
        <f>SUM(AP463:AP468)</f>
        <v>0</v>
      </c>
      <c r="AQ462" s="225">
        <f>SUM(AQ463:AQ468)</f>
        <v>0</v>
      </c>
      <c r="AR462" s="225"/>
      <c r="AS462" s="225"/>
      <c r="AT462" s="222">
        <f t="shared" si="1240"/>
        <v>0</v>
      </c>
      <c r="AU462" s="223"/>
      <c r="AV462" s="225">
        <f>SUM(AV463:AV468)</f>
        <v>0</v>
      </c>
      <c r="AW462" s="225">
        <f>SUM(AW463:AW468)</f>
        <v>0</v>
      </c>
      <c r="AX462" s="225">
        <f>SUM(AX463:AX468)</f>
        <v>0</v>
      </c>
      <c r="AY462" s="225"/>
      <c r="AZ462" s="225"/>
      <c r="BA462" s="222">
        <f t="shared" si="1241"/>
        <v>0</v>
      </c>
      <c r="BB462" s="223"/>
      <c r="BC462" s="225">
        <f>SUM(BC463:BC468)</f>
        <v>0</v>
      </c>
      <c r="BD462" s="225">
        <f>SUM(BD463:BD468)</f>
        <v>0</v>
      </c>
      <c r="BE462" s="225">
        <f>SUM(BE463:BE468)</f>
        <v>0</v>
      </c>
      <c r="BF462" s="225"/>
      <c r="BG462" s="225"/>
      <c r="BH462" s="222">
        <f t="shared" si="1242"/>
        <v>0</v>
      </c>
      <c r="BI462" s="223"/>
      <c r="BJ462" s="223"/>
      <c r="BK462" s="225">
        <f>SUM(BK463:BK468)</f>
        <v>0</v>
      </c>
      <c r="BL462" s="225">
        <f>SUM(BL463:BL468)</f>
        <v>0</v>
      </c>
      <c r="BM462" s="225">
        <f>SUM(BM463:BM468)</f>
        <v>0</v>
      </c>
      <c r="BN462" s="225"/>
      <c r="BO462" s="225"/>
      <c r="BP462" s="222">
        <f t="shared" si="1243"/>
        <v>0</v>
      </c>
      <c r="BQ462" s="223"/>
      <c r="BR462" s="225">
        <f>SUM(BR463:BR468)</f>
        <v>127120</v>
      </c>
      <c r="BS462" s="225">
        <f>SUM(BS463:BS468)</f>
        <v>127040.55</v>
      </c>
      <c r="BT462" s="225">
        <f>SUM(BT463:BT468)</f>
        <v>254160.55</v>
      </c>
      <c r="BU462" s="29"/>
      <c r="BV462" s="190"/>
      <c r="BW462" s="25">
        <f t="shared" si="1216"/>
        <v>0</v>
      </c>
      <c r="BX462" s="47"/>
      <c r="BY462" s="35"/>
      <c r="BZ462" s="35"/>
      <c r="CA462" s="53"/>
      <c r="CB462" s="53"/>
      <c r="CC462" s="53"/>
      <c r="CD462" s="53"/>
      <c r="CE462" s="53"/>
      <c r="CF462" s="53"/>
      <c r="CG462" s="53"/>
      <c r="CH462" s="53"/>
      <c r="CI462" s="53"/>
      <c r="CJ462" s="53"/>
      <c r="CK462" s="53"/>
      <c r="CL462" s="53"/>
      <c r="CM462" s="53"/>
      <c r="CN462" s="53"/>
      <c r="CO462" s="53"/>
      <c r="CP462" s="53"/>
      <c r="CQ462" s="53"/>
      <c r="CR462" s="53"/>
      <c r="CS462" s="53"/>
      <c r="CT462" s="53"/>
      <c r="CU462" s="53"/>
      <c r="CV462" s="53"/>
      <c r="CW462" s="53"/>
      <c r="CX462" s="53"/>
      <c r="CY462" s="53"/>
      <c r="CZ462" s="53"/>
      <c r="DA462" s="53"/>
      <c r="DB462" s="53"/>
      <c r="DC462" s="53"/>
      <c r="DD462" s="53"/>
      <c r="DE462" s="53"/>
      <c r="DF462" s="53"/>
      <c r="DG462" s="53"/>
      <c r="DH462" s="53"/>
      <c r="DI462" s="53"/>
      <c r="DJ462" s="53"/>
      <c r="DK462" s="53"/>
      <c r="DL462" s="53"/>
      <c r="DM462" s="53"/>
      <c r="DN462" s="53"/>
      <c r="DO462" s="53"/>
      <c r="DP462" s="53"/>
      <c r="DQ462" s="53"/>
      <c r="DR462" s="53"/>
      <c r="DS462" s="53"/>
      <c r="DT462" s="53"/>
      <c r="DU462" s="53"/>
      <c r="DV462" s="53"/>
      <c r="DW462" s="53"/>
      <c r="DX462" s="53"/>
      <c r="DY462" s="53"/>
      <c r="DZ462" s="53"/>
      <c r="EA462" s="53"/>
      <c r="EB462" s="53"/>
      <c r="EC462" s="53"/>
      <c r="ED462" s="53"/>
      <c r="EE462" s="53"/>
      <c r="EF462" s="53"/>
      <c r="EG462" s="53"/>
      <c r="EH462" s="53"/>
      <c r="EI462" s="53"/>
      <c r="EJ462" s="53"/>
      <c r="EK462" s="53"/>
      <c r="EL462" s="53"/>
      <c r="EM462" s="53"/>
      <c r="EN462" s="53"/>
      <c r="EO462" s="53"/>
      <c r="EP462" s="53"/>
      <c r="EQ462" s="53"/>
      <c r="ER462" s="53"/>
      <c r="ES462" s="53"/>
      <c r="ET462" s="53"/>
      <c r="EU462" s="53"/>
      <c r="EV462" s="53"/>
      <c r="EW462" s="53"/>
      <c r="EX462" s="53"/>
      <c r="EY462" s="53"/>
      <c r="EZ462" s="53"/>
      <c r="FA462" s="53"/>
      <c r="FB462" s="53"/>
      <c r="FC462" s="53"/>
      <c r="FD462" s="53"/>
      <c r="FE462" s="53"/>
      <c r="FF462" s="53"/>
    </row>
    <row r="463" spans="1:162" ht="85.5" customHeight="1" outlineLevel="1" x14ac:dyDescent="0.45">
      <c r="A463" s="5">
        <v>383</v>
      </c>
      <c r="B463" s="5">
        <v>383</v>
      </c>
      <c r="C463" s="5" t="s">
        <v>364</v>
      </c>
      <c r="D463" s="6" t="s">
        <v>553</v>
      </c>
      <c r="E463" s="10">
        <v>1.589</v>
      </c>
      <c r="F463" s="283">
        <f t="shared" ref="F463" si="1255">E463*I463</f>
        <v>314622</v>
      </c>
      <c r="G463" s="283">
        <f t="shared" ref="G463" si="1256">E463*J463</f>
        <v>107681.28629999999</v>
      </c>
      <c r="H463" s="283">
        <f t="shared" ref="H463" si="1257">F463+G463</f>
        <v>422303.28629999998</v>
      </c>
      <c r="I463" s="283">
        <f t="shared" ref="I463" si="1258">P463</f>
        <v>198000</v>
      </c>
      <c r="J463" s="283">
        <f t="shared" ref="J463" si="1259">Q463</f>
        <v>67766.7</v>
      </c>
      <c r="K463" s="10"/>
      <c r="L463" s="228"/>
      <c r="M463" s="227">
        <f t="shared" si="1249"/>
        <v>314622</v>
      </c>
      <c r="N463" s="227">
        <f>E463*Q463</f>
        <v>107681.28629999999</v>
      </c>
      <c r="O463" s="227">
        <f t="shared" si="1250"/>
        <v>422303.28629999998</v>
      </c>
      <c r="P463" s="227">
        <v>198000</v>
      </c>
      <c r="Q463" s="227">
        <v>67766.7</v>
      </c>
      <c r="R463" s="227">
        <f t="shared" si="1251"/>
        <v>265766.7</v>
      </c>
      <c r="S463" s="228"/>
      <c r="T463" s="227">
        <f t="shared" si="1186"/>
        <v>0</v>
      </c>
      <c r="U463" s="227">
        <f t="shared" si="1187"/>
        <v>0</v>
      </c>
      <c r="V463" s="232">
        <f t="shared" si="1188"/>
        <v>0</v>
      </c>
      <c r="W463" s="274"/>
      <c r="X463" s="227"/>
      <c r="Y463" s="227">
        <f t="shared" si="1252"/>
        <v>0</v>
      </c>
      <c r="Z463" s="228"/>
      <c r="AA463" s="238">
        <f t="shared" ref="AA463:AA468" si="1260">AM463*AD463</f>
        <v>0</v>
      </c>
      <c r="AB463" s="227">
        <f t="shared" ref="AB463:AB468" si="1261">AM464*AE463</f>
        <v>0</v>
      </c>
      <c r="AC463" s="227">
        <f t="shared" ref="AC463:AC468" si="1262">AA463+AB463</f>
        <v>0</v>
      </c>
      <c r="AD463" s="227"/>
      <c r="AE463" s="227"/>
      <c r="AF463" s="229">
        <f t="shared" si="1239"/>
        <v>0</v>
      </c>
      <c r="AG463" s="228"/>
      <c r="AH463" s="227">
        <f t="shared" si="1246"/>
        <v>0</v>
      </c>
      <c r="AI463" s="227">
        <f t="shared" si="1247"/>
        <v>111230</v>
      </c>
      <c r="AJ463" s="232">
        <f t="shared" si="1192"/>
        <v>111230</v>
      </c>
      <c r="AK463" s="227"/>
      <c r="AL463" s="227">
        <v>70000</v>
      </c>
      <c r="AM463" s="227">
        <f t="shared" si="1253"/>
        <v>70000</v>
      </c>
      <c r="AN463" s="228"/>
      <c r="AO463" s="238">
        <f t="shared" si="1248"/>
        <v>0</v>
      </c>
      <c r="AP463" s="227">
        <f t="shared" si="1244"/>
        <v>0</v>
      </c>
      <c r="AQ463" s="227">
        <f t="shared" si="1245"/>
        <v>0</v>
      </c>
      <c r="AR463" s="227"/>
      <c r="AS463" s="227"/>
      <c r="AT463" s="229">
        <f t="shared" si="1240"/>
        <v>0</v>
      </c>
      <c r="AU463" s="230"/>
      <c r="AV463" s="238">
        <f t="shared" ref="AV463:AV468" si="1263">R463*AY463</f>
        <v>0</v>
      </c>
      <c r="AW463" s="227">
        <f t="shared" ref="AW463:AW468" si="1264">R464*AZ463</f>
        <v>0</v>
      </c>
      <c r="AX463" s="227">
        <f t="shared" ref="AX463:AX468" si="1265">AV463+AW463</f>
        <v>0</v>
      </c>
      <c r="AY463" s="227"/>
      <c r="AZ463" s="227"/>
      <c r="BA463" s="229">
        <f t="shared" si="1241"/>
        <v>0</v>
      </c>
      <c r="BB463" s="230"/>
      <c r="BC463" s="238">
        <f t="shared" ref="BC463:BC468" si="1266">Y463*BF463</f>
        <v>0</v>
      </c>
      <c r="BD463" s="227">
        <f t="shared" ref="BD463:BD468" si="1267">Y464*BG463</f>
        <v>0</v>
      </c>
      <c r="BE463" s="227">
        <f t="shared" ref="BE463:BE468" si="1268">BC463+BD463</f>
        <v>0</v>
      </c>
      <c r="BF463" s="227"/>
      <c r="BG463" s="227"/>
      <c r="BH463" s="229">
        <f t="shared" si="1242"/>
        <v>0</v>
      </c>
      <c r="BI463" s="230"/>
      <c r="BJ463" s="230"/>
      <c r="BK463" s="238">
        <f t="shared" ref="BK463:BK468" si="1269">AT463*BN463</f>
        <v>0</v>
      </c>
      <c r="BL463" s="227">
        <f t="shared" ref="BL463:BL468" si="1270">AT464*BO463</f>
        <v>0</v>
      </c>
      <c r="BM463" s="227">
        <f t="shared" ref="BM463:BM468" si="1271">BK463+BL463</f>
        <v>0</v>
      </c>
      <c r="BN463" s="227"/>
      <c r="BO463" s="227"/>
      <c r="BP463" s="229">
        <f t="shared" si="1243"/>
        <v>0</v>
      </c>
      <c r="BQ463" s="230"/>
      <c r="BR463" s="238">
        <f t="shared" ref="BR463:BR468" si="1272">E463*BU463</f>
        <v>127120</v>
      </c>
      <c r="BS463" s="227">
        <f t="shared" ref="BS463:BS468" si="1273">E463*BV463</f>
        <v>127040.55</v>
      </c>
      <c r="BT463" s="227">
        <f t="shared" ref="BT463:BT468" si="1274">BR463+BS463</f>
        <v>254160.55</v>
      </c>
      <c r="BU463" s="18">
        <v>80000</v>
      </c>
      <c r="BV463" s="186">
        <v>79950</v>
      </c>
      <c r="BW463" s="16">
        <f t="shared" si="1216"/>
        <v>159950</v>
      </c>
      <c r="BX463" s="48"/>
      <c r="BY463" s="37" t="s">
        <v>906</v>
      </c>
      <c r="BZ463" s="37"/>
    </row>
    <row r="464" spans="1:162" ht="42.75" customHeight="1" outlineLevel="1" x14ac:dyDescent="0.45">
      <c r="A464" s="5">
        <v>384</v>
      </c>
      <c r="B464" s="5">
        <v>384</v>
      </c>
      <c r="C464" s="5" t="s">
        <v>365</v>
      </c>
      <c r="D464" s="6" t="s">
        <v>549</v>
      </c>
      <c r="E464" s="10">
        <v>217.36</v>
      </c>
      <c r="F464" s="283">
        <f t="shared" ref="F464:F468" si="1275">E464*I464</f>
        <v>1238952</v>
      </c>
      <c r="G464" s="283">
        <f t="shared" ref="G464:G468" si="1276">E464*J464</f>
        <v>513599.94400000008</v>
      </c>
      <c r="H464" s="283">
        <f t="shared" ref="H464:H468" si="1277">F464+G464</f>
        <v>1752551.9440000001</v>
      </c>
      <c r="I464" s="283">
        <f t="shared" ref="I464:I468" si="1278">P464</f>
        <v>5700</v>
      </c>
      <c r="J464" s="283">
        <f t="shared" ref="J464:J468" si="1279">Q464</f>
        <v>2362.9</v>
      </c>
      <c r="K464" s="10"/>
      <c r="L464" s="228"/>
      <c r="M464" s="227">
        <f t="shared" si="1249"/>
        <v>1238952</v>
      </c>
      <c r="N464" s="227">
        <f t="shared" ref="N464:N468" si="1280">E464*Q464</f>
        <v>513599.94400000008</v>
      </c>
      <c r="O464" s="227">
        <f t="shared" si="1250"/>
        <v>1752551.9440000001</v>
      </c>
      <c r="P464" s="237">
        <v>5700</v>
      </c>
      <c r="Q464" s="227">
        <v>2362.9</v>
      </c>
      <c r="R464" s="227">
        <f t="shared" si="1251"/>
        <v>8062.9</v>
      </c>
      <c r="S464" s="228"/>
      <c r="T464" s="227">
        <f t="shared" si="1186"/>
        <v>0</v>
      </c>
      <c r="U464" s="227">
        <f t="shared" si="1187"/>
        <v>0</v>
      </c>
      <c r="V464" s="232">
        <f t="shared" si="1188"/>
        <v>0</v>
      </c>
      <c r="W464" s="274"/>
      <c r="X464" s="227"/>
      <c r="Y464" s="227">
        <f t="shared" si="1252"/>
        <v>0</v>
      </c>
      <c r="Z464" s="228"/>
      <c r="AA464" s="238">
        <f t="shared" si="1260"/>
        <v>0</v>
      </c>
      <c r="AB464" s="227">
        <f t="shared" si="1261"/>
        <v>0</v>
      </c>
      <c r="AC464" s="227">
        <f t="shared" si="1262"/>
        <v>0</v>
      </c>
      <c r="AD464" s="227"/>
      <c r="AE464" s="227"/>
      <c r="AF464" s="229">
        <f t="shared" si="1239"/>
        <v>0</v>
      </c>
      <c r="AG464" s="228"/>
      <c r="AH464" s="227">
        <f t="shared" si="1246"/>
        <v>0</v>
      </c>
      <c r="AI464" s="227">
        <f t="shared" si="1247"/>
        <v>579699.12</v>
      </c>
      <c r="AJ464" s="232">
        <f t="shared" si="1192"/>
        <v>579699.12</v>
      </c>
      <c r="AK464" s="227"/>
      <c r="AL464" s="227">
        <v>2667</v>
      </c>
      <c r="AM464" s="227">
        <f t="shared" si="1253"/>
        <v>2667</v>
      </c>
      <c r="AN464" s="228"/>
      <c r="AO464" s="238">
        <f t="shared" si="1248"/>
        <v>0</v>
      </c>
      <c r="AP464" s="227">
        <f t="shared" si="1244"/>
        <v>0</v>
      </c>
      <c r="AQ464" s="227">
        <f t="shared" si="1245"/>
        <v>0</v>
      </c>
      <c r="AR464" s="227"/>
      <c r="AS464" s="227"/>
      <c r="AT464" s="229">
        <f t="shared" si="1240"/>
        <v>0</v>
      </c>
      <c r="AU464" s="230"/>
      <c r="AV464" s="238">
        <f t="shared" si="1263"/>
        <v>0</v>
      </c>
      <c r="AW464" s="227">
        <f t="shared" si="1264"/>
        <v>0</v>
      </c>
      <c r="AX464" s="227">
        <f t="shared" si="1265"/>
        <v>0</v>
      </c>
      <c r="AY464" s="227"/>
      <c r="AZ464" s="227"/>
      <c r="BA464" s="229">
        <f t="shared" si="1241"/>
        <v>0</v>
      </c>
      <c r="BB464" s="230"/>
      <c r="BC464" s="238">
        <f t="shared" si="1266"/>
        <v>0</v>
      </c>
      <c r="BD464" s="227">
        <f t="shared" si="1267"/>
        <v>0</v>
      </c>
      <c r="BE464" s="227">
        <f t="shared" si="1268"/>
        <v>0</v>
      </c>
      <c r="BF464" s="227"/>
      <c r="BG464" s="227"/>
      <c r="BH464" s="229">
        <f t="shared" si="1242"/>
        <v>0</v>
      </c>
      <c r="BI464" s="230"/>
      <c r="BJ464" s="230"/>
      <c r="BK464" s="238">
        <f t="shared" si="1269"/>
        <v>0</v>
      </c>
      <c r="BL464" s="227">
        <f t="shared" si="1270"/>
        <v>0</v>
      </c>
      <c r="BM464" s="227">
        <f t="shared" si="1271"/>
        <v>0</v>
      </c>
      <c r="BN464" s="227"/>
      <c r="BO464" s="227"/>
      <c r="BP464" s="229">
        <f t="shared" si="1243"/>
        <v>0</v>
      </c>
      <c r="BQ464" s="230"/>
      <c r="BR464" s="238">
        <f t="shared" si="1272"/>
        <v>0</v>
      </c>
      <c r="BS464" s="227">
        <f t="shared" si="1273"/>
        <v>0</v>
      </c>
      <c r="BT464" s="227">
        <f t="shared" si="1274"/>
        <v>0</v>
      </c>
      <c r="BU464" s="18"/>
      <c r="BV464" s="186"/>
      <c r="BW464" s="16">
        <f t="shared" si="1216"/>
        <v>0</v>
      </c>
      <c r="BX464" s="48"/>
      <c r="BY464" s="37" t="s">
        <v>744</v>
      </c>
      <c r="BZ464" s="37"/>
    </row>
    <row r="465" spans="1:162" ht="57" customHeight="1" outlineLevel="1" x14ac:dyDescent="0.45">
      <c r="A465" s="5">
        <v>385</v>
      </c>
      <c r="B465" s="5">
        <v>385</v>
      </c>
      <c r="C465" s="5" t="s">
        <v>173</v>
      </c>
      <c r="D465" s="6" t="s">
        <v>549</v>
      </c>
      <c r="E465" s="10">
        <v>60.365000000000002</v>
      </c>
      <c r="F465" s="283">
        <f t="shared" si="1275"/>
        <v>271642.5</v>
      </c>
      <c r="G465" s="283">
        <f t="shared" si="1276"/>
        <v>1371372.07</v>
      </c>
      <c r="H465" s="283">
        <f t="shared" si="1277"/>
        <v>1643014.57</v>
      </c>
      <c r="I465" s="283">
        <f t="shared" si="1278"/>
        <v>4500</v>
      </c>
      <c r="J465" s="283">
        <f t="shared" si="1279"/>
        <v>22718</v>
      </c>
      <c r="K465" s="10"/>
      <c r="L465" s="228"/>
      <c r="M465" s="227">
        <f t="shared" si="1249"/>
        <v>271642.5</v>
      </c>
      <c r="N465" s="227">
        <f t="shared" si="1280"/>
        <v>1371372.07</v>
      </c>
      <c r="O465" s="227">
        <f t="shared" si="1250"/>
        <v>1643014.57</v>
      </c>
      <c r="P465" s="227">
        <v>4500</v>
      </c>
      <c r="Q465" s="227">
        <v>22718</v>
      </c>
      <c r="R465" s="227">
        <f t="shared" si="1251"/>
        <v>27218</v>
      </c>
      <c r="S465" s="228"/>
      <c r="T465" s="227">
        <f t="shared" si="1186"/>
        <v>0</v>
      </c>
      <c r="U465" s="227">
        <f t="shared" si="1187"/>
        <v>0</v>
      </c>
      <c r="V465" s="232">
        <f t="shared" si="1188"/>
        <v>0</v>
      </c>
      <c r="W465" s="274"/>
      <c r="X465" s="227"/>
      <c r="Y465" s="227">
        <f t="shared" si="1252"/>
        <v>0</v>
      </c>
      <c r="Z465" s="228"/>
      <c r="AA465" s="238">
        <f t="shared" si="1260"/>
        <v>0</v>
      </c>
      <c r="AB465" s="227">
        <f t="shared" si="1261"/>
        <v>0</v>
      </c>
      <c r="AC465" s="227">
        <f t="shared" si="1262"/>
        <v>0</v>
      </c>
      <c r="AD465" s="227"/>
      <c r="AE465" s="227"/>
      <c r="AF465" s="229">
        <f t="shared" si="1239"/>
        <v>0</v>
      </c>
      <c r="AG465" s="228"/>
      <c r="AH465" s="227">
        <f t="shared" si="1246"/>
        <v>314079.09500000003</v>
      </c>
      <c r="AI465" s="227">
        <f t="shared" si="1247"/>
        <v>2034904.1500000001</v>
      </c>
      <c r="AJ465" s="232">
        <f t="shared" si="1192"/>
        <v>2348983.2450000001</v>
      </c>
      <c r="AK465" s="228">
        <v>5203</v>
      </c>
      <c r="AL465" s="228">
        <v>33710</v>
      </c>
      <c r="AM465" s="227">
        <f t="shared" si="1253"/>
        <v>38913</v>
      </c>
      <c r="AN465" s="228"/>
      <c r="AO465" s="238">
        <f t="shared" si="1248"/>
        <v>0</v>
      </c>
      <c r="AP465" s="227">
        <f t="shared" si="1244"/>
        <v>0</v>
      </c>
      <c r="AQ465" s="227">
        <f t="shared" si="1245"/>
        <v>0</v>
      </c>
      <c r="AR465" s="227"/>
      <c r="AS465" s="227"/>
      <c r="AT465" s="229">
        <f t="shared" si="1240"/>
        <v>0</v>
      </c>
      <c r="AU465" s="230"/>
      <c r="AV465" s="238">
        <f t="shared" si="1263"/>
        <v>0</v>
      </c>
      <c r="AW465" s="227">
        <f t="shared" si="1264"/>
        <v>0</v>
      </c>
      <c r="AX465" s="227">
        <f t="shared" si="1265"/>
        <v>0</v>
      </c>
      <c r="AY465" s="227"/>
      <c r="AZ465" s="227"/>
      <c r="BA465" s="229">
        <f t="shared" si="1241"/>
        <v>0</v>
      </c>
      <c r="BB465" s="230"/>
      <c r="BC465" s="238">
        <f t="shared" si="1266"/>
        <v>0</v>
      </c>
      <c r="BD465" s="227">
        <f t="shared" si="1267"/>
        <v>0</v>
      </c>
      <c r="BE465" s="227">
        <f t="shared" si="1268"/>
        <v>0</v>
      </c>
      <c r="BF465" s="227"/>
      <c r="BG465" s="227"/>
      <c r="BH465" s="229">
        <f t="shared" si="1242"/>
        <v>0</v>
      </c>
      <c r="BI465" s="230"/>
      <c r="BJ465" s="230"/>
      <c r="BK465" s="238">
        <f t="shared" si="1269"/>
        <v>0</v>
      </c>
      <c r="BL465" s="227">
        <f t="shared" si="1270"/>
        <v>0</v>
      </c>
      <c r="BM465" s="227">
        <f t="shared" si="1271"/>
        <v>0</v>
      </c>
      <c r="BN465" s="227"/>
      <c r="BO465" s="227"/>
      <c r="BP465" s="229">
        <f t="shared" si="1243"/>
        <v>0</v>
      </c>
      <c r="BQ465" s="230"/>
      <c r="BR465" s="238">
        <f t="shared" si="1272"/>
        <v>0</v>
      </c>
      <c r="BS465" s="227">
        <f t="shared" si="1273"/>
        <v>0</v>
      </c>
      <c r="BT465" s="227">
        <f t="shared" si="1274"/>
        <v>0</v>
      </c>
      <c r="BU465" s="18"/>
      <c r="BV465" s="186"/>
      <c r="BW465" s="16">
        <f t="shared" si="1216"/>
        <v>0</v>
      </c>
      <c r="BX465" s="48"/>
      <c r="BY465" s="37" t="s">
        <v>907</v>
      </c>
      <c r="BZ465" s="37"/>
    </row>
    <row r="466" spans="1:162" ht="57" customHeight="1" outlineLevel="1" x14ac:dyDescent="0.45">
      <c r="A466" s="5">
        <v>386</v>
      </c>
      <c r="B466" s="5">
        <v>386</v>
      </c>
      <c r="C466" s="5" t="s">
        <v>174</v>
      </c>
      <c r="D466" s="6" t="s">
        <v>549</v>
      </c>
      <c r="E466" s="10">
        <v>4.8</v>
      </c>
      <c r="F466" s="283">
        <f t="shared" si="1275"/>
        <v>2880</v>
      </c>
      <c r="G466" s="283">
        <f t="shared" si="1276"/>
        <v>107000.16</v>
      </c>
      <c r="H466" s="283">
        <f t="shared" si="1277"/>
        <v>109880.16</v>
      </c>
      <c r="I466" s="283">
        <f t="shared" si="1278"/>
        <v>600</v>
      </c>
      <c r="J466" s="283">
        <f t="shared" si="1279"/>
        <v>22291.7</v>
      </c>
      <c r="K466" s="10"/>
      <c r="L466" s="228"/>
      <c r="M466" s="227">
        <f t="shared" si="1249"/>
        <v>2880</v>
      </c>
      <c r="N466" s="227">
        <f t="shared" si="1280"/>
        <v>107000.16</v>
      </c>
      <c r="O466" s="227">
        <f t="shared" si="1250"/>
        <v>109880.16</v>
      </c>
      <c r="P466" s="227">
        <v>600</v>
      </c>
      <c r="Q466" s="227">
        <v>22291.7</v>
      </c>
      <c r="R466" s="227">
        <f t="shared" si="1251"/>
        <v>22891.7</v>
      </c>
      <c r="S466" s="228"/>
      <c r="T466" s="227">
        <f t="shared" si="1186"/>
        <v>0</v>
      </c>
      <c r="U466" s="227">
        <f t="shared" si="1187"/>
        <v>0</v>
      </c>
      <c r="V466" s="232">
        <f t="shared" si="1188"/>
        <v>0</v>
      </c>
      <c r="W466" s="274"/>
      <c r="X466" s="227"/>
      <c r="Y466" s="227">
        <f t="shared" si="1252"/>
        <v>0</v>
      </c>
      <c r="Z466" s="228"/>
      <c r="AA466" s="238">
        <f t="shared" si="1260"/>
        <v>0</v>
      </c>
      <c r="AB466" s="227">
        <f t="shared" si="1261"/>
        <v>0</v>
      </c>
      <c r="AC466" s="227">
        <f t="shared" si="1262"/>
        <v>0</v>
      </c>
      <c r="AD466" s="227"/>
      <c r="AE466" s="227"/>
      <c r="AF466" s="229">
        <f t="shared" si="1239"/>
        <v>0</v>
      </c>
      <c r="AG466" s="228"/>
      <c r="AH466" s="227">
        <f t="shared" si="1246"/>
        <v>0</v>
      </c>
      <c r="AI466" s="227">
        <f t="shared" si="1247"/>
        <v>86400</v>
      </c>
      <c r="AJ466" s="232">
        <f t="shared" si="1192"/>
        <v>86400</v>
      </c>
      <c r="AK466" s="227"/>
      <c r="AL466" s="227">
        <v>18000</v>
      </c>
      <c r="AM466" s="227">
        <f t="shared" si="1253"/>
        <v>18000</v>
      </c>
      <c r="AN466" s="228"/>
      <c r="AO466" s="238">
        <f t="shared" si="1248"/>
        <v>0</v>
      </c>
      <c r="AP466" s="227">
        <f t="shared" si="1244"/>
        <v>0</v>
      </c>
      <c r="AQ466" s="227">
        <f t="shared" si="1245"/>
        <v>0</v>
      </c>
      <c r="AR466" s="227"/>
      <c r="AS466" s="227"/>
      <c r="AT466" s="229">
        <f t="shared" si="1240"/>
        <v>0</v>
      </c>
      <c r="AU466" s="230"/>
      <c r="AV466" s="238">
        <f t="shared" si="1263"/>
        <v>0</v>
      </c>
      <c r="AW466" s="227">
        <f t="shared" si="1264"/>
        <v>0</v>
      </c>
      <c r="AX466" s="227">
        <f t="shared" si="1265"/>
        <v>0</v>
      </c>
      <c r="AY466" s="227"/>
      <c r="AZ466" s="227"/>
      <c r="BA466" s="229">
        <f t="shared" si="1241"/>
        <v>0</v>
      </c>
      <c r="BB466" s="230"/>
      <c r="BC466" s="238">
        <f t="shared" si="1266"/>
        <v>0</v>
      </c>
      <c r="BD466" s="227">
        <f t="shared" si="1267"/>
        <v>0</v>
      </c>
      <c r="BE466" s="227">
        <f t="shared" si="1268"/>
        <v>0</v>
      </c>
      <c r="BF466" s="227"/>
      <c r="BG466" s="227"/>
      <c r="BH466" s="229">
        <f t="shared" si="1242"/>
        <v>0</v>
      </c>
      <c r="BI466" s="230"/>
      <c r="BJ466" s="230"/>
      <c r="BK466" s="238">
        <f t="shared" si="1269"/>
        <v>0</v>
      </c>
      <c r="BL466" s="227">
        <f t="shared" si="1270"/>
        <v>0</v>
      </c>
      <c r="BM466" s="227">
        <f t="shared" si="1271"/>
        <v>0</v>
      </c>
      <c r="BN466" s="227"/>
      <c r="BO466" s="227"/>
      <c r="BP466" s="229">
        <f t="shared" si="1243"/>
        <v>0</v>
      </c>
      <c r="BQ466" s="230"/>
      <c r="BR466" s="238">
        <f t="shared" si="1272"/>
        <v>0</v>
      </c>
      <c r="BS466" s="227">
        <f t="shared" si="1273"/>
        <v>0</v>
      </c>
      <c r="BT466" s="227">
        <f t="shared" si="1274"/>
        <v>0</v>
      </c>
      <c r="BU466" s="18"/>
      <c r="BV466" s="186"/>
      <c r="BW466" s="16">
        <f t="shared" si="1216"/>
        <v>0</v>
      </c>
      <c r="BX466" s="48"/>
      <c r="BY466" s="37" t="s">
        <v>908</v>
      </c>
      <c r="BZ466" s="37"/>
    </row>
    <row r="467" spans="1:162" ht="85.5" customHeight="1" outlineLevel="1" x14ac:dyDescent="0.45">
      <c r="A467" s="5">
        <v>387</v>
      </c>
      <c r="B467" s="5">
        <v>387</v>
      </c>
      <c r="C467" s="5" t="s">
        <v>366</v>
      </c>
      <c r="D467" s="6" t="s">
        <v>551</v>
      </c>
      <c r="E467" s="10">
        <v>53.19</v>
      </c>
      <c r="F467" s="283">
        <f t="shared" si="1275"/>
        <v>51860.25</v>
      </c>
      <c r="G467" s="283">
        <f t="shared" si="1276"/>
        <v>30828.923999999999</v>
      </c>
      <c r="H467" s="283">
        <f t="shared" si="1277"/>
        <v>82689.173999999999</v>
      </c>
      <c r="I467" s="283">
        <f t="shared" si="1278"/>
        <v>975</v>
      </c>
      <c r="J467" s="283">
        <f t="shared" si="1279"/>
        <v>579.6</v>
      </c>
      <c r="K467" s="10"/>
      <c r="L467" s="228"/>
      <c r="M467" s="227">
        <f t="shared" si="1249"/>
        <v>51860.25</v>
      </c>
      <c r="N467" s="227">
        <f t="shared" si="1280"/>
        <v>30828.923999999999</v>
      </c>
      <c r="O467" s="227">
        <f t="shared" si="1250"/>
        <v>82689.173999999999</v>
      </c>
      <c r="P467" s="227">
        <v>975</v>
      </c>
      <c r="Q467" s="227">
        <v>579.6</v>
      </c>
      <c r="R467" s="227">
        <f t="shared" si="1251"/>
        <v>1554.6</v>
      </c>
      <c r="S467" s="228"/>
      <c r="T467" s="227">
        <f t="shared" si="1186"/>
        <v>0</v>
      </c>
      <c r="U467" s="227">
        <f t="shared" si="1187"/>
        <v>0</v>
      </c>
      <c r="V467" s="232">
        <f t="shared" si="1188"/>
        <v>0</v>
      </c>
      <c r="W467" s="274"/>
      <c r="X467" s="227"/>
      <c r="Y467" s="227">
        <f t="shared" si="1252"/>
        <v>0</v>
      </c>
      <c r="Z467" s="228"/>
      <c r="AA467" s="238">
        <f t="shared" si="1260"/>
        <v>0</v>
      </c>
      <c r="AB467" s="227">
        <f t="shared" si="1261"/>
        <v>0</v>
      </c>
      <c r="AC467" s="227">
        <f t="shared" si="1262"/>
        <v>0</v>
      </c>
      <c r="AD467" s="227"/>
      <c r="AE467" s="227"/>
      <c r="AF467" s="229">
        <f t="shared" si="1239"/>
        <v>0</v>
      </c>
      <c r="AG467" s="228"/>
      <c r="AH467" s="227">
        <f t="shared" si="1246"/>
        <v>0</v>
      </c>
      <c r="AI467" s="227">
        <f t="shared" si="1247"/>
        <v>63828</v>
      </c>
      <c r="AJ467" s="232">
        <f t="shared" si="1192"/>
        <v>63828</v>
      </c>
      <c r="AK467" s="227"/>
      <c r="AL467" s="227">
        <v>1200</v>
      </c>
      <c r="AM467" s="227">
        <f t="shared" si="1253"/>
        <v>1200</v>
      </c>
      <c r="AN467" s="228"/>
      <c r="AO467" s="238">
        <f t="shared" si="1248"/>
        <v>0</v>
      </c>
      <c r="AP467" s="227">
        <f t="shared" si="1244"/>
        <v>0</v>
      </c>
      <c r="AQ467" s="227">
        <f t="shared" si="1245"/>
        <v>0</v>
      </c>
      <c r="AR467" s="227"/>
      <c r="AS467" s="227"/>
      <c r="AT467" s="229">
        <f t="shared" si="1240"/>
        <v>0</v>
      </c>
      <c r="AU467" s="230"/>
      <c r="AV467" s="238">
        <f t="shared" si="1263"/>
        <v>0</v>
      </c>
      <c r="AW467" s="227">
        <f t="shared" si="1264"/>
        <v>0</v>
      </c>
      <c r="AX467" s="227">
        <f t="shared" si="1265"/>
        <v>0</v>
      </c>
      <c r="AY467" s="227"/>
      <c r="AZ467" s="227"/>
      <c r="BA467" s="229">
        <f t="shared" si="1241"/>
        <v>0</v>
      </c>
      <c r="BB467" s="230"/>
      <c r="BC467" s="238">
        <f t="shared" si="1266"/>
        <v>0</v>
      </c>
      <c r="BD467" s="227">
        <f t="shared" si="1267"/>
        <v>0</v>
      </c>
      <c r="BE467" s="227">
        <f t="shared" si="1268"/>
        <v>0</v>
      </c>
      <c r="BF467" s="227"/>
      <c r="BG467" s="227"/>
      <c r="BH467" s="229">
        <f t="shared" si="1242"/>
        <v>0</v>
      </c>
      <c r="BI467" s="230"/>
      <c r="BJ467" s="230"/>
      <c r="BK467" s="238">
        <f t="shared" si="1269"/>
        <v>0</v>
      </c>
      <c r="BL467" s="227">
        <f t="shared" si="1270"/>
        <v>0</v>
      </c>
      <c r="BM467" s="227">
        <f t="shared" si="1271"/>
        <v>0</v>
      </c>
      <c r="BN467" s="227"/>
      <c r="BO467" s="227"/>
      <c r="BP467" s="229">
        <f t="shared" si="1243"/>
        <v>0</v>
      </c>
      <c r="BQ467" s="230"/>
      <c r="BR467" s="238">
        <f t="shared" si="1272"/>
        <v>0</v>
      </c>
      <c r="BS467" s="227">
        <f t="shared" si="1273"/>
        <v>0</v>
      </c>
      <c r="BT467" s="227">
        <f t="shared" si="1274"/>
        <v>0</v>
      </c>
      <c r="BU467" s="18"/>
      <c r="BV467" s="186"/>
      <c r="BW467" s="16">
        <f t="shared" si="1216"/>
        <v>0</v>
      </c>
      <c r="BX467" s="48"/>
      <c r="BY467" s="37" t="s">
        <v>909</v>
      </c>
      <c r="BZ467" s="37"/>
    </row>
    <row r="468" spans="1:162" ht="71.25" customHeight="1" outlineLevel="1" x14ac:dyDescent="0.45">
      <c r="A468" s="5">
        <v>388</v>
      </c>
      <c r="B468" s="5">
        <v>388</v>
      </c>
      <c r="C468" s="5" t="s">
        <v>367</v>
      </c>
      <c r="D468" s="6" t="s">
        <v>551</v>
      </c>
      <c r="E468" s="10">
        <v>18.87</v>
      </c>
      <c r="F468" s="283">
        <f t="shared" si="1275"/>
        <v>18398.25</v>
      </c>
      <c r="G468" s="283">
        <f t="shared" si="1276"/>
        <v>10937.052000000001</v>
      </c>
      <c r="H468" s="283">
        <f t="shared" si="1277"/>
        <v>29335.302000000003</v>
      </c>
      <c r="I468" s="283">
        <f t="shared" si="1278"/>
        <v>975</v>
      </c>
      <c r="J468" s="283">
        <f t="shared" si="1279"/>
        <v>579.6</v>
      </c>
      <c r="K468" s="10"/>
      <c r="L468" s="228"/>
      <c r="M468" s="227">
        <f t="shared" si="1249"/>
        <v>18398.25</v>
      </c>
      <c r="N468" s="227">
        <f t="shared" si="1280"/>
        <v>10937.052000000001</v>
      </c>
      <c r="O468" s="227">
        <f t="shared" si="1250"/>
        <v>29335.302000000003</v>
      </c>
      <c r="P468" s="227">
        <v>975</v>
      </c>
      <c r="Q468" s="227">
        <v>579.6</v>
      </c>
      <c r="R468" s="227">
        <f t="shared" si="1251"/>
        <v>1554.6</v>
      </c>
      <c r="S468" s="228"/>
      <c r="T468" s="227">
        <f t="shared" si="1186"/>
        <v>0</v>
      </c>
      <c r="U468" s="227">
        <f t="shared" si="1187"/>
        <v>0</v>
      </c>
      <c r="V468" s="232">
        <f t="shared" si="1188"/>
        <v>0</v>
      </c>
      <c r="W468" s="274"/>
      <c r="X468" s="227"/>
      <c r="Y468" s="227">
        <f t="shared" si="1252"/>
        <v>0</v>
      </c>
      <c r="Z468" s="228"/>
      <c r="AA468" s="238">
        <f t="shared" si="1260"/>
        <v>0</v>
      </c>
      <c r="AB468" s="227">
        <f t="shared" si="1261"/>
        <v>0</v>
      </c>
      <c r="AC468" s="227">
        <f t="shared" si="1262"/>
        <v>0</v>
      </c>
      <c r="AD468" s="227"/>
      <c r="AE468" s="227"/>
      <c r="AF468" s="229">
        <f t="shared" si="1239"/>
        <v>0</v>
      </c>
      <c r="AG468" s="228"/>
      <c r="AH468" s="227">
        <f t="shared" si="1246"/>
        <v>0</v>
      </c>
      <c r="AI468" s="227">
        <f t="shared" si="1247"/>
        <v>20757</v>
      </c>
      <c r="AJ468" s="232">
        <f t="shared" si="1192"/>
        <v>20757</v>
      </c>
      <c r="AK468" s="227"/>
      <c r="AL468" s="227">
        <v>1100</v>
      </c>
      <c r="AM468" s="227">
        <f t="shared" si="1253"/>
        <v>1100</v>
      </c>
      <c r="AN468" s="228"/>
      <c r="AO468" s="238">
        <f t="shared" si="1248"/>
        <v>0</v>
      </c>
      <c r="AP468" s="227">
        <f t="shared" si="1244"/>
        <v>0</v>
      </c>
      <c r="AQ468" s="227">
        <f t="shared" si="1245"/>
        <v>0</v>
      </c>
      <c r="AR468" s="227"/>
      <c r="AS468" s="227"/>
      <c r="AT468" s="229">
        <f t="shared" si="1240"/>
        <v>0</v>
      </c>
      <c r="AU468" s="230"/>
      <c r="AV468" s="238">
        <f t="shared" si="1263"/>
        <v>0</v>
      </c>
      <c r="AW468" s="227">
        <f t="shared" si="1264"/>
        <v>0</v>
      </c>
      <c r="AX468" s="227">
        <f t="shared" si="1265"/>
        <v>0</v>
      </c>
      <c r="AY468" s="227"/>
      <c r="AZ468" s="227"/>
      <c r="BA468" s="229">
        <f t="shared" si="1241"/>
        <v>0</v>
      </c>
      <c r="BB468" s="230"/>
      <c r="BC468" s="238">
        <f t="shared" si="1266"/>
        <v>0</v>
      </c>
      <c r="BD468" s="227">
        <f t="shared" si="1267"/>
        <v>0</v>
      </c>
      <c r="BE468" s="227">
        <f t="shared" si="1268"/>
        <v>0</v>
      </c>
      <c r="BF468" s="227"/>
      <c r="BG468" s="227"/>
      <c r="BH468" s="229">
        <f t="shared" si="1242"/>
        <v>0</v>
      </c>
      <c r="BI468" s="230"/>
      <c r="BJ468" s="230"/>
      <c r="BK468" s="238">
        <f t="shared" si="1269"/>
        <v>0</v>
      </c>
      <c r="BL468" s="227">
        <f t="shared" si="1270"/>
        <v>0</v>
      </c>
      <c r="BM468" s="227">
        <f t="shared" si="1271"/>
        <v>0</v>
      </c>
      <c r="BN468" s="227"/>
      <c r="BO468" s="227"/>
      <c r="BP468" s="229">
        <f t="shared" si="1243"/>
        <v>0</v>
      </c>
      <c r="BQ468" s="230"/>
      <c r="BR468" s="238">
        <f t="shared" si="1272"/>
        <v>0</v>
      </c>
      <c r="BS468" s="227">
        <f t="shared" si="1273"/>
        <v>0</v>
      </c>
      <c r="BT468" s="227">
        <f t="shared" si="1274"/>
        <v>0</v>
      </c>
      <c r="BU468" s="18"/>
      <c r="BV468" s="186"/>
      <c r="BW468" s="16">
        <f t="shared" si="1216"/>
        <v>0</v>
      </c>
      <c r="BX468" s="48"/>
      <c r="BY468" s="37" t="s">
        <v>910</v>
      </c>
      <c r="BZ468" s="37"/>
    </row>
    <row r="469" spans="1:162" s="26" customFormat="1" ht="42.75" customHeight="1" x14ac:dyDescent="0.45">
      <c r="A469" s="21"/>
      <c r="B469" s="21"/>
      <c r="C469" s="22" t="s">
        <v>177</v>
      </c>
      <c r="D469" s="22"/>
      <c r="E469" s="23"/>
      <c r="F469" s="220">
        <f>F470+F478+F482+F486+F488+F492+F501+F507+F513+F516+F522</f>
        <v>8638061.9929999989</v>
      </c>
      <c r="G469" s="220">
        <f t="shared" ref="G469:L469" si="1281">G470+G478+G482+G486+G488+G492+G501+G507+G513+G516+G522</f>
        <v>13527189.162587497</v>
      </c>
      <c r="H469" s="220">
        <f t="shared" si="1281"/>
        <v>22165251.155587498</v>
      </c>
      <c r="I469" s="220"/>
      <c r="J469" s="220"/>
      <c r="K469" s="220"/>
      <c r="L469" s="220">
        <f t="shared" si="1281"/>
        <v>0</v>
      </c>
      <c r="M469" s="220">
        <f>M470+M478+M482+M486+M488+M492+M501+M507+M513+M516+M522</f>
        <v>8572062.0729999989</v>
      </c>
      <c r="N469" s="220">
        <f t="shared" ref="N469" si="1282">N470+N478+N482+N486+N488+N492+N501+N507+N513+N516+N522</f>
        <v>14854472.108699998</v>
      </c>
      <c r="O469" s="220">
        <f>O470+O478+O482+O486+O488+O492+O501+O507+O513+O516+O522</f>
        <v>23426534.181699999</v>
      </c>
      <c r="P469" s="225"/>
      <c r="Q469" s="225"/>
      <c r="R469" s="225">
        <f t="shared" si="1251"/>
        <v>0</v>
      </c>
      <c r="S469" s="226"/>
      <c r="T469" s="220">
        <f>T470+T478+T482+T486+T488+T492+T501+T507+T513+T516+T522</f>
        <v>10328130.628320001</v>
      </c>
      <c r="U469" s="220">
        <f t="shared" ref="U469" si="1283">U470+U478+U482+U486+U488+U492+U501+U507+U513+U516+U522</f>
        <v>0</v>
      </c>
      <c r="V469" s="220">
        <f t="shared" ref="V469" si="1284">V470+V478+V482+V486+V488+V492+V501+V507+V513+V516+V522</f>
        <v>10328130.628320001</v>
      </c>
      <c r="W469" s="273"/>
      <c r="X469" s="225"/>
      <c r="Y469" s="225">
        <f t="shared" si="1252"/>
        <v>0</v>
      </c>
      <c r="Z469" s="226"/>
      <c r="AA469" s="220">
        <f>AA470+AA478+AA482+AA486+AA488+AA492+AA501+AA507+AA513+AA516+AA522</f>
        <v>0</v>
      </c>
      <c r="AB469" s="220">
        <f t="shared" ref="AB469:AC469" si="1285">AB470+AB478+AB482+AB486+AB488+AB492+AB501+AB507+AB513+AB516+AB522</f>
        <v>0</v>
      </c>
      <c r="AC469" s="220">
        <f t="shared" si="1285"/>
        <v>0</v>
      </c>
      <c r="AD469" s="225"/>
      <c r="AE469" s="225"/>
      <c r="AF469" s="222">
        <f t="shared" si="1239"/>
        <v>0</v>
      </c>
      <c r="AG469" s="226"/>
      <c r="AH469" s="220">
        <f>AH470+AH478+AH482+AH486+AH488+AH492+AH501+AH507+AH513+AH516+AH522</f>
        <v>140270</v>
      </c>
      <c r="AI469" s="220">
        <f t="shared" ref="AI469" si="1286">AI470+AI478+AI482+AI486+AI488+AI492+AI501+AI507+AI513+AI516+AI522</f>
        <v>12544477.988054167</v>
      </c>
      <c r="AJ469" s="220">
        <f t="shared" ref="AJ469" si="1287">AJ470+AJ478+AJ482+AJ486+AJ488+AJ492+AJ501+AJ507+AJ513+AJ516+AJ522</f>
        <v>12684747.988054167</v>
      </c>
      <c r="AK469" s="225"/>
      <c r="AL469" s="225"/>
      <c r="AM469" s="225">
        <f t="shared" si="1253"/>
        <v>0</v>
      </c>
      <c r="AN469" s="226"/>
      <c r="AO469" s="220">
        <f>AO470+AO478+AO482+AO486+AO488+AO492+AO501+AO507+AO513+AO516+AO522</f>
        <v>0</v>
      </c>
      <c r="AP469" s="220">
        <f t="shared" ref="AP469" si="1288">AP470+AP478+AP482+AP486+AP488+AP492+AP501+AP507+AP513+AP516+AP522</f>
        <v>0</v>
      </c>
      <c r="AQ469" s="220">
        <f t="shared" ref="AQ469" si="1289">AQ470+AQ478+AQ482+AQ486+AQ488+AQ492+AQ501+AQ507+AQ513+AQ516+AQ522</f>
        <v>0</v>
      </c>
      <c r="AR469" s="225"/>
      <c r="AS469" s="225"/>
      <c r="AT469" s="222">
        <f t="shared" si="1240"/>
        <v>0</v>
      </c>
      <c r="AU469" s="223"/>
      <c r="AV469" s="220">
        <f>AV470+AV478+AV482+AV486+AV488+AV492+AV501+AV507+AV513+AV516+AV522</f>
        <v>0</v>
      </c>
      <c r="AW469" s="220">
        <f t="shared" ref="AW469" si="1290">AW470+AW478+AW482+AW486+AW488+AW492+AW501+AW507+AW513+AW516+AW522</f>
        <v>0</v>
      </c>
      <c r="AX469" s="220">
        <f t="shared" ref="AX469" si="1291">AX470+AX478+AX482+AX486+AX488+AX492+AX501+AX507+AX513+AX516+AX522</f>
        <v>0</v>
      </c>
      <c r="AY469" s="225"/>
      <c r="AZ469" s="225"/>
      <c r="BA469" s="222">
        <f t="shared" si="1241"/>
        <v>0</v>
      </c>
      <c r="BB469" s="223"/>
      <c r="BC469" s="220">
        <f>BC470+BC478+BC482+BC486+BC488+BC492+BC501+BC507+BC513+BC516+BC522</f>
        <v>0</v>
      </c>
      <c r="BD469" s="220">
        <f t="shared" ref="BD469:BE469" si="1292">BD470+BD478+BD482+BD486+BD488+BD492+BD501+BD507+BD513+BD516+BD522</f>
        <v>0</v>
      </c>
      <c r="BE469" s="220">
        <f t="shared" si="1292"/>
        <v>0</v>
      </c>
      <c r="BF469" s="225"/>
      <c r="BG469" s="225"/>
      <c r="BH469" s="222">
        <f t="shared" si="1242"/>
        <v>0</v>
      </c>
      <c r="BI469" s="223"/>
      <c r="BJ469" s="223"/>
      <c r="BK469" s="220">
        <f>BK470+BK478+BK482+BK486+BK488+BK492+BK501+BK507+BK513+BK516+BK522</f>
        <v>0</v>
      </c>
      <c r="BL469" s="220">
        <f t="shared" ref="BL469:BM469" si="1293">BL470+BL478+BL482+BL486+BL488+BL492+BL501+BL507+BL513+BL516+BL522</f>
        <v>0</v>
      </c>
      <c r="BM469" s="220">
        <f t="shared" si="1293"/>
        <v>0</v>
      </c>
      <c r="BN469" s="225"/>
      <c r="BO469" s="225"/>
      <c r="BP469" s="222">
        <f t="shared" si="1243"/>
        <v>0</v>
      </c>
      <c r="BQ469" s="223"/>
      <c r="BR469" s="220">
        <f>BR470+BR478+BR482+BR486+BR488+BR492+BR501+BR507+BR513+BR516+BR522</f>
        <v>1380487.004</v>
      </c>
      <c r="BS469" s="220">
        <f t="shared" ref="BS469:BT469" si="1294">BS470+BS478+BS482+BS486+BS488+BS492+BS501+BS507+BS513+BS516+BS522</f>
        <v>40917.610500000003</v>
      </c>
      <c r="BT469" s="220">
        <f t="shared" si="1294"/>
        <v>1421404.6144999999</v>
      </c>
      <c r="BU469" s="29"/>
      <c r="BV469" s="190"/>
      <c r="BW469" s="25">
        <f t="shared" si="1216"/>
        <v>0</v>
      </c>
      <c r="BX469" s="47"/>
      <c r="BY469" s="35" t="s">
        <v>911</v>
      </c>
      <c r="BZ469" s="35"/>
      <c r="CA469" s="53"/>
      <c r="CB469" s="53"/>
      <c r="CC469" s="53"/>
      <c r="CD469" s="53"/>
      <c r="CE469" s="53"/>
      <c r="CF469" s="53"/>
      <c r="CG469" s="53"/>
      <c r="CH469" s="53"/>
      <c r="CI469" s="53"/>
      <c r="CJ469" s="53"/>
      <c r="CK469" s="53"/>
      <c r="CL469" s="53"/>
      <c r="CM469" s="53"/>
      <c r="CN469" s="53"/>
      <c r="CO469" s="53"/>
      <c r="CP469" s="53"/>
      <c r="CQ469" s="53"/>
      <c r="CR469" s="53"/>
      <c r="CS469" s="53"/>
      <c r="CT469" s="53"/>
      <c r="CU469" s="53"/>
      <c r="CV469" s="53"/>
      <c r="CW469" s="53"/>
      <c r="CX469" s="53"/>
      <c r="CY469" s="53"/>
      <c r="CZ469" s="53"/>
      <c r="DA469" s="53"/>
      <c r="DB469" s="53"/>
      <c r="DC469" s="53"/>
      <c r="DD469" s="53"/>
      <c r="DE469" s="53"/>
      <c r="DF469" s="53"/>
      <c r="DG469" s="53"/>
      <c r="DH469" s="53"/>
      <c r="DI469" s="53"/>
      <c r="DJ469" s="53"/>
      <c r="DK469" s="53"/>
      <c r="DL469" s="53"/>
      <c r="DM469" s="53"/>
      <c r="DN469" s="53"/>
      <c r="DO469" s="53"/>
      <c r="DP469" s="53"/>
      <c r="DQ469" s="53"/>
      <c r="DR469" s="53"/>
      <c r="DS469" s="53"/>
      <c r="DT469" s="53"/>
      <c r="DU469" s="53"/>
      <c r="DV469" s="53"/>
      <c r="DW469" s="53"/>
      <c r="DX469" s="53"/>
      <c r="DY469" s="53"/>
      <c r="DZ469" s="53"/>
      <c r="EA469" s="53"/>
      <c r="EB469" s="53"/>
      <c r="EC469" s="53"/>
      <c r="ED469" s="53"/>
      <c r="EE469" s="53"/>
      <c r="EF469" s="53"/>
      <c r="EG469" s="53"/>
      <c r="EH469" s="53"/>
      <c r="EI469" s="53"/>
      <c r="EJ469" s="53"/>
      <c r="EK469" s="53"/>
      <c r="EL469" s="53"/>
      <c r="EM469" s="53"/>
      <c r="EN469" s="53"/>
      <c r="EO469" s="53"/>
      <c r="EP469" s="53"/>
      <c r="EQ469" s="53"/>
      <c r="ER469" s="53"/>
      <c r="ES469" s="53"/>
      <c r="ET469" s="53"/>
      <c r="EU469" s="53"/>
      <c r="EV469" s="53"/>
      <c r="EW469" s="53"/>
      <c r="EX469" s="53"/>
      <c r="EY469" s="53"/>
      <c r="EZ469" s="53"/>
      <c r="FA469" s="53"/>
      <c r="FB469" s="53"/>
      <c r="FC469" s="53"/>
      <c r="FD469" s="53"/>
      <c r="FE469" s="53"/>
      <c r="FF469" s="53"/>
    </row>
    <row r="470" spans="1:162" s="26" customFormat="1" x14ac:dyDescent="0.45">
      <c r="A470" s="21"/>
      <c r="B470" s="21"/>
      <c r="C470" s="31" t="s">
        <v>368</v>
      </c>
      <c r="D470" s="27"/>
      <c r="E470" s="28"/>
      <c r="F470" s="225">
        <f t="shared" ref="F470:L470" si="1295">SUM(F471:F477)</f>
        <v>5116304.5999999996</v>
      </c>
      <c r="G470" s="225">
        <f t="shared" si="1295"/>
        <v>8854143.5338874999</v>
      </c>
      <c r="H470" s="225">
        <f t="shared" si="1295"/>
        <v>13970448.1338875</v>
      </c>
      <c r="I470" s="225"/>
      <c r="J470" s="225"/>
      <c r="K470" s="225"/>
      <c r="L470" s="225">
        <f t="shared" si="1295"/>
        <v>0</v>
      </c>
      <c r="M470" s="225">
        <f>SUM(M471:M477)</f>
        <v>5116304.5999999996</v>
      </c>
      <c r="N470" s="225">
        <f>SUM(N471:N477)</f>
        <v>10281906.48</v>
      </c>
      <c r="O470" s="225">
        <f>SUM(O471:O477)</f>
        <v>15398211.079999998</v>
      </c>
      <c r="P470" s="225"/>
      <c r="Q470" s="225"/>
      <c r="R470" s="225">
        <f t="shared" si="1251"/>
        <v>0</v>
      </c>
      <c r="S470" s="226"/>
      <c r="T470" s="225">
        <f>SUM(T471:T477)</f>
        <v>2218745.8150000004</v>
      </c>
      <c r="U470" s="225">
        <f>SUM(U471:U477)</f>
        <v>0</v>
      </c>
      <c r="V470" s="225">
        <f>SUM(V471:V477)</f>
        <v>2218745.8150000004</v>
      </c>
      <c r="W470" s="273"/>
      <c r="X470" s="225"/>
      <c r="Y470" s="225">
        <f t="shared" si="1252"/>
        <v>0</v>
      </c>
      <c r="Z470" s="226"/>
      <c r="AA470" s="225">
        <f>SUM(AA471:AA477)</f>
        <v>0</v>
      </c>
      <c r="AB470" s="225">
        <f>SUM(AB471:AB477)</f>
        <v>0</v>
      </c>
      <c r="AC470" s="225">
        <f>SUM(AC471:AC477)</f>
        <v>0</v>
      </c>
      <c r="AD470" s="225"/>
      <c r="AE470" s="225"/>
      <c r="AF470" s="222">
        <f t="shared" si="1239"/>
        <v>0</v>
      </c>
      <c r="AG470" s="226"/>
      <c r="AH470" s="225">
        <f>SUM(AH471:AH477)</f>
        <v>0</v>
      </c>
      <c r="AI470" s="225">
        <f>SUM(AI471:AI477)</f>
        <v>8854143.5338874999</v>
      </c>
      <c r="AJ470" s="225">
        <f>SUM(AJ471:AJ477)</f>
        <v>8854143.5338874999</v>
      </c>
      <c r="AK470" s="225"/>
      <c r="AL470" s="225"/>
      <c r="AM470" s="225">
        <f t="shared" si="1253"/>
        <v>0</v>
      </c>
      <c r="AN470" s="226"/>
      <c r="AO470" s="225">
        <f>SUM(AO471:AO477)</f>
        <v>0</v>
      </c>
      <c r="AP470" s="225">
        <f>SUM(AP471:AP477)</f>
        <v>0</v>
      </c>
      <c r="AQ470" s="225">
        <f>SUM(AQ471:AQ477)</f>
        <v>0</v>
      </c>
      <c r="AR470" s="225"/>
      <c r="AS470" s="225"/>
      <c r="AT470" s="222">
        <f t="shared" si="1240"/>
        <v>0</v>
      </c>
      <c r="AU470" s="223"/>
      <c r="AV470" s="225">
        <f>SUM(AV471:AV477)</f>
        <v>0</v>
      </c>
      <c r="AW470" s="225">
        <f>SUM(AW471:AW477)</f>
        <v>0</v>
      </c>
      <c r="AX470" s="225">
        <f>SUM(AX471:AX477)</f>
        <v>0</v>
      </c>
      <c r="AY470" s="225"/>
      <c r="AZ470" s="225"/>
      <c r="BA470" s="222">
        <f t="shared" si="1241"/>
        <v>0</v>
      </c>
      <c r="BB470" s="223"/>
      <c r="BC470" s="225">
        <f>SUM(BC471:BC477)</f>
        <v>0</v>
      </c>
      <c r="BD470" s="225">
        <f>SUM(BD471:BD477)</f>
        <v>0</v>
      </c>
      <c r="BE470" s="225">
        <f>SUM(BE471:BE477)</f>
        <v>0</v>
      </c>
      <c r="BF470" s="225"/>
      <c r="BG470" s="225"/>
      <c r="BH470" s="222">
        <f t="shared" si="1242"/>
        <v>0</v>
      </c>
      <c r="BI470" s="223"/>
      <c r="BJ470" s="223"/>
      <c r="BK470" s="225">
        <f>SUM(BK471:BK477)</f>
        <v>0</v>
      </c>
      <c r="BL470" s="225">
        <f>SUM(BL471:BL477)</f>
        <v>0</v>
      </c>
      <c r="BM470" s="225">
        <f>SUM(BM471:BM477)</f>
        <v>0</v>
      </c>
      <c r="BN470" s="225"/>
      <c r="BO470" s="225"/>
      <c r="BP470" s="222">
        <f t="shared" si="1243"/>
        <v>0</v>
      </c>
      <c r="BQ470" s="223"/>
      <c r="BR470" s="225">
        <f>SUM(BR471:BR477)</f>
        <v>1339543.804</v>
      </c>
      <c r="BS470" s="225">
        <f>SUM(BS471:BS477)</f>
        <v>0</v>
      </c>
      <c r="BT470" s="225">
        <f>SUM(BT471:BT477)</f>
        <v>1339543.804</v>
      </c>
      <c r="BU470" s="29"/>
      <c r="BV470" s="190"/>
      <c r="BW470" s="25">
        <f t="shared" si="1216"/>
        <v>0</v>
      </c>
      <c r="BX470" s="47"/>
      <c r="BY470" s="35"/>
      <c r="BZ470" s="35"/>
      <c r="CA470" s="53"/>
      <c r="CB470" s="53"/>
      <c r="CC470" s="53"/>
      <c r="CD470" s="53"/>
      <c r="CE470" s="53"/>
      <c r="CF470" s="53"/>
      <c r="CG470" s="53"/>
      <c r="CH470" s="53"/>
      <c r="CI470" s="53"/>
      <c r="CJ470" s="53"/>
      <c r="CK470" s="53"/>
      <c r="CL470" s="53"/>
      <c r="CM470" s="53"/>
      <c r="CN470" s="53"/>
      <c r="CO470" s="53"/>
      <c r="CP470" s="53"/>
      <c r="CQ470" s="53"/>
      <c r="CR470" s="53"/>
      <c r="CS470" s="53"/>
      <c r="CT470" s="53"/>
      <c r="CU470" s="53"/>
      <c r="CV470" s="53"/>
      <c r="CW470" s="53"/>
      <c r="CX470" s="53"/>
      <c r="CY470" s="53"/>
      <c r="CZ470" s="53"/>
      <c r="DA470" s="53"/>
      <c r="DB470" s="53"/>
      <c r="DC470" s="53"/>
      <c r="DD470" s="53"/>
      <c r="DE470" s="53"/>
      <c r="DF470" s="53"/>
      <c r="DG470" s="53"/>
      <c r="DH470" s="53"/>
      <c r="DI470" s="53"/>
      <c r="DJ470" s="53"/>
      <c r="DK470" s="53"/>
      <c r="DL470" s="53"/>
      <c r="DM470" s="53"/>
      <c r="DN470" s="53"/>
      <c r="DO470" s="53"/>
      <c r="DP470" s="53"/>
      <c r="DQ470" s="53"/>
      <c r="DR470" s="53"/>
      <c r="DS470" s="53"/>
      <c r="DT470" s="53"/>
      <c r="DU470" s="53"/>
      <c r="DV470" s="53"/>
      <c r="DW470" s="53"/>
      <c r="DX470" s="53"/>
      <c r="DY470" s="53"/>
      <c r="DZ470" s="53"/>
      <c r="EA470" s="53"/>
      <c r="EB470" s="53"/>
      <c r="EC470" s="53"/>
      <c r="ED470" s="53"/>
      <c r="EE470" s="53"/>
      <c r="EF470" s="53"/>
      <c r="EG470" s="53"/>
      <c r="EH470" s="53"/>
      <c r="EI470" s="53"/>
      <c r="EJ470" s="53"/>
      <c r="EK470" s="53"/>
      <c r="EL470" s="53"/>
      <c r="EM470" s="53"/>
      <c r="EN470" s="53"/>
      <c r="EO470" s="53"/>
      <c r="EP470" s="53"/>
      <c r="EQ470" s="53"/>
      <c r="ER470" s="53"/>
      <c r="ES470" s="53"/>
      <c r="ET470" s="53"/>
      <c r="EU470" s="53"/>
      <c r="EV470" s="53"/>
      <c r="EW470" s="53"/>
      <c r="EX470" s="53"/>
      <c r="EY470" s="53"/>
      <c r="EZ470" s="53"/>
      <c r="FA470" s="53"/>
      <c r="FB470" s="53"/>
      <c r="FC470" s="53"/>
      <c r="FD470" s="53"/>
      <c r="FE470" s="53"/>
      <c r="FF470" s="53"/>
    </row>
    <row r="471" spans="1:162" ht="171" customHeight="1" outlineLevel="1" x14ac:dyDescent="0.45">
      <c r="A471" s="5">
        <v>389</v>
      </c>
      <c r="B471" s="5">
        <v>389</v>
      </c>
      <c r="C471" s="300" t="s">
        <v>178</v>
      </c>
      <c r="D471" s="6" t="s">
        <v>549</v>
      </c>
      <c r="E471" s="10">
        <v>2575.6</v>
      </c>
      <c r="F471" s="283">
        <f t="shared" ref="F471" si="1296">E471*I471</f>
        <v>1882763.5999999999</v>
      </c>
      <c r="G471" s="283">
        <f t="shared" ref="G471" si="1297">E471*J471</f>
        <v>1823524.8</v>
      </c>
      <c r="H471" s="283">
        <f t="shared" ref="H471" si="1298">F471+G471</f>
        <v>3706288.4</v>
      </c>
      <c r="I471" s="283">
        <f t="shared" ref="I471" si="1299">P471</f>
        <v>731</v>
      </c>
      <c r="J471" s="283">
        <f>AL471</f>
        <v>708</v>
      </c>
      <c r="K471" s="10"/>
      <c r="L471" s="228"/>
      <c r="M471" s="227">
        <f t="shared" si="1249"/>
        <v>1882763.5999999999</v>
      </c>
      <c r="N471" s="227">
        <f>E471*Q471</f>
        <v>2486741.7999999998</v>
      </c>
      <c r="O471" s="227">
        <f t="shared" si="1250"/>
        <v>4369505.3999999994</v>
      </c>
      <c r="P471" s="227">
        <v>731</v>
      </c>
      <c r="Q471" s="227">
        <v>965.5</v>
      </c>
      <c r="R471" s="227">
        <f t="shared" si="1251"/>
        <v>1696.5</v>
      </c>
      <c r="S471" s="228"/>
      <c r="T471" s="227">
        <f t="shared" si="1186"/>
        <v>615053.28</v>
      </c>
      <c r="U471" s="227">
        <f t="shared" si="1187"/>
        <v>0</v>
      </c>
      <c r="V471" s="232">
        <f t="shared" si="1188"/>
        <v>615053.28</v>
      </c>
      <c r="W471" s="274">
        <v>238.8</v>
      </c>
      <c r="X471" s="227"/>
      <c r="Y471" s="227">
        <f t="shared" si="1252"/>
        <v>238.8</v>
      </c>
      <c r="Z471" s="228"/>
      <c r="AA471" s="238">
        <f t="shared" ref="AA471:AA477" si="1300">AM471*AD471</f>
        <v>0</v>
      </c>
      <c r="AB471" s="227">
        <f t="shared" ref="AB471:AB477" si="1301">AM472*AE471</f>
        <v>0</v>
      </c>
      <c r="AC471" s="227">
        <f t="shared" ref="AC471:AC477" si="1302">AA471+AB471</f>
        <v>0</v>
      </c>
      <c r="AD471" s="227"/>
      <c r="AE471" s="227"/>
      <c r="AF471" s="229">
        <f t="shared" si="1239"/>
        <v>0</v>
      </c>
      <c r="AG471" s="228"/>
      <c r="AH471" s="227">
        <f t="shared" si="1246"/>
        <v>0</v>
      </c>
      <c r="AI471" s="227">
        <f t="shared" si="1247"/>
        <v>1823524.8</v>
      </c>
      <c r="AJ471" s="232">
        <f t="shared" si="1192"/>
        <v>1823524.8</v>
      </c>
      <c r="AK471" s="227"/>
      <c r="AL471" s="227">
        <v>708</v>
      </c>
      <c r="AM471" s="227">
        <f t="shared" si="1253"/>
        <v>708</v>
      </c>
      <c r="AN471" s="228"/>
      <c r="AO471" s="238">
        <f t="shared" si="1248"/>
        <v>0</v>
      </c>
      <c r="AP471" s="227">
        <f t="shared" si="1244"/>
        <v>0</v>
      </c>
      <c r="AQ471" s="227">
        <f t="shared" si="1245"/>
        <v>0</v>
      </c>
      <c r="AR471" s="227"/>
      <c r="AS471" s="227"/>
      <c r="AT471" s="229">
        <f t="shared" si="1240"/>
        <v>0</v>
      </c>
      <c r="AU471" s="230"/>
      <c r="AV471" s="238">
        <f t="shared" ref="AV471:AV477" si="1303">R471*AY471</f>
        <v>0</v>
      </c>
      <c r="AW471" s="227">
        <f t="shared" ref="AW471:AW477" si="1304">R472*AZ471</f>
        <v>0</v>
      </c>
      <c r="AX471" s="227">
        <f t="shared" ref="AX471:AX477" si="1305">AV471+AW471</f>
        <v>0</v>
      </c>
      <c r="AY471" s="227"/>
      <c r="AZ471" s="227"/>
      <c r="BA471" s="229">
        <f t="shared" si="1241"/>
        <v>0</v>
      </c>
      <c r="BB471" s="230"/>
      <c r="BC471" s="238">
        <f t="shared" ref="BC471:BC477" si="1306">Y471*BF471</f>
        <v>0</v>
      </c>
      <c r="BD471" s="227">
        <f t="shared" ref="BD471:BD477" si="1307">Y472*BG471</f>
        <v>0</v>
      </c>
      <c r="BE471" s="227">
        <f t="shared" ref="BE471:BE477" si="1308">BC471+BD471</f>
        <v>0</v>
      </c>
      <c r="BF471" s="227"/>
      <c r="BG471" s="227"/>
      <c r="BH471" s="229">
        <f t="shared" si="1242"/>
        <v>0</v>
      </c>
      <c r="BI471" s="230"/>
      <c r="BJ471" s="230"/>
      <c r="BK471" s="238">
        <f t="shared" ref="BK471:BK477" si="1309">AT471*BN471</f>
        <v>0</v>
      </c>
      <c r="BL471" s="227">
        <f t="shared" ref="BL471:BL477" si="1310">AT472*BO471</f>
        <v>0</v>
      </c>
      <c r="BM471" s="227">
        <f t="shared" ref="BM471:BM477" si="1311">BK471+BL471</f>
        <v>0</v>
      </c>
      <c r="BN471" s="227"/>
      <c r="BO471" s="227"/>
      <c r="BP471" s="229">
        <f t="shared" si="1243"/>
        <v>0</v>
      </c>
      <c r="BQ471" s="230"/>
      <c r="BR471" s="238">
        <f t="shared" ref="BR471:BR477" si="1312">E471*BU471</f>
        <v>1339543.804</v>
      </c>
      <c r="BS471" s="227">
        <f t="shared" ref="BS471:BS477" si="1313">E471*BV471</f>
        <v>0</v>
      </c>
      <c r="BT471" s="227">
        <f t="shared" ref="BT471:BT477" si="1314">BR471+BS471</f>
        <v>1339543.804</v>
      </c>
      <c r="BU471" s="18">
        <v>520.09</v>
      </c>
      <c r="BV471" s="186"/>
      <c r="BW471" s="16">
        <f t="shared" si="1216"/>
        <v>520.09</v>
      </c>
      <c r="BX471" s="48"/>
      <c r="BY471" s="37" t="s">
        <v>912</v>
      </c>
      <c r="BZ471" s="37"/>
    </row>
    <row r="472" spans="1:162" ht="28.5" customHeight="1" outlineLevel="1" x14ac:dyDescent="0.45">
      <c r="A472" s="5">
        <v>390</v>
      </c>
      <c r="B472" s="5">
        <v>390</v>
      </c>
      <c r="C472" s="300" t="s">
        <v>369</v>
      </c>
      <c r="D472" s="6" t="s">
        <v>549</v>
      </c>
      <c r="E472" s="10">
        <v>2571.6999999999998</v>
      </c>
      <c r="F472" s="283">
        <f t="shared" ref="F472:F477" si="1315">E472*I472</f>
        <v>810085.5</v>
      </c>
      <c r="G472" s="283">
        <f t="shared" ref="G472:G477" si="1316">E472*J472</f>
        <v>522462.28583333327</v>
      </c>
      <c r="H472" s="283">
        <f t="shared" ref="H472:H477" si="1317">F472+G472</f>
        <v>1332547.7858333332</v>
      </c>
      <c r="I472" s="283">
        <f t="shared" ref="I472:I477" si="1318">P472</f>
        <v>315</v>
      </c>
      <c r="J472" s="283">
        <f t="shared" ref="J472:J477" si="1319">AL472</f>
        <v>203.15833333333333</v>
      </c>
      <c r="K472" s="10"/>
      <c r="L472" s="228"/>
      <c r="M472" s="227">
        <f t="shared" si="1249"/>
        <v>810085.5</v>
      </c>
      <c r="N472" s="227">
        <f t="shared" ref="N472:N477" si="1320">E472*Q472</f>
        <v>662727.09</v>
      </c>
      <c r="O472" s="227">
        <f t="shared" si="1250"/>
        <v>1472812.5899999999</v>
      </c>
      <c r="P472" s="227">
        <v>315</v>
      </c>
      <c r="Q472" s="227">
        <v>257.7</v>
      </c>
      <c r="R472" s="227">
        <f t="shared" si="1251"/>
        <v>572.70000000000005</v>
      </c>
      <c r="S472" s="228"/>
      <c r="T472" s="227">
        <f t="shared" si="1186"/>
        <v>267868.272</v>
      </c>
      <c r="U472" s="227">
        <f t="shared" si="1187"/>
        <v>0</v>
      </c>
      <c r="V472" s="232">
        <f t="shared" si="1188"/>
        <v>267868.272</v>
      </c>
      <c r="W472" s="274">
        <v>104.16</v>
      </c>
      <c r="X472" s="227"/>
      <c r="Y472" s="227">
        <f t="shared" si="1252"/>
        <v>104.16</v>
      </c>
      <c r="Z472" s="228"/>
      <c r="AA472" s="238">
        <f t="shared" si="1300"/>
        <v>0</v>
      </c>
      <c r="AB472" s="227">
        <f t="shared" si="1301"/>
        <v>0</v>
      </c>
      <c r="AC472" s="227">
        <f t="shared" si="1302"/>
        <v>0</v>
      </c>
      <c r="AD472" s="227"/>
      <c r="AE472" s="227"/>
      <c r="AF472" s="229">
        <f t="shared" si="1239"/>
        <v>0</v>
      </c>
      <c r="AG472" s="228"/>
      <c r="AH472" s="227">
        <f t="shared" si="1246"/>
        <v>0</v>
      </c>
      <c r="AI472" s="227">
        <f t="shared" si="1247"/>
        <v>522462.28583333327</v>
      </c>
      <c r="AJ472" s="232">
        <f t="shared" si="1192"/>
        <v>522462.28583333327</v>
      </c>
      <c r="AK472" s="227"/>
      <c r="AL472" s="227">
        <v>203.15833333333333</v>
      </c>
      <c r="AM472" s="227">
        <f t="shared" si="1253"/>
        <v>203.15833333333333</v>
      </c>
      <c r="AN472" s="228"/>
      <c r="AO472" s="238">
        <f t="shared" si="1248"/>
        <v>0</v>
      </c>
      <c r="AP472" s="227">
        <f t="shared" si="1244"/>
        <v>0</v>
      </c>
      <c r="AQ472" s="227">
        <f t="shared" si="1245"/>
        <v>0</v>
      </c>
      <c r="AR472" s="227"/>
      <c r="AS472" s="227"/>
      <c r="AT472" s="229">
        <f t="shared" si="1240"/>
        <v>0</v>
      </c>
      <c r="AU472" s="230"/>
      <c r="AV472" s="238">
        <f t="shared" si="1303"/>
        <v>0</v>
      </c>
      <c r="AW472" s="227">
        <f t="shared" si="1304"/>
        <v>0</v>
      </c>
      <c r="AX472" s="227">
        <f t="shared" si="1305"/>
        <v>0</v>
      </c>
      <c r="AY472" s="227"/>
      <c r="AZ472" s="227"/>
      <c r="BA472" s="229">
        <f t="shared" si="1241"/>
        <v>0</v>
      </c>
      <c r="BB472" s="230"/>
      <c r="BC472" s="238">
        <f t="shared" si="1306"/>
        <v>0</v>
      </c>
      <c r="BD472" s="227">
        <f t="shared" si="1307"/>
        <v>0</v>
      </c>
      <c r="BE472" s="227">
        <f t="shared" si="1308"/>
        <v>0</v>
      </c>
      <c r="BF472" s="227"/>
      <c r="BG472" s="227"/>
      <c r="BH472" s="229">
        <f t="shared" si="1242"/>
        <v>0</v>
      </c>
      <c r="BI472" s="230"/>
      <c r="BJ472" s="230"/>
      <c r="BK472" s="238">
        <f t="shared" si="1309"/>
        <v>0</v>
      </c>
      <c r="BL472" s="227">
        <f t="shared" si="1310"/>
        <v>0</v>
      </c>
      <c r="BM472" s="227">
        <f t="shared" si="1311"/>
        <v>0</v>
      </c>
      <c r="BN472" s="227"/>
      <c r="BO472" s="227"/>
      <c r="BP472" s="229">
        <f t="shared" si="1243"/>
        <v>0</v>
      </c>
      <c r="BQ472" s="230"/>
      <c r="BR472" s="238">
        <f t="shared" si="1312"/>
        <v>0</v>
      </c>
      <c r="BS472" s="227">
        <f t="shared" si="1313"/>
        <v>0</v>
      </c>
      <c r="BT472" s="227">
        <f t="shared" si="1314"/>
        <v>0</v>
      </c>
      <c r="BU472" s="18"/>
      <c r="BV472" s="186"/>
      <c r="BW472" s="16">
        <f t="shared" si="1216"/>
        <v>0</v>
      </c>
      <c r="BX472" s="48"/>
      <c r="BY472" s="37" t="s">
        <v>913</v>
      </c>
      <c r="BZ472" s="37"/>
    </row>
    <row r="473" spans="1:162" ht="99.75" customHeight="1" outlineLevel="1" x14ac:dyDescent="0.45">
      <c r="A473" s="5">
        <v>391</v>
      </c>
      <c r="B473" s="5">
        <v>391</v>
      </c>
      <c r="C473" s="300" t="s">
        <v>370</v>
      </c>
      <c r="D473" s="6" t="s">
        <v>549</v>
      </c>
      <c r="E473" s="10">
        <v>2571.6999999999998</v>
      </c>
      <c r="F473" s="283">
        <f t="shared" si="1315"/>
        <v>424330.49999999994</v>
      </c>
      <c r="G473" s="283">
        <f t="shared" si="1316"/>
        <v>4097194.3590541668</v>
      </c>
      <c r="H473" s="283">
        <f t="shared" si="1317"/>
        <v>4521524.8590541668</v>
      </c>
      <c r="I473" s="283">
        <f t="shared" si="1318"/>
        <v>165</v>
      </c>
      <c r="J473" s="283">
        <f t="shared" si="1319"/>
        <v>1593.1851923063216</v>
      </c>
      <c r="K473" s="10"/>
      <c r="L473" s="228"/>
      <c r="M473" s="227">
        <f t="shared" si="1249"/>
        <v>424330.49999999994</v>
      </c>
      <c r="N473" s="227">
        <f t="shared" si="1320"/>
        <v>4242276.3199999994</v>
      </c>
      <c r="O473" s="227">
        <f t="shared" si="1250"/>
        <v>4666606.8199999994</v>
      </c>
      <c r="P473" s="236">
        <v>165</v>
      </c>
      <c r="Q473" s="227">
        <v>1649.6</v>
      </c>
      <c r="R473" s="227">
        <f t="shared" si="1251"/>
        <v>1814.6</v>
      </c>
      <c r="S473" s="228"/>
      <c r="T473" s="227">
        <f t="shared" si="1186"/>
        <v>342884.761</v>
      </c>
      <c r="U473" s="227">
        <f t="shared" si="1187"/>
        <v>0</v>
      </c>
      <c r="V473" s="232">
        <f t="shared" si="1188"/>
        <v>342884.761</v>
      </c>
      <c r="W473" s="274">
        <v>133.33000000000001</v>
      </c>
      <c r="X473" s="227"/>
      <c r="Y473" s="227">
        <f t="shared" si="1252"/>
        <v>133.33000000000001</v>
      </c>
      <c r="Z473" s="228"/>
      <c r="AA473" s="238">
        <f t="shared" si="1300"/>
        <v>0</v>
      </c>
      <c r="AB473" s="227">
        <f t="shared" si="1301"/>
        <v>0</v>
      </c>
      <c r="AC473" s="227">
        <f t="shared" si="1302"/>
        <v>0</v>
      </c>
      <c r="AD473" s="227"/>
      <c r="AE473" s="227"/>
      <c r="AF473" s="229">
        <f t="shared" si="1239"/>
        <v>0</v>
      </c>
      <c r="AG473" s="228"/>
      <c r="AH473" s="227">
        <f t="shared" si="1246"/>
        <v>0</v>
      </c>
      <c r="AI473" s="227">
        <f t="shared" si="1247"/>
        <v>4097194.3590541668</v>
      </c>
      <c r="AJ473" s="232">
        <f t="shared" si="1192"/>
        <v>4097194.3590541668</v>
      </c>
      <c r="AK473" s="227"/>
      <c r="AL473" s="227">
        <v>1593.1851923063216</v>
      </c>
      <c r="AM473" s="227">
        <f t="shared" si="1253"/>
        <v>1593.1851923063216</v>
      </c>
      <c r="AN473" s="228"/>
      <c r="AO473" s="238">
        <f t="shared" si="1248"/>
        <v>0</v>
      </c>
      <c r="AP473" s="227">
        <f t="shared" si="1244"/>
        <v>0</v>
      </c>
      <c r="AQ473" s="227">
        <f t="shared" si="1245"/>
        <v>0</v>
      </c>
      <c r="AR473" s="227"/>
      <c r="AS473" s="227"/>
      <c r="AT473" s="229">
        <f t="shared" si="1240"/>
        <v>0</v>
      </c>
      <c r="AU473" s="230"/>
      <c r="AV473" s="238">
        <f t="shared" si="1303"/>
        <v>0</v>
      </c>
      <c r="AW473" s="227">
        <f t="shared" si="1304"/>
        <v>0</v>
      </c>
      <c r="AX473" s="227">
        <f t="shared" si="1305"/>
        <v>0</v>
      </c>
      <c r="AY473" s="227"/>
      <c r="AZ473" s="227"/>
      <c r="BA473" s="229">
        <f t="shared" si="1241"/>
        <v>0</v>
      </c>
      <c r="BB473" s="230"/>
      <c r="BC473" s="238">
        <f t="shared" si="1306"/>
        <v>0</v>
      </c>
      <c r="BD473" s="227">
        <f t="shared" si="1307"/>
        <v>0</v>
      </c>
      <c r="BE473" s="227">
        <f t="shared" si="1308"/>
        <v>0</v>
      </c>
      <c r="BF473" s="227"/>
      <c r="BG473" s="227"/>
      <c r="BH473" s="229">
        <f t="shared" si="1242"/>
        <v>0</v>
      </c>
      <c r="BI473" s="230"/>
      <c r="BJ473" s="230"/>
      <c r="BK473" s="238">
        <f t="shared" si="1309"/>
        <v>0</v>
      </c>
      <c r="BL473" s="227">
        <f t="shared" si="1310"/>
        <v>0</v>
      </c>
      <c r="BM473" s="227">
        <f t="shared" si="1311"/>
        <v>0</v>
      </c>
      <c r="BN473" s="227"/>
      <c r="BO473" s="227"/>
      <c r="BP473" s="229">
        <f t="shared" si="1243"/>
        <v>0</v>
      </c>
      <c r="BQ473" s="230"/>
      <c r="BR473" s="238">
        <f t="shared" si="1312"/>
        <v>0</v>
      </c>
      <c r="BS473" s="227">
        <f t="shared" si="1313"/>
        <v>0</v>
      </c>
      <c r="BT473" s="227">
        <f t="shared" si="1314"/>
        <v>0</v>
      </c>
      <c r="BU473" s="18"/>
      <c r="BV473" s="186"/>
      <c r="BW473" s="16">
        <f t="shared" si="1216"/>
        <v>0</v>
      </c>
      <c r="BX473" s="48"/>
      <c r="BY473" s="37" t="s">
        <v>914</v>
      </c>
      <c r="BZ473" s="37"/>
    </row>
    <row r="474" spans="1:162" ht="42.75" customHeight="1" outlineLevel="1" x14ac:dyDescent="0.45">
      <c r="A474" s="5">
        <v>392</v>
      </c>
      <c r="B474" s="5">
        <v>392</v>
      </c>
      <c r="C474" s="300" t="s">
        <v>182</v>
      </c>
      <c r="D474" s="6" t="s">
        <v>549</v>
      </c>
      <c r="E474" s="10">
        <v>2571.6999999999998</v>
      </c>
      <c r="F474" s="283">
        <f t="shared" si="1315"/>
        <v>1928774.9999999998</v>
      </c>
      <c r="G474" s="283">
        <f t="shared" si="1316"/>
        <v>2281535.0889999997</v>
      </c>
      <c r="H474" s="283">
        <f t="shared" si="1317"/>
        <v>4210310.0889999997</v>
      </c>
      <c r="I474" s="283">
        <f t="shared" si="1318"/>
        <v>750</v>
      </c>
      <c r="J474" s="283">
        <f t="shared" si="1319"/>
        <v>887.17</v>
      </c>
      <c r="K474" s="10"/>
      <c r="L474" s="228"/>
      <c r="M474" s="227">
        <f t="shared" si="1249"/>
        <v>1928774.9999999998</v>
      </c>
      <c r="N474" s="227">
        <f t="shared" si="1320"/>
        <v>2749404.4699999997</v>
      </c>
      <c r="O474" s="227">
        <f t="shared" si="1250"/>
        <v>4678179.47</v>
      </c>
      <c r="P474" s="227">
        <v>750</v>
      </c>
      <c r="Q474" s="227">
        <v>1069.0999999999999</v>
      </c>
      <c r="R474" s="227">
        <f t="shared" si="1251"/>
        <v>1819.1</v>
      </c>
      <c r="S474" s="228"/>
      <c r="T474" s="227">
        <f t="shared" si="1186"/>
        <v>942939.522</v>
      </c>
      <c r="U474" s="227">
        <f t="shared" si="1187"/>
        <v>0</v>
      </c>
      <c r="V474" s="232">
        <f t="shared" si="1188"/>
        <v>942939.522</v>
      </c>
      <c r="W474" s="274">
        <v>366.66</v>
      </c>
      <c r="X474" s="227"/>
      <c r="Y474" s="227">
        <f t="shared" si="1252"/>
        <v>366.66</v>
      </c>
      <c r="Z474" s="228"/>
      <c r="AA474" s="238">
        <f t="shared" si="1300"/>
        <v>0</v>
      </c>
      <c r="AB474" s="227">
        <f t="shared" si="1301"/>
        <v>0</v>
      </c>
      <c r="AC474" s="227">
        <f t="shared" si="1302"/>
        <v>0</v>
      </c>
      <c r="AD474" s="227"/>
      <c r="AE474" s="227"/>
      <c r="AF474" s="229">
        <f t="shared" si="1239"/>
        <v>0</v>
      </c>
      <c r="AG474" s="228"/>
      <c r="AH474" s="227">
        <f t="shared" si="1246"/>
        <v>0</v>
      </c>
      <c r="AI474" s="227">
        <f t="shared" si="1247"/>
        <v>2281535.0889999997</v>
      </c>
      <c r="AJ474" s="232">
        <f t="shared" si="1192"/>
        <v>2281535.0889999997</v>
      </c>
      <c r="AK474" s="227"/>
      <c r="AL474" s="227">
        <v>887.17</v>
      </c>
      <c r="AM474" s="227">
        <f t="shared" si="1253"/>
        <v>887.17</v>
      </c>
      <c r="AN474" s="228"/>
      <c r="AO474" s="238">
        <f t="shared" si="1248"/>
        <v>0</v>
      </c>
      <c r="AP474" s="227">
        <f t="shared" si="1244"/>
        <v>0</v>
      </c>
      <c r="AQ474" s="227">
        <f t="shared" si="1245"/>
        <v>0</v>
      </c>
      <c r="AR474" s="227"/>
      <c r="AS474" s="227"/>
      <c r="AT474" s="229">
        <f t="shared" si="1240"/>
        <v>0</v>
      </c>
      <c r="AU474" s="230"/>
      <c r="AV474" s="238">
        <f t="shared" si="1303"/>
        <v>0</v>
      </c>
      <c r="AW474" s="227">
        <f t="shared" si="1304"/>
        <v>0</v>
      </c>
      <c r="AX474" s="227">
        <f t="shared" si="1305"/>
        <v>0</v>
      </c>
      <c r="AY474" s="227"/>
      <c r="AZ474" s="227"/>
      <c r="BA474" s="229">
        <f t="shared" si="1241"/>
        <v>0</v>
      </c>
      <c r="BB474" s="230"/>
      <c r="BC474" s="238">
        <f t="shared" si="1306"/>
        <v>0</v>
      </c>
      <c r="BD474" s="227">
        <f t="shared" si="1307"/>
        <v>0</v>
      </c>
      <c r="BE474" s="227">
        <f t="shared" si="1308"/>
        <v>0</v>
      </c>
      <c r="BF474" s="227"/>
      <c r="BG474" s="227"/>
      <c r="BH474" s="229">
        <f t="shared" si="1242"/>
        <v>0</v>
      </c>
      <c r="BI474" s="230"/>
      <c r="BJ474" s="230"/>
      <c r="BK474" s="238">
        <f t="shared" si="1309"/>
        <v>0</v>
      </c>
      <c r="BL474" s="227">
        <f t="shared" si="1310"/>
        <v>0</v>
      </c>
      <c r="BM474" s="227">
        <f t="shared" si="1311"/>
        <v>0</v>
      </c>
      <c r="BN474" s="227"/>
      <c r="BO474" s="227"/>
      <c r="BP474" s="229">
        <f t="shared" si="1243"/>
        <v>0</v>
      </c>
      <c r="BQ474" s="230"/>
      <c r="BR474" s="238">
        <f t="shared" si="1312"/>
        <v>0</v>
      </c>
      <c r="BS474" s="227">
        <f t="shared" si="1313"/>
        <v>0</v>
      </c>
      <c r="BT474" s="227">
        <f t="shared" si="1314"/>
        <v>0</v>
      </c>
      <c r="BU474" s="18"/>
      <c r="BV474" s="186"/>
      <c r="BW474" s="16">
        <f t="shared" si="1216"/>
        <v>0</v>
      </c>
      <c r="BX474" s="48"/>
      <c r="BY474" s="37" t="s">
        <v>915</v>
      </c>
      <c r="BZ474" s="37"/>
    </row>
    <row r="475" spans="1:162" ht="28.5" customHeight="1" outlineLevel="1" x14ac:dyDescent="0.45">
      <c r="A475" s="5">
        <v>393</v>
      </c>
      <c r="B475" s="5">
        <v>393</v>
      </c>
      <c r="C475" s="300" t="s">
        <v>183</v>
      </c>
      <c r="D475" s="6" t="s">
        <v>550</v>
      </c>
      <c r="E475" s="10">
        <v>1</v>
      </c>
      <c r="F475" s="283">
        <f t="shared" si="1315"/>
        <v>18000</v>
      </c>
      <c r="G475" s="283">
        <f t="shared" si="1316"/>
        <v>65179</v>
      </c>
      <c r="H475" s="283">
        <f t="shared" si="1317"/>
        <v>83179</v>
      </c>
      <c r="I475" s="283">
        <f t="shared" si="1318"/>
        <v>18000</v>
      </c>
      <c r="J475" s="283">
        <f t="shared" si="1319"/>
        <v>65179</v>
      </c>
      <c r="K475" s="10"/>
      <c r="L475" s="228"/>
      <c r="M475" s="227">
        <f t="shared" si="1249"/>
        <v>18000</v>
      </c>
      <c r="N475" s="227">
        <f t="shared" si="1320"/>
        <v>70439.100000000006</v>
      </c>
      <c r="O475" s="227">
        <f t="shared" si="1250"/>
        <v>88439.1</v>
      </c>
      <c r="P475" s="227">
        <v>18000</v>
      </c>
      <c r="Q475" s="227">
        <v>70439.100000000006</v>
      </c>
      <c r="R475" s="227">
        <f t="shared" si="1251"/>
        <v>88439.1</v>
      </c>
      <c r="S475" s="228"/>
      <c r="T475" s="227">
        <f t="shared" si="1186"/>
        <v>16666.66</v>
      </c>
      <c r="U475" s="227">
        <f t="shared" si="1187"/>
        <v>0</v>
      </c>
      <c r="V475" s="232">
        <f t="shared" si="1188"/>
        <v>16666.66</v>
      </c>
      <c r="W475" s="274">
        <v>16666.66</v>
      </c>
      <c r="X475" s="227"/>
      <c r="Y475" s="227">
        <f t="shared" si="1252"/>
        <v>16666.66</v>
      </c>
      <c r="Z475" s="228"/>
      <c r="AA475" s="238">
        <f t="shared" si="1300"/>
        <v>0</v>
      </c>
      <c r="AB475" s="227">
        <f t="shared" si="1301"/>
        <v>0</v>
      </c>
      <c r="AC475" s="227">
        <f t="shared" si="1302"/>
        <v>0</v>
      </c>
      <c r="AD475" s="227"/>
      <c r="AE475" s="227"/>
      <c r="AF475" s="229">
        <f t="shared" si="1239"/>
        <v>0</v>
      </c>
      <c r="AG475" s="228"/>
      <c r="AH475" s="227">
        <f t="shared" si="1246"/>
        <v>0</v>
      </c>
      <c r="AI475" s="227">
        <f t="shared" si="1247"/>
        <v>65179</v>
      </c>
      <c r="AJ475" s="232">
        <f t="shared" si="1192"/>
        <v>65179</v>
      </c>
      <c r="AK475" s="227"/>
      <c r="AL475" s="227">
        <v>65179</v>
      </c>
      <c r="AM475" s="227">
        <f t="shared" si="1253"/>
        <v>65179</v>
      </c>
      <c r="AN475" s="228"/>
      <c r="AO475" s="238">
        <f t="shared" si="1248"/>
        <v>0</v>
      </c>
      <c r="AP475" s="227">
        <f t="shared" si="1244"/>
        <v>0</v>
      </c>
      <c r="AQ475" s="227">
        <f t="shared" si="1245"/>
        <v>0</v>
      </c>
      <c r="AR475" s="227"/>
      <c r="AS475" s="227"/>
      <c r="AT475" s="229">
        <f t="shared" si="1240"/>
        <v>0</v>
      </c>
      <c r="AU475" s="230"/>
      <c r="AV475" s="238">
        <f t="shared" si="1303"/>
        <v>0</v>
      </c>
      <c r="AW475" s="227">
        <f t="shared" si="1304"/>
        <v>0</v>
      </c>
      <c r="AX475" s="227">
        <f t="shared" si="1305"/>
        <v>0</v>
      </c>
      <c r="AY475" s="227"/>
      <c r="AZ475" s="227"/>
      <c r="BA475" s="229">
        <f t="shared" si="1241"/>
        <v>0</v>
      </c>
      <c r="BB475" s="230"/>
      <c r="BC475" s="238">
        <f t="shared" si="1306"/>
        <v>0</v>
      </c>
      <c r="BD475" s="227">
        <f t="shared" si="1307"/>
        <v>0</v>
      </c>
      <c r="BE475" s="227">
        <f t="shared" si="1308"/>
        <v>0</v>
      </c>
      <c r="BF475" s="227"/>
      <c r="BG475" s="227"/>
      <c r="BH475" s="229">
        <f t="shared" si="1242"/>
        <v>0</v>
      </c>
      <c r="BI475" s="230"/>
      <c r="BJ475" s="230"/>
      <c r="BK475" s="238">
        <f t="shared" si="1309"/>
        <v>0</v>
      </c>
      <c r="BL475" s="227">
        <f t="shared" si="1310"/>
        <v>0</v>
      </c>
      <c r="BM475" s="227">
        <f t="shared" si="1311"/>
        <v>0</v>
      </c>
      <c r="BN475" s="227"/>
      <c r="BO475" s="227"/>
      <c r="BP475" s="229">
        <f t="shared" si="1243"/>
        <v>0</v>
      </c>
      <c r="BQ475" s="230"/>
      <c r="BR475" s="238">
        <f t="shared" si="1312"/>
        <v>0</v>
      </c>
      <c r="BS475" s="227">
        <f t="shared" si="1313"/>
        <v>0</v>
      </c>
      <c r="BT475" s="227">
        <f t="shared" si="1314"/>
        <v>0</v>
      </c>
      <c r="BU475" s="18"/>
      <c r="BV475" s="186"/>
      <c r="BW475" s="16">
        <f t="shared" si="1216"/>
        <v>0</v>
      </c>
      <c r="BX475" s="48"/>
      <c r="BY475" s="37" t="s">
        <v>916</v>
      </c>
      <c r="BZ475" s="37" t="s">
        <v>1055</v>
      </c>
    </row>
    <row r="476" spans="1:162" ht="42.75" customHeight="1" outlineLevel="1" x14ac:dyDescent="0.45">
      <c r="A476" s="5">
        <v>394</v>
      </c>
      <c r="B476" s="5">
        <v>394</v>
      </c>
      <c r="C476" s="300" t="s">
        <v>184</v>
      </c>
      <c r="D476" s="6" t="s">
        <v>550</v>
      </c>
      <c r="E476" s="10">
        <v>1</v>
      </c>
      <c r="F476" s="283">
        <f t="shared" si="1315"/>
        <v>18000</v>
      </c>
      <c r="G476" s="283">
        <f t="shared" si="1316"/>
        <v>13834</v>
      </c>
      <c r="H476" s="283">
        <f t="shared" si="1317"/>
        <v>31834</v>
      </c>
      <c r="I476" s="283">
        <f t="shared" si="1318"/>
        <v>18000</v>
      </c>
      <c r="J476" s="283">
        <f t="shared" si="1319"/>
        <v>13834</v>
      </c>
      <c r="K476" s="10"/>
      <c r="L476" s="228"/>
      <c r="M476" s="227">
        <f t="shared" si="1249"/>
        <v>18000</v>
      </c>
      <c r="N476" s="227">
        <f t="shared" si="1320"/>
        <v>15832.4</v>
      </c>
      <c r="O476" s="227">
        <f t="shared" si="1250"/>
        <v>33832.400000000001</v>
      </c>
      <c r="P476" s="227">
        <v>18000</v>
      </c>
      <c r="Q476" s="227">
        <v>15832.4</v>
      </c>
      <c r="R476" s="227">
        <f t="shared" si="1251"/>
        <v>33832.400000000001</v>
      </c>
      <c r="S476" s="228"/>
      <c r="T476" s="227">
        <f t="shared" si="1186"/>
        <v>16666.66</v>
      </c>
      <c r="U476" s="227">
        <f t="shared" si="1187"/>
        <v>0</v>
      </c>
      <c r="V476" s="232">
        <f t="shared" si="1188"/>
        <v>16666.66</v>
      </c>
      <c r="W476" s="278">
        <v>16666.66</v>
      </c>
      <c r="X476" s="227"/>
      <c r="Y476" s="227">
        <f t="shared" si="1252"/>
        <v>16666.66</v>
      </c>
      <c r="Z476" s="228"/>
      <c r="AA476" s="238">
        <f t="shared" si="1300"/>
        <v>0</v>
      </c>
      <c r="AB476" s="227">
        <f t="shared" si="1301"/>
        <v>0</v>
      </c>
      <c r="AC476" s="227">
        <f t="shared" si="1302"/>
        <v>0</v>
      </c>
      <c r="AD476" s="227"/>
      <c r="AE476" s="227"/>
      <c r="AF476" s="229">
        <f t="shared" si="1239"/>
        <v>0</v>
      </c>
      <c r="AG476" s="228"/>
      <c r="AH476" s="227">
        <f t="shared" si="1246"/>
        <v>0</v>
      </c>
      <c r="AI476" s="227">
        <f t="shared" si="1247"/>
        <v>13834</v>
      </c>
      <c r="AJ476" s="232">
        <f t="shared" si="1192"/>
        <v>13834</v>
      </c>
      <c r="AK476" s="227"/>
      <c r="AL476" s="227">
        <v>13834</v>
      </c>
      <c r="AM476" s="227">
        <f t="shared" si="1253"/>
        <v>13834</v>
      </c>
      <c r="AN476" s="228"/>
      <c r="AO476" s="238">
        <f t="shared" si="1248"/>
        <v>0</v>
      </c>
      <c r="AP476" s="227">
        <f t="shared" si="1244"/>
        <v>0</v>
      </c>
      <c r="AQ476" s="227">
        <f t="shared" si="1245"/>
        <v>0</v>
      </c>
      <c r="AR476" s="227"/>
      <c r="AS476" s="227"/>
      <c r="AT476" s="229">
        <f t="shared" si="1240"/>
        <v>0</v>
      </c>
      <c r="AU476" s="230"/>
      <c r="AV476" s="238">
        <f t="shared" si="1303"/>
        <v>0</v>
      </c>
      <c r="AW476" s="227">
        <f t="shared" si="1304"/>
        <v>0</v>
      </c>
      <c r="AX476" s="227">
        <f t="shared" si="1305"/>
        <v>0</v>
      </c>
      <c r="AY476" s="227"/>
      <c r="AZ476" s="227"/>
      <c r="BA476" s="229">
        <f t="shared" si="1241"/>
        <v>0</v>
      </c>
      <c r="BB476" s="230"/>
      <c r="BC476" s="238">
        <f t="shared" si="1306"/>
        <v>0</v>
      </c>
      <c r="BD476" s="227">
        <f t="shared" si="1307"/>
        <v>0</v>
      </c>
      <c r="BE476" s="227">
        <f t="shared" si="1308"/>
        <v>0</v>
      </c>
      <c r="BF476" s="227"/>
      <c r="BG476" s="227"/>
      <c r="BH476" s="229">
        <f t="shared" si="1242"/>
        <v>0</v>
      </c>
      <c r="BI476" s="230"/>
      <c r="BJ476" s="230"/>
      <c r="BK476" s="238">
        <f t="shared" si="1309"/>
        <v>0</v>
      </c>
      <c r="BL476" s="227">
        <f t="shared" si="1310"/>
        <v>0</v>
      </c>
      <c r="BM476" s="227">
        <f t="shared" si="1311"/>
        <v>0</v>
      </c>
      <c r="BN476" s="227"/>
      <c r="BO476" s="227"/>
      <c r="BP476" s="229">
        <f t="shared" si="1243"/>
        <v>0</v>
      </c>
      <c r="BQ476" s="230"/>
      <c r="BR476" s="238">
        <f t="shared" si="1312"/>
        <v>0</v>
      </c>
      <c r="BS476" s="227">
        <f t="shared" si="1313"/>
        <v>0</v>
      </c>
      <c r="BT476" s="227">
        <f t="shared" si="1314"/>
        <v>0</v>
      </c>
      <c r="BU476" s="18"/>
      <c r="BV476" s="186"/>
      <c r="BW476" s="16">
        <f t="shared" si="1216"/>
        <v>0</v>
      </c>
      <c r="BX476" s="48"/>
      <c r="BY476" s="37" t="s">
        <v>917</v>
      </c>
      <c r="BZ476" s="37"/>
    </row>
    <row r="477" spans="1:162" ht="42.75" customHeight="1" outlineLevel="1" x14ac:dyDescent="0.45">
      <c r="A477" s="5">
        <v>395</v>
      </c>
      <c r="B477" s="5">
        <v>395</v>
      </c>
      <c r="C477" s="300" t="s">
        <v>185</v>
      </c>
      <c r="D477" s="6" t="s">
        <v>550</v>
      </c>
      <c r="E477" s="10">
        <v>1</v>
      </c>
      <c r="F477" s="283">
        <f t="shared" si="1315"/>
        <v>34350</v>
      </c>
      <c r="G477" s="283">
        <f t="shared" si="1316"/>
        <v>50414</v>
      </c>
      <c r="H477" s="283">
        <f t="shared" si="1317"/>
        <v>84764</v>
      </c>
      <c r="I477" s="283">
        <f t="shared" si="1318"/>
        <v>34350</v>
      </c>
      <c r="J477" s="283">
        <f t="shared" si="1319"/>
        <v>50414</v>
      </c>
      <c r="K477" s="10"/>
      <c r="L477" s="228"/>
      <c r="M477" s="227">
        <f t="shared" si="1249"/>
        <v>34350</v>
      </c>
      <c r="N477" s="227">
        <f t="shared" si="1320"/>
        <v>54485.3</v>
      </c>
      <c r="O477" s="227">
        <f t="shared" si="1250"/>
        <v>88835.3</v>
      </c>
      <c r="P477" s="227">
        <v>34350</v>
      </c>
      <c r="Q477" s="227">
        <v>54485.3</v>
      </c>
      <c r="R477" s="227">
        <f t="shared" si="1251"/>
        <v>88835.3</v>
      </c>
      <c r="S477" s="228"/>
      <c r="T477" s="227">
        <f t="shared" si="1186"/>
        <v>16666.66</v>
      </c>
      <c r="U477" s="227">
        <f t="shared" si="1187"/>
        <v>0</v>
      </c>
      <c r="V477" s="232">
        <f t="shared" si="1188"/>
        <v>16666.66</v>
      </c>
      <c r="W477" s="278">
        <v>16666.66</v>
      </c>
      <c r="X477" s="227"/>
      <c r="Y477" s="227">
        <f t="shared" si="1252"/>
        <v>16666.66</v>
      </c>
      <c r="Z477" s="228"/>
      <c r="AA477" s="238">
        <f t="shared" si="1300"/>
        <v>0</v>
      </c>
      <c r="AB477" s="227">
        <f t="shared" si="1301"/>
        <v>0</v>
      </c>
      <c r="AC477" s="227">
        <f t="shared" si="1302"/>
        <v>0</v>
      </c>
      <c r="AD477" s="227"/>
      <c r="AE477" s="227"/>
      <c r="AF477" s="229">
        <f t="shared" si="1239"/>
        <v>0</v>
      </c>
      <c r="AG477" s="228"/>
      <c r="AH477" s="227">
        <f t="shared" si="1246"/>
        <v>0</v>
      </c>
      <c r="AI477" s="227">
        <f t="shared" si="1247"/>
        <v>50414</v>
      </c>
      <c r="AJ477" s="232">
        <f t="shared" si="1192"/>
        <v>50414</v>
      </c>
      <c r="AK477" s="227"/>
      <c r="AL477" s="227">
        <v>50414</v>
      </c>
      <c r="AM477" s="227">
        <f t="shared" si="1253"/>
        <v>50414</v>
      </c>
      <c r="AN477" s="228"/>
      <c r="AO477" s="238">
        <f t="shared" si="1248"/>
        <v>0</v>
      </c>
      <c r="AP477" s="227">
        <f t="shared" si="1244"/>
        <v>0</v>
      </c>
      <c r="AQ477" s="227">
        <f t="shared" si="1245"/>
        <v>0</v>
      </c>
      <c r="AR477" s="227"/>
      <c r="AS477" s="227"/>
      <c r="AT477" s="229">
        <f t="shared" si="1240"/>
        <v>0</v>
      </c>
      <c r="AU477" s="230"/>
      <c r="AV477" s="238">
        <f t="shared" si="1303"/>
        <v>0</v>
      </c>
      <c r="AW477" s="227">
        <f t="shared" si="1304"/>
        <v>0</v>
      </c>
      <c r="AX477" s="227">
        <f t="shared" si="1305"/>
        <v>0</v>
      </c>
      <c r="AY477" s="227"/>
      <c r="AZ477" s="227"/>
      <c r="BA477" s="229">
        <f t="shared" si="1241"/>
        <v>0</v>
      </c>
      <c r="BB477" s="230"/>
      <c r="BC477" s="238">
        <f t="shared" si="1306"/>
        <v>0</v>
      </c>
      <c r="BD477" s="227">
        <f t="shared" si="1307"/>
        <v>0</v>
      </c>
      <c r="BE477" s="227">
        <f t="shared" si="1308"/>
        <v>0</v>
      </c>
      <c r="BF477" s="227"/>
      <c r="BG477" s="227"/>
      <c r="BH477" s="229">
        <f t="shared" si="1242"/>
        <v>0</v>
      </c>
      <c r="BI477" s="230"/>
      <c r="BJ477" s="230"/>
      <c r="BK477" s="238">
        <f t="shared" si="1309"/>
        <v>0</v>
      </c>
      <c r="BL477" s="227">
        <f t="shared" si="1310"/>
        <v>0</v>
      </c>
      <c r="BM477" s="227">
        <f t="shared" si="1311"/>
        <v>0</v>
      </c>
      <c r="BN477" s="227"/>
      <c r="BO477" s="227"/>
      <c r="BP477" s="229">
        <f t="shared" si="1243"/>
        <v>0</v>
      </c>
      <c r="BQ477" s="230"/>
      <c r="BR477" s="238">
        <f t="shared" si="1312"/>
        <v>0</v>
      </c>
      <c r="BS477" s="227">
        <f t="shared" si="1313"/>
        <v>0</v>
      </c>
      <c r="BT477" s="227">
        <f t="shared" si="1314"/>
        <v>0</v>
      </c>
      <c r="BU477" s="18"/>
      <c r="BV477" s="186"/>
      <c r="BW477" s="16">
        <f t="shared" si="1216"/>
        <v>0</v>
      </c>
      <c r="BX477" s="48"/>
      <c r="BY477" s="37" t="s">
        <v>918</v>
      </c>
      <c r="BZ477" s="37" t="s">
        <v>1055</v>
      </c>
    </row>
    <row r="478" spans="1:162" s="26" customFormat="1" x14ac:dyDescent="0.45">
      <c r="A478" s="21"/>
      <c r="B478" s="21"/>
      <c r="C478" s="21" t="s">
        <v>236</v>
      </c>
      <c r="D478" s="27"/>
      <c r="E478" s="28"/>
      <c r="F478" s="225">
        <f t="shared" ref="F478:L478" si="1321">SUM(F479:F480)</f>
        <v>208122.76799999998</v>
      </c>
      <c r="G478" s="225">
        <f t="shared" si="1321"/>
        <v>350103</v>
      </c>
      <c r="H478" s="225">
        <f t="shared" si="1321"/>
        <v>558225.76799999992</v>
      </c>
      <c r="I478" s="225"/>
      <c r="J478" s="225"/>
      <c r="K478" s="225"/>
      <c r="L478" s="225">
        <f t="shared" si="1321"/>
        <v>0</v>
      </c>
      <c r="M478" s="225">
        <f>SUM(M479:M480)</f>
        <v>208122.76799999998</v>
      </c>
      <c r="N478" s="225">
        <f>SUM(N479:N480)</f>
        <v>350103</v>
      </c>
      <c r="O478" s="225">
        <f>SUM(O479:O480)</f>
        <v>558225.76799999992</v>
      </c>
      <c r="P478" s="225"/>
      <c r="Q478" s="225"/>
      <c r="R478" s="225">
        <f t="shared" si="1251"/>
        <v>0</v>
      </c>
      <c r="S478" s="226"/>
      <c r="T478" s="225">
        <f>SUM(T479:T480)</f>
        <v>66060.387999999992</v>
      </c>
      <c r="U478" s="225">
        <f>SUM(U479:U480)</f>
        <v>0</v>
      </c>
      <c r="V478" s="225">
        <f>SUM(V479:V480)</f>
        <v>66060.387999999992</v>
      </c>
      <c r="W478" s="273"/>
      <c r="X478" s="225"/>
      <c r="Y478" s="225">
        <f t="shared" si="1252"/>
        <v>0</v>
      </c>
      <c r="Z478" s="226"/>
      <c r="AA478" s="225">
        <f>SUM(AA479:AA480)</f>
        <v>0</v>
      </c>
      <c r="AB478" s="225">
        <f>SUM(AB479:AB480)</f>
        <v>0</v>
      </c>
      <c r="AC478" s="225">
        <f>SUM(AC479:AC480)</f>
        <v>0</v>
      </c>
      <c r="AD478" s="225"/>
      <c r="AE478" s="225"/>
      <c r="AF478" s="222">
        <f t="shared" si="1239"/>
        <v>0</v>
      </c>
      <c r="AG478" s="226"/>
      <c r="AH478" s="225">
        <f>SUM(AH479:AH480)</f>
        <v>0</v>
      </c>
      <c r="AI478" s="225">
        <f>SUM(AI479:AI480)</f>
        <v>430896</v>
      </c>
      <c r="AJ478" s="225">
        <f>SUM(AJ479:AJ480)</f>
        <v>430896</v>
      </c>
      <c r="AK478" s="225"/>
      <c r="AL478" s="225"/>
      <c r="AM478" s="225">
        <f t="shared" si="1253"/>
        <v>0</v>
      </c>
      <c r="AN478" s="226"/>
      <c r="AO478" s="225">
        <f>SUM(AO479:AO480)</f>
        <v>0</v>
      </c>
      <c r="AP478" s="225">
        <f>SUM(AP479:AP480)</f>
        <v>0</v>
      </c>
      <c r="AQ478" s="225">
        <f>SUM(AQ479:AQ480)</f>
        <v>0</v>
      </c>
      <c r="AR478" s="225"/>
      <c r="AS478" s="225"/>
      <c r="AT478" s="222">
        <f t="shared" si="1240"/>
        <v>0</v>
      </c>
      <c r="AU478" s="223"/>
      <c r="AV478" s="225">
        <f>SUM(AV479:AV480)</f>
        <v>0</v>
      </c>
      <c r="AW478" s="225">
        <f>SUM(AW479:AW480)</f>
        <v>0</v>
      </c>
      <c r="AX478" s="225">
        <f>SUM(AX479:AX480)</f>
        <v>0</v>
      </c>
      <c r="AY478" s="225"/>
      <c r="AZ478" s="225"/>
      <c r="BA478" s="222">
        <f t="shared" si="1241"/>
        <v>0</v>
      </c>
      <c r="BB478" s="223"/>
      <c r="BC478" s="225">
        <f>SUM(BC479:BC480)</f>
        <v>0</v>
      </c>
      <c r="BD478" s="225">
        <f>SUM(BD479:BD480)</f>
        <v>0</v>
      </c>
      <c r="BE478" s="225">
        <f>SUM(BE479:BE480)</f>
        <v>0</v>
      </c>
      <c r="BF478" s="225"/>
      <c r="BG478" s="225"/>
      <c r="BH478" s="222">
        <f t="shared" si="1242"/>
        <v>0</v>
      </c>
      <c r="BI478" s="223"/>
      <c r="BJ478" s="223"/>
      <c r="BK478" s="225">
        <f>SUM(BK479:BK480)</f>
        <v>0</v>
      </c>
      <c r="BL478" s="225">
        <f>SUM(BL479:BL480)</f>
        <v>0</v>
      </c>
      <c r="BM478" s="225">
        <f>SUM(BM479:BM480)</f>
        <v>0</v>
      </c>
      <c r="BN478" s="225"/>
      <c r="BO478" s="225"/>
      <c r="BP478" s="222">
        <f t="shared" si="1243"/>
        <v>0</v>
      </c>
      <c r="BQ478" s="223"/>
      <c r="BR478" s="225">
        <f>SUM(BR479:BR480)</f>
        <v>0</v>
      </c>
      <c r="BS478" s="225">
        <f>SUM(BS479:BS480)</f>
        <v>0</v>
      </c>
      <c r="BT478" s="225">
        <f>SUM(BT479:BT480)</f>
        <v>0</v>
      </c>
      <c r="BU478" s="29"/>
      <c r="BV478" s="190"/>
      <c r="BW478" s="25">
        <f t="shared" si="1216"/>
        <v>0</v>
      </c>
      <c r="BX478" s="47"/>
      <c r="BY478" s="35"/>
      <c r="BZ478" s="35"/>
      <c r="CA478" s="53"/>
      <c r="CB478" s="53"/>
      <c r="CC478" s="53"/>
      <c r="CD478" s="53"/>
      <c r="CE478" s="53"/>
      <c r="CF478" s="53"/>
      <c r="CG478" s="53"/>
      <c r="CH478" s="53"/>
      <c r="CI478" s="53"/>
      <c r="CJ478" s="53"/>
      <c r="CK478" s="53"/>
      <c r="CL478" s="53"/>
      <c r="CM478" s="53"/>
      <c r="CN478" s="53"/>
      <c r="CO478" s="53"/>
      <c r="CP478" s="53"/>
      <c r="CQ478" s="53"/>
      <c r="CR478" s="53"/>
      <c r="CS478" s="53"/>
      <c r="CT478" s="53"/>
      <c r="CU478" s="53"/>
      <c r="CV478" s="53"/>
      <c r="CW478" s="53"/>
      <c r="CX478" s="53"/>
      <c r="CY478" s="53"/>
      <c r="CZ478" s="53"/>
      <c r="DA478" s="53"/>
      <c r="DB478" s="53"/>
      <c r="DC478" s="53"/>
      <c r="DD478" s="53"/>
      <c r="DE478" s="53"/>
      <c r="DF478" s="53"/>
      <c r="DG478" s="53"/>
      <c r="DH478" s="53"/>
      <c r="DI478" s="53"/>
      <c r="DJ478" s="53"/>
      <c r="DK478" s="53"/>
      <c r="DL478" s="53"/>
      <c r="DM478" s="53"/>
      <c r="DN478" s="53"/>
      <c r="DO478" s="53"/>
      <c r="DP478" s="53"/>
      <c r="DQ478" s="53"/>
      <c r="DR478" s="53"/>
      <c r="DS478" s="53"/>
      <c r="DT478" s="53"/>
      <c r="DU478" s="53"/>
      <c r="DV478" s="53"/>
      <c r="DW478" s="53"/>
      <c r="DX478" s="53"/>
      <c r="DY478" s="53"/>
      <c r="DZ478" s="53"/>
      <c r="EA478" s="53"/>
      <c r="EB478" s="53"/>
      <c r="EC478" s="53"/>
      <c r="ED478" s="53"/>
      <c r="EE478" s="53"/>
      <c r="EF478" s="53"/>
      <c r="EG478" s="53"/>
      <c r="EH478" s="53"/>
      <c r="EI478" s="53"/>
      <c r="EJ478" s="53"/>
      <c r="EK478" s="53"/>
      <c r="EL478" s="53"/>
      <c r="EM478" s="53"/>
      <c r="EN478" s="53"/>
      <c r="EO478" s="53"/>
      <c r="EP478" s="53"/>
      <c r="EQ478" s="53"/>
      <c r="ER478" s="53"/>
      <c r="ES478" s="53"/>
      <c r="ET478" s="53"/>
      <c r="EU478" s="53"/>
      <c r="EV478" s="53"/>
      <c r="EW478" s="53"/>
      <c r="EX478" s="53"/>
      <c r="EY478" s="53"/>
      <c r="EZ478" s="53"/>
      <c r="FA478" s="53"/>
      <c r="FB478" s="53"/>
      <c r="FC478" s="53"/>
      <c r="FD478" s="53"/>
      <c r="FE478" s="53"/>
      <c r="FF478" s="53"/>
    </row>
    <row r="479" spans="1:162" ht="85.5" customHeight="1" outlineLevel="1" x14ac:dyDescent="0.45">
      <c r="A479" s="5">
        <v>396</v>
      </c>
      <c r="B479" s="5">
        <v>396</v>
      </c>
      <c r="C479" s="5" t="s">
        <v>366</v>
      </c>
      <c r="D479" s="6" t="s">
        <v>551</v>
      </c>
      <c r="E479" s="10">
        <v>62.43</v>
      </c>
      <c r="F479" s="283">
        <f t="shared" ref="F479" si="1322">E479*I479</f>
        <v>36184.428</v>
      </c>
      <c r="G479" s="283">
        <f t="shared" ref="G479" si="1323">E479*J479</f>
        <v>60869.25</v>
      </c>
      <c r="H479" s="283">
        <f t="shared" ref="H479" si="1324">F479+G479</f>
        <v>97053.678</v>
      </c>
      <c r="I479" s="283">
        <f t="shared" ref="I479" si="1325">P479</f>
        <v>579.6</v>
      </c>
      <c r="J479" s="283">
        <f t="shared" ref="J479" si="1326">Q479</f>
        <v>975</v>
      </c>
      <c r="K479" s="10"/>
      <c r="L479" s="228"/>
      <c r="M479" s="227">
        <f t="shared" si="1249"/>
        <v>36184.428</v>
      </c>
      <c r="N479" s="227">
        <f>E479*Q479</f>
        <v>60869.25</v>
      </c>
      <c r="O479" s="227">
        <f t="shared" si="1250"/>
        <v>97053.678</v>
      </c>
      <c r="P479" s="227">
        <v>579.6</v>
      </c>
      <c r="Q479" s="227">
        <v>975</v>
      </c>
      <c r="R479" s="227">
        <f t="shared" si="1251"/>
        <v>1554.6</v>
      </c>
      <c r="S479" s="228"/>
      <c r="T479" s="227">
        <f t="shared" si="1186"/>
        <v>14146.637999999999</v>
      </c>
      <c r="U479" s="227">
        <f t="shared" si="1187"/>
        <v>0</v>
      </c>
      <c r="V479" s="232">
        <f t="shared" si="1188"/>
        <v>14146.637999999999</v>
      </c>
      <c r="W479" s="274">
        <v>226.6</v>
      </c>
      <c r="X479" s="227"/>
      <c r="Y479" s="227">
        <f t="shared" si="1252"/>
        <v>226.6</v>
      </c>
      <c r="Z479" s="228"/>
      <c r="AA479" s="238">
        <f>AM479*AD479</f>
        <v>0</v>
      </c>
      <c r="AB479" s="227">
        <f>AM480*AE479</f>
        <v>0</v>
      </c>
      <c r="AC479" s="227">
        <f>AA479+AB479</f>
        <v>0</v>
      </c>
      <c r="AD479" s="227"/>
      <c r="AE479" s="227"/>
      <c r="AF479" s="229">
        <f t="shared" si="1239"/>
        <v>0</v>
      </c>
      <c r="AG479" s="228"/>
      <c r="AH479" s="227">
        <f t="shared" si="1246"/>
        <v>0</v>
      </c>
      <c r="AI479" s="227">
        <f t="shared" si="1247"/>
        <v>74916</v>
      </c>
      <c r="AJ479" s="232">
        <f t="shared" si="1192"/>
        <v>74916</v>
      </c>
      <c r="AK479" s="227"/>
      <c r="AL479" s="227">
        <v>1200</v>
      </c>
      <c r="AM479" s="227">
        <f t="shared" si="1253"/>
        <v>1200</v>
      </c>
      <c r="AN479" s="228"/>
      <c r="AO479" s="238">
        <f t="shared" si="1248"/>
        <v>0</v>
      </c>
      <c r="AP479" s="227">
        <f t="shared" si="1244"/>
        <v>0</v>
      </c>
      <c r="AQ479" s="227">
        <f t="shared" si="1245"/>
        <v>0</v>
      </c>
      <c r="AR479" s="227"/>
      <c r="AS479" s="227"/>
      <c r="AT479" s="229">
        <f t="shared" si="1240"/>
        <v>0</v>
      </c>
      <c r="AU479" s="230"/>
      <c r="AV479" s="238">
        <f>R479*AY479</f>
        <v>0</v>
      </c>
      <c r="AW479" s="227">
        <f>R480*AZ479</f>
        <v>0</v>
      </c>
      <c r="AX479" s="227">
        <f>AV479+AW479</f>
        <v>0</v>
      </c>
      <c r="AY479" s="227"/>
      <c r="AZ479" s="227"/>
      <c r="BA479" s="229">
        <f t="shared" si="1241"/>
        <v>0</v>
      </c>
      <c r="BB479" s="230"/>
      <c r="BC479" s="238">
        <f>Y479*BF479</f>
        <v>0</v>
      </c>
      <c r="BD479" s="227">
        <f>Y480*BG479</f>
        <v>0</v>
      </c>
      <c r="BE479" s="227">
        <f>BC479+BD479</f>
        <v>0</v>
      </c>
      <c r="BF479" s="227"/>
      <c r="BG479" s="227"/>
      <c r="BH479" s="229">
        <f t="shared" si="1242"/>
        <v>0</v>
      </c>
      <c r="BI479" s="230"/>
      <c r="BJ479" s="230"/>
      <c r="BK479" s="238">
        <f>AT479*BN479</f>
        <v>0</v>
      </c>
      <c r="BL479" s="227">
        <f>AT480*BO479</f>
        <v>0</v>
      </c>
      <c r="BM479" s="227">
        <f>BK479+BL479</f>
        <v>0</v>
      </c>
      <c r="BN479" s="227"/>
      <c r="BO479" s="227"/>
      <c r="BP479" s="229">
        <f t="shared" si="1243"/>
        <v>0</v>
      </c>
      <c r="BQ479" s="230"/>
      <c r="BR479" s="238">
        <f>E479*BU479</f>
        <v>0</v>
      </c>
      <c r="BS479" s="227">
        <f>E479*BV479</f>
        <v>0</v>
      </c>
      <c r="BT479" s="227">
        <f>BR479+BS479</f>
        <v>0</v>
      </c>
      <c r="BU479" s="18"/>
      <c r="BV479" s="186"/>
      <c r="BW479" s="16">
        <f t="shared" si="1216"/>
        <v>0</v>
      </c>
      <c r="BX479" s="48"/>
      <c r="BY479" s="37" t="s">
        <v>919</v>
      </c>
      <c r="BZ479" s="37"/>
    </row>
    <row r="480" spans="1:162" ht="99.75" customHeight="1" outlineLevel="1" x14ac:dyDescent="0.45">
      <c r="A480" s="5">
        <v>397</v>
      </c>
      <c r="B480" s="5">
        <v>397</v>
      </c>
      <c r="C480" s="5" t="s">
        <v>371</v>
      </c>
      <c r="D480" s="6" t="s">
        <v>551</v>
      </c>
      <c r="E480" s="10">
        <v>296.64999999999998</v>
      </c>
      <c r="F480" s="283">
        <f t="shared" ref="F480" si="1327">E480*I480</f>
        <v>171938.34</v>
      </c>
      <c r="G480" s="283">
        <f t="shared" ref="G480" si="1328">E480*J480</f>
        <v>289233.75</v>
      </c>
      <c r="H480" s="283">
        <f t="shared" ref="H480" si="1329">F480+G480</f>
        <v>461172.08999999997</v>
      </c>
      <c r="I480" s="283">
        <f t="shared" ref="I480" si="1330">P480</f>
        <v>579.6</v>
      </c>
      <c r="J480" s="283">
        <f t="shared" ref="J480" si="1331">Q480</f>
        <v>975</v>
      </c>
      <c r="K480" s="10"/>
      <c r="L480" s="228"/>
      <c r="M480" s="227">
        <f t="shared" si="1249"/>
        <v>171938.34</v>
      </c>
      <c r="N480" s="227">
        <f>E480*Q480</f>
        <v>289233.75</v>
      </c>
      <c r="O480" s="227">
        <f t="shared" si="1250"/>
        <v>461172.08999999997</v>
      </c>
      <c r="P480" s="227">
        <v>579.6</v>
      </c>
      <c r="Q480" s="227">
        <v>975</v>
      </c>
      <c r="R480" s="227">
        <f t="shared" si="1251"/>
        <v>1554.6</v>
      </c>
      <c r="S480" s="228"/>
      <c r="T480" s="227">
        <f t="shared" si="1186"/>
        <v>51913.749999999993</v>
      </c>
      <c r="U480" s="227">
        <f t="shared" si="1187"/>
        <v>0</v>
      </c>
      <c r="V480" s="232">
        <f t="shared" si="1188"/>
        <v>51913.749999999993</v>
      </c>
      <c r="W480" s="274">
        <v>175</v>
      </c>
      <c r="X480" s="227"/>
      <c r="Y480" s="227">
        <f t="shared" si="1252"/>
        <v>175</v>
      </c>
      <c r="Z480" s="228"/>
      <c r="AA480" s="238">
        <f>AM480*AD480</f>
        <v>0</v>
      </c>
      <c r="AB480" s="227">
        <f>AM481*AE480</f>
        <v>0</v>
      </c>
      <c r="AC480" s="227">
        <f>AA480+AB480</f>
        <v>0</v>
      </c>
      <c r="AD480" s="227"/>
      <c r="AE480" s="227"/>
      <c r="AF480" s="229">
        <f t="shared" si="1239"/>
        <v>0</v>
      </c>
      <c r="AG480" s="228"/>
      <c r="AH480" s="227">
        <f t="shared" si="1246"/>
        <v>0</v>
      </c>
      <c r="AI480" s="227">
        <f t="shared" si="1247"/>
        <v>355980</v>
      </c>
      <c r="AJ480" s="232">
        <f t="shared" si="1192"/>
        <v>355980</v>
      </c>
      <c r="AK480" s="227"/>
      <c r="AL480" s="227">
        <v>1200</v>
      </c>
      <c r="AM480" s="227">
        <f t="shared" si="1253"/>
        <v>1200</v>
      </c>
      <c r="AN480" s="228"/>
      <c r="AO480" s="238">
        <f t="shared" si="1248"/>
        <v>0</v>
      </c>
      <c r="AP480" s="227">
        <f t="shared" si="1244"/>
        <v>0</v>
      </c>
      <c r="AQ480" s="227">
        <f t="shared" si="1245"/>
        <v>0</v>
      </c>
      <c r="AR480" s="227"/>
      <c r="AS480" s="227"/>
      <c r="AT480" s="229">
        <f t="shared" si="1240"/>
        <v>0</v>
      </c>
      <c r="AU480" s="230"/>
      <c r="AV480" s="238">
        <f>R480*AY480</f>
        <v>0</v>
      </c>
      <c r="AW480" s="227">
        <f>R481*AZ480</f>
        <v>0</v>
      </c>
      <c r="AX480" s="227">
        <f>AV480+AW480</f>
        <v>0</v>
      </c>
      <c r="AY480" s="227"/>
      <c r="AZ480" s="227"/>
      <c r="BA480" s="229">
        <f t="shared" si="1241"/>
        <v>0</v>
      </c>
      <c r="BB480" s="230"/>
      <c r="BC480" s="238">
        <f>Y480*BF480</f>
        <v>0</v>
      </c>
      <c r="BD480" s="227">
        <f>Y481*BG480</f>
        <v>0</v>
      </c>
      <c r="BE480" s="227">
        <f>BC480+BD480</f>
        <v>0</v>
      </c>
      <c r="BF480" s="227"/>
      <c r="BG480" s="227"/>
      <c r="BH480" s="229">
        <f t="shared" si="1242"/>
        <v>0</v>
      </c>
      <c r="BI480" s="230"/>
      <c r="BJ480" s="230"/>
      <c r="BK480" s="238">
        <f>AT480*BN480</f>
        <v>0</v>
      </c>
      <c r="BL480" s="227">
        <f>AT481*BO480</f>
        <v>0</v>
      </c>
      <c r="BM480" s="227">
        <f>BK480+BL480</f>
        <v>0</v>
      </c>
      <c r="BN480" s="227"/>
      <c r="BO480" s="227"/>
      <c r="BP480" s="229">
        <f t="shared" si="1243"/>
        <v>0</v>
      </c>
      <c r="BQ480" s="230"/>
      <c r="BR480" s="238">
        <f>E480*BU480</f>
        <v>0</v>
      </c>
      <c r="BS480" s="227">
        <f>E480*BV480</f>
        <v>0</v>
      </c>
      <c r="BT480" s="227">
        <f>BR480+BS480</f>
        <v>0</v>
      </c>
      <c r="BU480" s="18"/>
      <c r="BV480" s="186"/>
      <c r="BW480" s="16">
        <f t="shared" si="1216"/>
        <v>0</v>
      </c>
      <c r="BX480" s="48"/>
      <c r="BY480" s="37" t="s">
        <v>920</v>
      </c>
      <c r="BZ480" s="37"/>
    </row>
    <row r="481" spans="1:162" s="26" customFormat="1" ht="28.5" x14ac:dyDescent="0.45">
      <c r="A481" s="21"/>
      <c r="B481" s="21"/>
      <c r="C481" s="21" t="s">
        <v>191</v>
      </c>
      <c r="D481" s="27"/>
      <c r="E481" s="28"/>
      <c r="F481" s="290"/>
      <c r="G481" s="290"/>
      <c r="H481" s="290"/>
      <c r="I481" s="290"/>
      <c r="J481" s="290"/>
      <c r="K481" s="28"/>
      <c r="L481" s="226"/>
      <c r="M481" s="225">
        <f t="shared" si="1249"/>
        <v>0</v>
      </c>
      <c r="N481" s="225"/>
      <c r="O481" s="225">
        <f t="shared" si="1250"/>
        <v>0</v>
      </c>
      <c r="P481" s="225"/>
      <c r="Q481" s="225"/>
      <c r="R481" s="225">
        <f t="shared" si="1251"/>
        <v>0</v>
      </c>
      <c r="S481" s="226"/>
      <c r="T481" s="225">
        <f t="shared" si="1186"/>
        <v>0</v>
      </c>
      <c r="U481" s="225">
        <f t="shared" si="1187"/>
        <v>0</v>
      </c>
      <c r="V481" s="225">
        <f t="shared" si="1188"/>
        <v>0</v>
      </c>
      <c r="W481" s="273"/>
      <c r="X481" s="225"/>
      <c r="Y481" s="225">
        <f t="shared" si="1252"/>
        <v>0</v>
      </c>
      <c r="Z481" s="226"/>
      <c r="AA481" s="224">
        <f>AM481*AD481</f>
        <v>0</v>
      </c>
      <c r="AB481" s="225">
        <f>AM482*AE481</f>
        <v>0</v>
      </c>
      <c r="AC481" s="225">
        <f>AA481+AB481</f>
        <v>0</v>
      </c>
      <c r="AD481" s="225"/>
      <c r="AE481" s="225"/>
      <c r="AF481" s="222">
        <f t="shared" si="1239"/>
        <v>0</v>
      </c>
      <c r="AG481" s="226"/>
      <c r="AH481" s="225">
        <f t="shared" si="1246"/>
        <v>0</v>
      </c>
      <c r="AI481" s="225">
        <f t="shared" si="1247"/>
        <v>0</v>
      </c>
      <c r="AJ481" s="225">
        <f t="shared" si="1192"/>
        <v>0</v>
      </c>
      <c r="AK481" s="225"/>
      <c r="AL481" s="225"/>
      <c r="AM481" s="225">
        <f t="shared" si="1253"/>
        <v>0</v>
      </c>
      <c r="AN481" s="226"/>
      <c r="AO481" s="224">
        <f t="shared" si="1248"/>
        <v>0</v>
      </c>
      <c r="AP481" s="225">
        <f t="shared" si="1244"/>
        <v>0</v>
      </c>
      <c r="AQ481" s="225">
        <f t="shared" si="1245"/>
        <v>0</v>
      </c>
      <c r="AR481" s="225"/>
      <c r="AS481" s="225"/>
      <c r="AT481" s="222">
        <f t="shared" si="1240"/>
        <v>0</v>
      </c>
      <c r="AU481" s="223"/>
      <c r="AV481" s="224">
        <f>R481*AY481</f>
        <v>0</v>
      </c>
      <c r="AW481" s="225">
        <f>R482*AZ481</f>
        <v>0</v>
      </c>
      <c r="AX481" s="225">
        <f>AV481+AW481</f>
        <v>0</v>
      </c>
      <c r="AY481" s="225"/>
      <c r="AZ481" s="225"/>
      <c r="BA481" s="222">
        <f t="shared" si="1241"/>
        <v>0</v>
      </c>
      <c r="BB481" s="223"/>
      <c r="BC481" s="224">
        <f>Y481*BF481</f>
        <v>0</v>
      </c>
      <c r="BD481" s="225">
        <f>Y482*BG481</f>
        <v>0</v>
      </c>
      <c r="BE481" s="225">
        <f>BC481+BD481</f>
        <v>0</v>
      </c>
      <c r="BF481" s="225"/>
      <c r="BG481" s="225"/>
      <c r="BH481" s="222">
        <f t="shared" si="1242"/>
        <v>0</v>
      </c>
      <c r="BI481" s="223"/>
      <c r="BJ481" s="223"/>
      <c r="BK481" s="224">
        <f>AT481*BN481</f>
        <v>0</v>
      </c>
      <c r="BL481" s="225">
        <f>AT482*BO481</f>
        <v>0</v>
      </c>
      <c r="BM481" s="225">
        <f>BK481+BL481</f>
        <v>0</v>
      </c>
      <c r="BN481" s="225"/>
      <c r="BO481" s="225"/>
      <c r="BP481" s="222">
        <f t="shared" si="1243"/>
        <v>0</v>
      </c>
      <c r="BQ481" s="223"/>
      <c r="BR481" s="224">
        <f>BA481*BU481</f>
        <v>0</v>
      </c>
      <c r="BS481" s="225">
        <f>BA482*BV481</f>
        <v>0</v>
      </c>
      <c r="BT481" s="225">
        <f>BR481+BS481</f>
        <v>0</v>
      </c>
      <c r="BU481" s="29"/>
      <c r="BV481" s="190"/>
      <c r="BW481" s="25">
        <f t="shared" si="1216"/>
        <v>0</v>
      </c>
      <c r="BX481" s="47"/>
      <c r="BY481" s="35"/>
      <c r="BZ481" s="35"/>
      <c r="CA481" s="53"/>
      <c r="CB481" s="53"/>
      <c r="CC481" s="53"/>
      <c r="CD481" s="53"/>
      <c r="CE481" s="53"/>
      <c r="CF481" s="53"/>
      <c r="CG481" s="53"/>
      <c r="CH481" s="53"/>
      <c r="CI481" s="53"/>
      <c r="CJ481" s="53"/>
      <c r="CK481" s="53"/>
      <c r="CL481" s="53"/>
      <c r="CM481" s="53"/>
      <c r="CN481" s="53"/>
      <c r="CO481" s="53"/>
      <c r="CP481" s="53"/>
      <c r="CQ481" s="53"/>
      <c r="CR481" s="53"/>
      <c r="CS481" s="53"/>
      <c r="CT481" s="53"/>
      <c r="CU481" s="53"/>
      <c r="CV481" s="53"/>
      <c r="CW481" s="53"/>
      <c r="CX481" s="53"/>
      <c r="CY481" s="53"/>
      <c r="CZ481" s="53"/>
      <c r="DA481" s="53"/>
      <c r="DB481" s="53"/>
      <c r="DC481" s="53"/>
      <c r="DD481" s="53"/>
      <c r="DE481" s="53"/>
      <c r="DF481" s="53"/>
      <c r="DG481" s="53"/>
      <c r="DH481" s="53"/>
      <c r="DI481" s="53"/>
      <c r="DJ481" s="53"/>
      <c r="DK481" s="53"/>
      <c r="DL481" s="53"/>
      <c r="DM481" s="53"/>
      <c r="DN481" s="53"/>
      <c r="DO481" s="53"/>
      <c r="DP481" s="53"/>
      <c r="DQ481" s="53"/>
      <c r="DR481" s="53"/>
      <c r="DS481" s="53"/>
      <c r="DT481" s="53"/>
      <c r="DU481" s="53"/>
      <c r="DV481" s="53"/>
      <c r="DW481" s="53"/>
      <c r="DX481" s="53"/>
      <c r="DY481" s="53"/>
      <c r="DZ481" s="53"/>
      <c r="EA481" s="53"/>
      <c r="EB481" s="53"/>
      <c r="EC481" s="53"/>
      <c r="ED481" s="53"/>
      <c r="EE481" s="53"/>
      <c r="EF481" s="53"/>
      <c r="EG481" s="53"/>
      <c r="EH481" s="53"/>
      <c r="EI481" s="53"/>
      <c r="EJ481" s="53"/>
      <c r="EK481" s="53"/>
      <c r="EL481" s="53"/>
      <c r="EM481" s="53"/>
      <c r="EN481" s="53"/>
      <c r="EO481" s="53"/>
      <c r="EP481" s="53"/>
      <c r="EQ481" s="53"/>
      <c r="ER481" s="53"/>
      <c r="ES481" s="53"/>
      <c r="ET481" s="53"/>
      <c r="EU481" s="53"/>
      <c r="EV481" s="53"/>
      <c r="EW481" s="53"/>
      <c r="EX481" s="53"/>
      <c r="EY481" s="53"/>
      <c r="EZ481" s="53"/>
      <c r="FA481" s="53"/>
      <c r="FB481" s="53"/>
      <c r="FC481" s="53"/>
      <c r="FD481" s="53"/>
      <c r="FE481" s="53"/>
      <c r="FF481" s="53"/>
    </row>
    <row r="482" spans="1:162" s="26" customFormat="1" ht="28.5" x14ac:dyDescent="0.45">
      <c r="A482" s="21"/>
      <c r="B482" s="21"/>
      <c r="C482" s="21" t="s">
        <v>372</v>
      </c>
      <c r="D482" s="27"/>
      <c r="E482" s="28"/>
      <c r="F482" s="225">
        <f t="shared" ref="F482:L482" si="1332">SUM(F483:F485)</f>
        <v>237994.56</v>
      </c>
      <c r="G482" s="225">
        <f t="shared" si="1332"/>
        <v>506257.29</v>
      </c>
      <c r="H482" s="225">
        <f t="shared" si="1332"/>
        <v>744251.84999999986</v>
      </c>
      <c r="I482" s="225"/>
      <c r="J482" s="225"/>
      <c r="K482" s="225"/>
      <c r="L482" s="225">
        <f t="shared" si="1332"/>
        <v>0</v>
      </c>
      <c r="M482" s="225">
        <f>SUM(M483:M485)</f>
        <v>237994.56</v>
      </c>
      <c r="N482" s="225">
        <f t="shared" ref="N482:O482" si="1333">SUM(N483:N485)</f>
        <v>506257.29</v>
      </c>
      <c r="O482" s="225">
        <f t="shared" si="1333"/>
        <v>744251.84999999986</v>
      </c>
      <c r="P482" s="225"/>
      <c r="Q482" s="225"/>
      <c r="R482" s="225">
        <f t="shared" si="1251"/>
        <v>0</v>
      </c>
      <c r="S482" s="226"/>
      <c r="T482" s="225">
        <f>SUM(T483:T485)</f>
        <v>135328.77600000001</v>
      </c>
      <c r="U482" s="225">
        <f t="shared" ref="U482" si="1334">SUM(U483:U485)</f>
        <v>0</v>
      </c>
      <c r="V482" s="225">
        <f t="shared" ref="V482" si="1335">SUM(V483:V485)</f>
        <v>135328.77600000001</v>
      </c>
      <c r="W482" s="273"/>
      <c r="X482" s="225"/>
      <c r="Y482" s="225">
        <f t="shared" si="1252"/>
        <v>0</v>
      </c>
      <c r="Z482" s="226"/>
      <c r="AA482" s="225">
        <f>SUM(AA483:AA485)</f>
        <v>0</v>
      </c>
      <c r="AB482" s="225">
        <f t="shared" ref="AB482:AC482" si="1336">SUM(AB483:AB485)</f>
        <v>0</v>
      </c>
      <c r="AC482" s="225">
        <f t="shared" si="1336"/>
        <v>0</v>
      </c>
      <c r="AD482" s="225"/>
      <c r="AE482" s="225"/>
      <c r="AF482" s="222">
        <f t="shared" si="1239"/>
        <v>0</v>
      </c>
      <c r="AG482" s="226"/>
      <c r="AH482" s="225">
        <f>SUM(AH483:AH485)</f>
        <v>0</v>
      </c>
      <c r="AI482" s="225">
        <f t="shared" ref="AI482" si="1337">SUM(AI483:AI485)</f>
        <v>353335.0477700003</v>
      </c>
      <c r="AJ482" s="225">
        <f t="shared" ref="AJ482" si="1338">SUM(AJ483:AJ485)</f>
        <v>353335.0477700003</v>
      </c>
      <c r="AK482" s="225"/>
      <c r="AL482" s="225"/>
      <c r="AM482" s="225">
        <f t="shared" si="1253"/>
        <v>0</v>
      </c>
      <c r="AN482" s="226"/>
      <c r="AO482" s="225">
        <f>SUM(AO483:AO485)</f>
        <v>0</v>
      </c>
      <c r="AP482" s="225">
        <f t="shared" ref="AP482" si="1339">SUM(AP483:AP485)</f>
        <v>0</v>
      </c>
      <c r="AQ482" s="225">
        <f t="shared" ref="AQ482" si="1340">SUM(AQ483:AQ485)</f>
        <v>0</v>
      </c>
      <c r="AR482" s="225"/>
      <c r="AS482" s="225"/>
      <c r="AT482" s="222">
        <f t="shared" si="1240"/>
        <v>0</v>
      </c>
      <c r="AU482" s="223"/>
      <c r="AV482" s="225">
        <f>SUM(AV483:AV485)</f>
        <v>0</v>
      </c>
      <c r="AW482" s="225">
        <f t="shared" ref="AW482" si="1341">SUM(AW483:AW485)</f>
        <v>0</v>
      </c>
      <c r="AX482" s="225">
        <f t="shared" ref="AX482" si="1342">SUM(AX483:AX485)</f>
        <v>0</v>
      </c>
      <c r="AY482" s="225"/>
      <c r="AZ482" s="225"/>
      <c r="BA482" s="222">
        <f t="shared" si="1241"/>
        <v>0</v>
      </c>
      <c r="BB482" s="223"/>
      <c r="BC482" s="225">
        <f>SUM(BC483:BC485)</f>
        <v>0</v>
      </c>
      <c r="BD482" s="225">
        <f t="shared" ref="BD482:BE482" si="1343">SUM(BD483:BD485)</f>
        <v>0</v>
      </c>
      <c r="BE482" s="225">
        <f t="shared" si="1343"/>
        <v>0</v>
      </c>
      <c r="BF482" s="225"/>
      <c r="BG482" s="225"/>
      <c r="BH482" s="222">
        <f t="shared" si="1242"/>
        <v>0</v>
      </c>
      <c r="BI482" s="223"/>
      <c r="BJ482" s="223"/>
      <c r="BK482" s="225">
        <f>SUM(BK483:BK485)</f>
        <v>0</v>
      </c>
      <c r="BL482" s="225">
        <f t="shared" ref="BL482:BM482" si="1344">SUM(BL483:BL485)</f>
        <v>0</v>
      </c>
      <c r="BM482" s="225">
        <f t="shared" si="1344"/>
        <v>0</v>
      </c>
      <c r="BN482" s="225"/>
      <c r="BO482" s="225"/>
      <c r="BP482" s="222">
        <f t="shared" si="1243"/>
        <v>0</v>
      </c>
      <c r="BQ482" s="223"/>
      <c r="BR482" s="225">
        <f>SUM(BR483:BR485)</f>
        <v>0</v>
      </c>
      <c r="BS482" s="225">
        <f t="shared" ref="BS482:BT482" si="1345">SUM(BS483:BS485)</f>
        <v>0</v>
      </c>
      <c r="BT482" s="225">
        <f t="shared" si="1345"/>
        <v>0</v>
      </c>
      <c r="BU482" s="29"/>
      <c r="BV482" s="190"/>
      <c r="BW482" s="25">
        <f t="shared" si="1216"/>
        <v>0</v>
      </c>
      <c r="BX482" s="47"/>
      <c r="BY482" s="35"/>
      <c r="BZ482" s="35"/>
      <c r="CA482" s="53"/>
      <c r="CB482" s="53"/>
      <c r="CC482" s="53"/>
      <c r="CD482" s="53"/>
      <c r="CE482" s="53"/>
      <c r="CF482" s="53"/>
      <c r="CG482" s="53"/>
      <c r="CH482" s="53"/>
      <c r="CI482" s="53"/>
      <c r="CJ482" s="53"/>
      <c r="CK482" s="53"/>
      <c r="CL482" s="53"/>
      <c r="CM482" s="53"/>
      <c r="CN482" s="53"/>
      <c r="CO482" s="53"/>
      <c r="CP482" s="53"/>
      <c r="CQ482" s="53"/>
      <c r="CR482" s="53"/>
      <c r="CS482" s="53"/>
      <c r="CT482" s="53"/>
      <c r="CU482" s="53"/>
      <c r="CV482" s="53"/>
      <c r="CW482" s="53"/>
      <c r="CX482" s="53"/>
      <c r="CY482" s="53"/>
      <c r="CZ482" s="53"/>
      <c r="DA482" s="53"/>
      <c r="DB482" s="53"/>
      <c r="DC482" s="53"/>
      <c r="DD482" s="53"/>
      <c r="DE482" s="53"/>
      <c r="DF482" s="53"/>
      <c r="DG482" s="53"/>
      <c r="DH482" s="53"/>
      <c r="DI482" s="53"/>
      <c r="DJ482" s="53"/>
      <c r="DK482" s="53"/>
      <c r="DL482" s="53"/>
      <c r="DM482" s="53"/>
      <c r="DN482" s="53"/>
      <c r="DO482" s="53"/>
      <c r="DP482" s="53"/>
      <c r="DQ482" s="53"/>
      <c r="DR482" s="53"/>
      <c r="DS482" s="53"/>
      <c r="DT482" s="53"/>
      <c r="DU482" s="53"/>
      <c r="DV482" s="53"/>
      <c r="DW482" s="53"/>
      <c r="DX482" s="53"/>
      <c r="DY482" s="53"/>
      <c r="DZ482" s="53"/>
      <c r="EA482" s="53"/>
      <c r="EB482" s="53"/>
      <c r="EC482" s="53"/>
      <c r="ED482" s="53"/>
      <c r="EE482" s="53"/>
      <c r="EF482" s="53"/>
      <c r="EG482" s="53"/>
      <c r="EH482" s="53"/>
      <c r="EI482" s="53"/>
      <c r="EJ482" s="53"/>
      <c r="EK482" s="53"/>
      <c r="EL482" s="53"/>
      <c r="EM482" s="53"/>
      <c r="EN482" s="53"/>
      <c r="EO482" s="53"/>
      <c r="EP482" s="53"/>
      <c r="EQ482" s="53"/>
      <c r="ER482" s="53"/>
      <c r="ES482" s="53"/>
      <c r="ET482" s="53"/>
      <c r="EU482" s="53"/>
      <c r="EV482" s="53"/>
      <c r="EW482" s="53"/>
      <c r="EX482" s="53"/>
      <c r="EY482" s="53"/>
      <c r="EZ482" s="53"/>
      <c r="FA482" s="53"/>
      <c r="FB482" s="53"/>
      <c r="FC482" s="53"/>
      <c r="FD482" s="53"/>
      <c r="FE482" s="53"/>
      <c r="FF482" s="53"/>
    </row>
    <row r="483" spans="1:162" ht="85.5" customHeight="1" outlineLevel="1" x14ac:dyDescent="0.45">
      <c r="A483" s="5">
        <v>398</v>
      </c>
      <c r="B483" s="5">
        <v>398</v>
      </c>
      <c r="C483" s="5" t="s">
        <v>373</v>
      </c>
      <c r="D483" s="6" t="s">
        <v>549</v>
      </c>
      <c r="E483" s="10">
        <v>30.3</v>
      </c>
      <c r="F483" s="283">
        <f t="shared" ref="F483:F485" si="1346">E483*I483</f>
        <v>4999.5</v>
      </c>
      <c r="G483" s="283">
        <f t="shared" ref="G483:G485" si="1347">E483*J483</f>
        <v>49982.879999999997</v>
      </c>
      <c r="H483" s="283">
        <f t="shared" ref="H483:H485" si="1348">F483+G483</f>
        <v>54982.38</v>
      </c>
      <c r="I483" s="283">
        <f t="shared" ref="I483:I485" si="1349">P483</f>
        <v>165</v>
      </c>
      <c r="J483" s="283">
        <f t="shared" ref="J483:J485" si="1350">Q483</f>
        <v>1649.6</v>
      </c>
      <c r="K483" s="10"/>
      <c r="L483" s="228"/>
      <c r="M483" s="227">
        <f t="shared" si="1249"/>
        <v>4999.5</v>
      </c>
      <c r="N483" s="227">
        <f>E483*Q483</f>
        <v>49982.879999999997</v>
      </c>
      <c r="O483" s="227">
        <f t="shared" si="1250"/>
        <v>54982.38</v>
      </c>
      <c r="P483" s="236">
        <v>165</v>
      </c>
      <c r="Q483" s="227">
        <v>1649.6</v>
      </c>
      <c r="R483" s="227">
        <f t="shared" si="1251"/>
        <v>1814.6</v>
      </c>
      <c r="S483" s="228"/>
      <c r="T483" s="227">
        <f t="shared" si="1186"/>
        <v>4741.95</v>
      </c>
      <c r="U483" s="227">
        <f t="shared" si="1187"/>
        <v>0</v>
      </c>
      <c r="V483" s="232">
        <f t="shared" si="1188"/>
        <v>4741.95</v>
      </c>
      <c r="W483" s="274">
        <v>156.5</v>
      </c>
      <c r="X483" s="227"/>
      <c r="Y483" s="227">
        <f t="shared" si="1252"/>
        <v>156.5</v>
      </c>
      <c r="Z483" s="228"/>
      <c r="AA483" s="238">
        <f>AM483*AD483</f>
        <v>0</v>
      </c>
      <c r="AB483" s="227">
        <f>AM484*AE483</f>
        <v>0</v>
      </c>
      <c r="AC483" s="227">
        <f>AA483+AB483</f>
        <v>0</v>
      </c>
      <c r="AD483" s="227"/>
      <c r="AE483" s="227"/>
      <c r="AF483" s="229">
        <f t="shared" si="1239"/>
        <v>0</v>
      </c>
      <c r="AG483" s="228"/>
      <c r="AH483" s="227">
        <f t="shared" si="1246"/>
        <v>0</v>
      </c>
      <c r="AI483" s="227">
        <f t="shared" si="1247"/>
        <v>13362.300000000001</v>
      </c>
      <c r="AJ483" s="232">
        <f t="shared" si="1192"/>
        <v>13362.300000000001</v>
      </c>
      <c r="AK483" s="227"/>
      <c r="AL483" s="227">
        <v>441</v>
      </c>
      <c r="AM483" s="227">
        <f t="shared" si="1253"/>
        <v>441</v>
      </c>
      <c r="AN483" s="228"/>
      <c r="AO483" s="238">
        <f t="shared" si="1248"/>
        <v>0</v>
      </c>
      <c r="AP483" s="227">
        <f t="shared" si="1244"/>
        <v>0</v>
      </c>
      <c r="AQ483" s="227">
        <f t="shared" si="1245"/>
        <v>0</v>
      </c>
      <c r="AR483" s="227"/>
      <c r="AS483" s="227"/>
      <c r="AT483" s="229">
        <f t="shared" si="1240"/>
        <v>0</v>
      </c>
      <c r="AU483" s="230"/>
      <c r="AV483" s="238">
        <f>R483*AY483</f>
        <v>0</v>
      </c>
      <c r="AW483" s="227">
        <f>R484*AZ483</f>
        <v>0</v>
      </c>
      <c r="AX483" s="227">
        <f>AV483+AW483</f>
        <v>0</v>
      </c>
      <c r="AY483" s="227"/>
      <c r="AZ483" s="227"/>
      <c r="BA483" s="229">
        <f t="shared" si="1241"/>
        <v>0</v>
      </c>
      <c r="BB483" s="230"/>
      <c r="BC483" s="238">
        <f>Y483*BF483</f>
        <v>0</v>
      </c>
      <c r="BD483" s="227">
        <f>Y484*BG483</f>
        <v>0</v>
      </c>
      <c r="BE483" s="227">
        <f>BC483+BD483</f>
        <v>0</v>
      </c>
      <c r="BF483" s="227"/>
      <c r="BG483" s="227"/>
      <c r="BH483" s="229">
        <f t="shared" si="1242"/>
        <v>0</v>
      </c>
      <c r="BI483" s="230"/>
      <c r="BJ483" s="230"/>
      <c r="BK483" s="238">
        <f>AT483*BN483</f>
        <v>0</v>
      </c>
      <c r="BL483" s="227">
        <f>AT484*BO483</f>
        <v>0</v>
      </c>
      <c r="BM483" s="227">
        <f>BK483+BL483</f>
        <v>0</v>
      </c>
      <c r="BN483" s="227"/>
      <c r="BO483" s="227"/>
      <c r="BP483" s="229">
        <f t="shared" si="1243"/>
        <v>0</v>
      </c>
      <c r="BQ483" s="230"/>
      <c r="BR483" s="238">
        <f>BA483*BU483</f>
        <v>0</v>
      </c>
      <c r="BS483" s="227">
        <f>BA484*BV483</f>
        <v>0</v>
      </c>
      <c r="BT483" s="227">
        <f>BR483+BS483</f>
        <v>0</v>
      </c>
      <c r="BU483" s="18"/>
      <c r="BV483" s="186"/>
      <c r="BW483" s="16">
        <f t="shared" si="1216"/>
        <v>0</v>
      </c>
      <c r="BX483" s="48"/>
      <c r="BY483" s="37" t="s">
        <v>921</v>
      </c>
      <c r="BZ483" s="37"/>
    </row>
    <row r="484" spans="1:162" ht="114" customHeight="1" outlineLevel="1" x14ac:dyDescent="0.45">
      <c r="A484" s="5">
        <v>399</v>
      </c>
      <c r="B484" s="5">
        <v>399</v>
      </c>
      <c r="C484" s="5" t="s">
        <v>374</v>
      </c>
      <c r="D484" s="6" t="s">
        <v>560</v>
      </c>
      <c r="E484" s="10">
        <v>101.1</v>
      </c>
      <c r="F484" s="283">
        <f t="shared" si="1346"/>
        <v>174397.5</v>
      </c>
      <c r="G484" s="283">
        <f t="shared" si="1347"/>
        <v>357701.91</v>
      </c>
      <c r="H484" s="283">
        <f t="shared" si="1348"/>
        <v>532099.40999999992</v>
      </c>
      <c r="I484" s="283">
        <f t="shared" si="1349"/>
        <v>1725</v>
      </c>
      <c r="J484" s="283">
        <f t="shared" si="1350"/>
        <v>3538.1</v>
      </c>
      <c r="K484" s="10"/>
      <c r="L484" s="228"/>
      <c r="M484" s="227">
        <f t="shared" si="1249"/>
        <v>174397.5</v>
      </c>
      <c r="N484" s="227">
        <f t="shared" ref="N484:N485" si="1351">E484*Q484</f>
        <v>357701.91</v>
      </c>
      <c r="O484" s="227">
        <f t="shared" si="1250"/>
        <v>532099.40999999992</v>
      </c>
      <c r="P484" s="227">
        <v>1725</v>
      </c>
      <c r="Q484" s="227">
        <v>3538.1</v>
      </c>
      <c r="R484" s="227">
        <f t="shared" si="1251"/>
        <v>5263.1</v>
      </c>
      <c r="S484" s="228"/>
      <c r="T484" s="227">
        <f t="shared" si="1186"/>
        <v>112894.326</v>
      </c>
      <c r="U484" s="227">
        <f t="shared" si="1187"/>
        <v>0</v>
      </c>
      <c r="V484" s="232">
        <f t="shared" si="1188"/>
        <v>112894.326</v>
      </c>
      <c r="W484" s="274">
        <v>1116.6600000000001</v>
      </c>
      <c r="X484" s="227"/>
      <c r="Y484" s="227">
        <f t="shared" si="1252"/>
        <v>1116.6600000000001</v>
      </c>
      <c r="Z484" s="228"/>
      <c r="AA484" s="238">
        <f>AM484*AD484</f>
        <v>0</v>
      </c>
      <c r="AB484" s="227">
        <f>AM485*AE484</f>
        <v>0</v>
      </c>
      <c r="AC484" s="227">
        <f>AA484+AB484</f>
        <v>0</v>
      </c>
      <c r="AD484" s="227"/>
      <c r="AE484" s="227"/>
      <c r="AF484" s="229">
        <f t="shared" si="1239"/>
        <v>0</v>
      </c>
      <c r="AG484" s="228"/>
      <c r="AH484" s="227">
        <f t="shared" si="1246"/>
        <v>0</v>
      </c>
      <c r="AI484" s="227">
        <f t="shared" si="1247"/>
        <v>228762.74777000031</v>
      </c>
      <c r="AJ484" s="232">
        <f t="shared" si="1192"/>
        <v>228762.74777000031</v>
      </c>
      <c r="AK484" s="227"/>
      <c r="AL484" s="227">
        <v>2262.7373666666699</v>
      </c>
      <c r="AM484" s="227">
        <f t="shared" si="1253"/>
        <v>2262.7373666666699</v>
      </c>
      <c r="AN484" s="228"/>
      <c r="AO484" s="238">
        <f t="shared" si="1248"/>
        <v>0</v>
      </c>
      <c r="AP484" s="227">
        <f t="shared" si="1244"/>
        <v>0</v>
      </c>
      <c r="AQ484" s="227">
        <f t="shared" si="1245"/>
        <v>0</v>
      </c>
      <c r="AR484" s="227"/>
      <c r="AS484" s="227"/>
      <c r="AT484" s="229">
        <f t="shared" si="1240"/>
        <v>0</v>
      </c>
      <c r="AU484" s="230"/>
      <c r="AV484" s="238">
        <f>R484*AY484</f>
        <v>0</v>
      </c>
      <c r="AW484" s="227">
        <f>R485*AZ484</f>
        <v>0</v>
      </c>
      <c r="AX484" s="227">
        <f>AV484+AW484</f>
        <v>0</v>
      </c>
      <c r="AY484" s="227"/>
      <c r="AZ484" s="227"/>
      <c r="BA484" s="229">
        <f t="shared" si="1241"/>
        <v>0</v>
      </c>
      <c r="BB484" s="230"/>
      <c r="BC484" s="238">
        <f>Y484*BF484</f>
        <v>0</v>
      </c>
      <c r="BD484" s="227">
        <f>Y485*BG484</f>
        <v>0</v>
      </c>
      <c r="BE484" s="227">
        <f>BC484+BD484</f>
        <v>0</v>
      </c>
      <c r="BF484" s="227"/>
      <c r="BG484" s="227"/>
      <c r="BH484" s="229">
        <f t="shared" si="1242"/>
        <v>0</v>
      </c>
      <c r="BI484" s="230"/>
      <c r="BJ484" s="230"/>
      <c r="BK484" s="238">
        <f>AT484*BN484</f>
        <v>0</v>
      </c>
      <c r="BL484" s="227">
        <f>AT485*BO484</f>
        <v>0</v>
      </c>
      <c r="BM484" s="227">
        <f>BK484+BL484</f>
        <v>0</v>
      </c>
      <c r="BN484" s="227"/>
      <c r="BO484" s="227"/>
      <c r="BP484" s="229">
        <f t="shared" si="1243"/>
        <v>0</v>
      </c>
      <c r="BQ484" s="230"/>
      <c r="BR484" s="238">
        <f>BA484*BU484</f>
        <v>0</v>
      </c>
      <c r="BS484" s="227">
        <f>BA485*BV484</f>
        <v>0</v>
      </c>
      <c r="BT484" s="227">
        <f>BR484+BS484</f>
        <v>0</v>
      </c>
      <c r="BU484" s="18"/>
      <c r="BV484" s="186"/>
      <c r="BW484" s="16">
        <f t="shared" si="1216"/>
        <v>0</v>
      </c>
      <c r="BX484" s="48"/>
      <c r="BY484" s="37" t="s">
        <v>922</v>
      </c>
      <c r="BZ484" s="37"/>
    </row>
    <row r="485" spans="1:162" ht="42.75" customHeight="1" outlineLevel="1" x14ac:dyDescent="0.45">
      <c r="A485" s="5">
        <v>400</v>
      </c>
      <c r="B485" s="5">
        <v>400</v>
      </c>
      <c r="C485" s="5" t="s">
        <v>375</v>
      </c>
      <c r="D485" s="6" t="s">
        <v>560</v>
      </c>
      <c r="E485" s="10">
        <v>101.1</v>
      </c>
      <c r="F485" s="283">
        <f t="shared" si="1346"/>
        <v>58597.56</v>
      </c>
      <c r="G485" s="283">
        <f t="shared" si="1347"/>
        <v>98572.5</v>
      </c>
      <c r="H485" s="283">
        <f t="shared" si="1348"/>
        <v>157170.06</v>
      </c>
      <c r="I485" s="283">
        <f t="shared" si="1349"/>
        <v>579.6</v>
      </c>
      <c r="J485" s="283">
        <f t="shared" si="1350"/>
        <v>975</v>
      </c>
      <c r="K485" s="10"/>
      <c r="L485" s="228"/>
      <c r="M485" s="227">
        <f t="shared" si="1249"/>
        <v>58597.56</v>
      </c>
      <c r="N485" s="227">
        <f t="shared" si="1351"/>
        <v>98572.5</v>
      </c>
      <c r="O485" s="227">
        <f t="shared" si="1250"/>
        <v>157170.06</v>
      </c>
      <c r="P485" s="227">
        <v>579.6</v>
      </c>
      <c r="Q485" s="227">
        <v>975</v>
      </c>
      <c r="R485" s="227">
        <f t="shared" si="1251"/>
        <v>1554.6</v>
      </c>
      <c r="S485" s="228"/>
      <c r="T485" s="227">
        <f t="shared" si="1186"/>
        <v>17692.5</v>
      </c>
      <c r="U485" s="227">
        <f t="shared" si="1187"/>
        <v>0</v>
      </c>
      <c r="V485" s="232">
        <f t="shared" si="1188"/>
        <v>17692.5</v>
      </c>
      <c r="W485" s="274">
        <v>175</v>
      </c>
      <c r="X485" s="227"/>
      <c r="Y485" s="227">
        <f t="shared" si="1252"/>
        <v>175</v>
      </c>
      <c r="Z485" s="228"/>
      <c r="AA485" s="238">
        <f>AM485*AD485</f>
        <v>0</v>
      </c>
      <c r="AB485" s="227">
        <f>AM486*AE485</f>
        <v>0</v>
      </c>
      <c r="AC485" s="227">
        <f>AA485+AB485</f>
        <v>0</v>
      </c>
      <c r="AD485" s="227"/>
      <c r="AE485" s="227"/>
      <c r="AF485" s="229">
        <f t="shared" si="1239"/>
        <v>0</v>
      </c>
      <c r="AG485" s="228"/>
      <c r="AH485" s="227">
        <f t="shared" si="1246"/>
        <v>0</v>
      </c>
      <c r="AI485" s="227">
        <f t="shared" si="1247"/>
        <v>111210</v>
      </c>
      <c r="AJ485" s="232">
        <f t="shared" si="1192"/>
        <v>111210</v>
      </c>
      <c r="AK485" s="227"/>
      <c r="AL485" s="227">
        <v>1100</v>
      </c>
      <c r="AM485" s="227">
        <f t="shared" si="1253"/>
        <v>1100</v>
      </c>
      <c r="AN485" s="228"/>
      <c r="AO485" s="238">
        <f t="shared" si="1248"/>
        <v>0</v>
      </c>
      <c r="AP485" s="227">
        <f t="shared" si="1244"/>
        <v>0</v>
      </c>
      <c r="AQ485" s="227">
        <f t="shared" si="1245"/>
        <v>0</v>
      </c>
      <c r="AR485" s="227"/>
      <c r="AS485" s="227"/>
      <c r="AT485" s="229">
        <f t="shared" si="1240"/>
        <v>0</v>
      </c>
      <c r="AU485" s="230"/>
      <c r="AV485" s="238">
        <f>R485*AY485</f>
        <v>0</v>
      </c>
      <c r="AW485" s="227">
        <f>R486*AZ485</f>
        <v>0</v>
      </c>
      <c r="AX485" s="227">
        <f>AV485+AW485</f>
        <v>0</v>
      </c>
      <c r="AY485" s="227"/>
      <c r="AZ485" s="227"/>
      <c r="BA485" s="229">
        <f t="shared" si="1241"/>
        <v>0</v>
      </c>
      <c r="BB485" s="230"/>
      <c r="BC485" s="238">
        <f>Y485*BF485</f>
        <v>0</v>
      </c>
      <c r="BD485" s="227">
        <f>Y486*BG485</f>
        <v>0</v>
      </c>
      <c r="BE485" s="227">
        <f>BC485+BD485</f>
        <v>0</v>
      </c>
      <c r="BF485" s="227"/>
      <c r="BG485" s="227"/>
      <c r="BH485" s="229">
        <f t="shared" si="1242"/>
        <v>0</v>
      </c>
      <c r="BI485" s="230"/>
      <c r="BJ485" s="230"/>
      <c r="BK485" s="238">
        <f>AT485*BN485</f>
        <v>0</v>
      </c>
      <c r="BL485" s="227">
        <f>AT486*BO485</f>
        <v>0</v>
      </c>
      <c r="BM485" s="227">
        <f>BK485+BL485</f>
        <v>0</v>
      </c>
      <c r="BN485" s="227"/>
      <c r="BO485" s="227"/>
      <c r="BP485" s="229">
        <f t="shared" si="1243"/>
        <v>0</v>
      </c>
      <c r="BQ485" s="230"/>
      <c r="BR485" s="238">
        <f>BA485*BU485</f>
        <v>0</v>
      </c>
      <c r="BS485" s="227">
        <f>BA486*BV485</f>
        <v>0</v>
      </c>
      <c r="BT485" s="227">
        <f>BR485+BS485</f>
        <v>0</v>
      </c>
      <c r="BU485" s="18"/>
      <c r="BV485" s="186"/>
      <c r="BW485" s="16">
        <f t="shared" si="1216"/>
        <v>0</v>
      </c>
      <c r="BX485" s="48"/>
      <c r="BY485" s="37" t="s">
        <v>923</v>
      </c>
      <c r="BZ485" s="37"/>
    </row>
    <row r="486" spans="1:162" s="26" customFormat="1" x14ac:dyDescent="0.45">
      <c r="A486" s="21"/>
      <c r="B486" s="21"/>
      <c r="C486" s="21" t="s">
        <v>376</v>
      </c>
      <c r="D486" s="27"/>
      <c r="E486" s="225">
        <f t="shared" ref="E486:L486" si="1352">SUM(E487)</f>
        <v>118.9</v>
      </c>
      <c r="F486" s="225">
        <f t="shared" si="1352"/>
        <v>62422.5</v>
      </c>
      <c r="G486" s="225">
        <f t="shared" si="1352"/>
        <v>55347.950000000004</v>
      </c>
      <c r="H486" s="225">
        <f t="shared" si="1352"/>
        <v>117770.45000000001</v>
      </c>
      <c r="I486" s="225"/>
      <c r="J486" s="225"/>
      <c r="K486" s="225"/>
      <c r="L486" s="225">
        <f t="shared" si="1352"/>
        <v>0</v>
      </c>
      <c r="M486" s="225">
        <f>SUM(M487)</f>
        <v>62422.5</v>
      </c>
      <c r="N486" s="225">
        <f t="shared" ref="N486:O486" si="1353">SUM(N487)</f>
        <v>55347.950000000004</v>
      </c>
      <c r="O486" s="225">
        <f t="shared" si="1353"/>
        <v>117770.45000000001</v>
      </c>
      <c r="P486" s="225"/>
      <c r="Q486" s="225"/>
      <c r="R486" s="225">
        <f t="shared" si="1251"/>
        <v>0</v>
      </c>
      <c r="S486" s="226"/>
      <c r="T486" s="225">
        <f>SUM(T487)</f>
        <v>26942.74</v>
      </c>
      <c r="U486" s="225">
        <f t="shared" ref="U486" si="1354">SUM(U487)</f>
        <v>0</v>
      </c>
      <c r="V486" s="225">
        <f t="shared" ref="V486" si="1355">SUM(V487)</f>
        <v>26942.74</v>
      </c>
      <c r="W486" s="273"/>
      <c r="X486" s="225"/>
      <c r="Y486" s="225">
        <f t="shared" si="1252"/>
        <v>0</v>
      </c>
      <c r="Z486" s="226"/>
      <c r="AA486" s="225">
        <f>SUM(AA487)</f>
        <v>0</v>
      </c>
      <c r="AB486" s="225">
        <f t="shared" ref="AB486:AC486" si="1356">SUM(AB487)</f>
        <v>0</v>
      </c>
      <c r="AC486" s="225">
        <f t="shared" si="1356"/>
        <v>0</v>
      </c>
      <c r="AD486" s="225"/>
      <c r="AE486" s="225"/>
      <c r="AF486" s="222">
        <f t="shared" si="1239"/>
        <v>0</v>
      </c>
      <c r="AG486" s="226"/>
      <c r="AH486" s="225">
        <f>SUM(AH487)</f>
        <v>0</v>
      </c>
      <c r="AI486" s="225">
        <f t="shared" ref="AI486" si="1357">SUM(AI487)</f>
        <v>130790</v>
      </c>
      <c r="AJ486" s="225">
        <f t="shared" ref="AJ486" si="1358">SUM(AJ487)</f>
        <v>130790</v>
      </c>
      <c r="AK486" s="225"/>
      <c r="AL486" s="225"/>
      <c r="AM486" s="225">
        <f t="shared" si="1253"/>
        <v>0</v>
      </c>
      <c r="AN486" s="226"/>
      <c r="AO486" s="225">
        <f>SUM(AO487)</f>
        <v>0</v>
      </c>
      <c r="AP486" s="225">
        <f t="shared" ref="AP486" si="1359">SUM(AP487)</f>
        <v>0</v>
      </c>
      <c r="AQ486" s="225">
        <f t="shared" ref="AQ486" si="1360">SUM(AQ487)</f>
        <v>0</v>
      </c>
      <c r="AR486" s="225"/>
      <c r="AS486" s="225"/>
      <c r="AT486" s="222">
        <f t="shared" si="1240"/>
        <v>0</v>
      </c>
      <c r="AU486" s="223"/>
      <c r="AV486" s="225">
        <f>SUM(AV487)</f>
        <v>0</v>
      </c>
      <c r="AW486" s="225">
        <f t="shared" ref="AW486" si="1361">SUM(AW487)</f>
        <v>0</v>
      </c>
      <c r="AX486" s="225">
        <f t="shared" ref="AX486" si="1362">SUM(AX487)</f>
        <v>0</v>
      </c>
      <c r="AY486" s="225"/>
      <c r="AZ486" s="225"/>
      <c r="BA486" s="222">
        <f t="shared" si="1241"/>
        <v>0</v>
      </c>
      <c r="BB486" s="223"/>
      <c r="BC486" s="225">
        <f>SUM(BC487)</f>
        <v>0</v>
      </c>
      <c r="BD486" s="225">
        <f t="shared" ref="BD486:BE486" si="1363">SUM(BD487)</f>
        <v>0</v>
      </c>
      <c r="BE486" s="225">
        <f t="shared" si="1363"/>
        <v>0</v>
      </c>
      <c r="BF486" s="225"/>
      <c r="BG486" s="225"/>
      <c r="BH486" s="222">
        <f t="shared" si="1242"/>
        <v>0</v>
      </c>
      <c r="BI486" s="223"/>
      <c r="BJ486" s="223"/>
      <c r="BK486" s="225">
        <f>SUM(BK487)</f>
        <v>0</v>
      </c>
      <c r="BL486" s="225">
        <f t="shared" ref="BL486:BM486" si="1364">SUM(BL487)</f>
        <v>0</v>
      </c>
      <c r="BM486" s="225">
        <f t="shared" si="1364"/>
        <v>0</v>
      </c>
      <c r="BN486" s="225"/>
      <c r="BO486" s="225"/>
      <c r="BP486" s="222">
        <f t="shared" si="1243"/>
        <v>0</v>
      </c>
      <c r="BQ486" s="223"/>
      <c r="BR486" s="225">
        <f>SUM(BR487)</f>
        <v>0</v>
      </c>
      <c r="BS486" s="225">
        <f t="shared" ref="BS486:BT486" si="1365">SUM(BS487)</f>
        <v>0</v>
      </c>
      <c r="BT486" s="225">
        <f t="shared" si="1365"/>
        <v>0</v>
      </c>
      <c r="BU486" s="29"/>
      <c r="BV486" s="190"/>
      <c r="BW486" s="25">
        <f t="shared" si="1216"/>
        <v>0</v>
      </c>
      <c r="BX486" s="47"/>
      <c r="BY486" s="35"/>
      <c r="BZ486" s="35"/>
      <c r="CA486" s="53"/>
      <c r="CB486" s="53"/>
      <c r="CC486" s="53"/>
      <c r="CD486" s="53"/>
      <c r="CE486" s="53"/>
      <c r="CF486" s="53"/>
      <c r="CG486" s="53"/>
      <c r="CH486" s="53"/>
      <c r="CI486" s="53"/>
      <c r="CJ486" s="53"/>
      <c r="CK486" s="53"/>
      <c r="CL486" s="53"/>
      <c r="CM486" s="53"/>
      <c r="CN486" s="53"/>
      <c r="CO486" s="53"/>
      <c r="CP486" s="53"/>
      <c r="CQ486" s="53"/>
      <c r="CR486" s="53"/>
      <c r="CS486" s="53"/>
      <c r="CT486" s="53"/>
      <c r="CU486" s="53"/>
      <c r="CV486" s="53"/>
      <c r="CW486" s="53"/>
      <c r="CX486" s="53"/>
      <c r="CY486" s="53"/>
      <c r="CZ486" s="53"/>
      <c r="DA486" s="53"/>
      <c r="DB486" s="53"/>
      <c r="DC486" s="53"/>
      <c r="DD486" s="53"/>
      <c r="DE486" s="53"/>
      <c r="DF486" s="53"/>
      <c r="DG486" s="53"/>
      <c r="DH486" s="53"/>
      <c r="DI486" s="53"/>
      <c r="DJ486" s="53"/>
      <c r="DK486" s="53"/>
      <c r="DL486" s="53"/>
      <c r="DM486" s="53"/>
      <c r="DN486" s="53"/>
      <c r="DO486" s="53"/>
      <c r="DP486" s="53"/>
      <c r="DQ486" s="53"/>
      <c r="DR486" s="53"/>
      <c r="DS486" s="53"/>
      <c r="DT486" s="53"/>
      <c r="DU486" s="53"/>
      <c r="DV486" s="53"/>
      <c r="DW486" s="53"/>
      <c r="DX486" s="53"/>
      <c r="DY486" s="53"/>
      <c r="DZ486" s="53"/>
      <c r="EA486" s="53"/>
      <c r="EB486" s="53"/>
      <c r="EC486" s="53"/>
      <c r="ED486" s="53"/>
      <c r="EE486" s="53"/>
      <c r="EF486" s="53"/>
      <c r="EG486" s="53"/>
      <c r="EH486" s="53"/>
      <c r="EI486" s="53"/>
      <c r="EJ486" s="53"/>
      <c r="EK486" s="53"/>
      <c r="EL486" s="53"/>
      <c r="EM486" s="53"/>
      <c r="EN486" s="53"/>
      <c r="EO486" s="53"/>
      <c r="EP486" s="53"/>
      <c r="EQ486" s="53"/>
      <c r="ER486" s="53"/>
      <c r="ES486" s="53"/>
      <c r="ET486" s="53"/>
      <c r="EU486" s="53"/>
      <c r="EV486" s="53"/>
      <c r="EW486" s="53"/>
      <c r="EX486" s="53"/>
      <c r="EY486" s="53"/>
      <c r="EZ486" s="53"/>
      <c r="FA486" s="53"/>
      <c r="FB486" s="53"/>
      <c r="FC486" s="53"/>
      <c r="FD486" s="53"/>
      <c r="FE486" s="53"/>
      <c r="FF486" s="53"/>
    </row>
    <row r="487" spans="1:162" ht="85.5" customHeight="1" outlineLevel="1" x14ac:dyDescent="0.45">
      <c r="A487" s="5">
        <v>401</v>
      </c>
      <c r="B487" s="5">
        <v>401</v>
      </c>
      <c r="C487" s="5" t="s">
        <v>377</v>
      </c>
      <c r="D487" s="6" t="s">
        <v>551</v>
      </c>
      <c r="E487" s="10">
        <v>118.9</v>
      </c>
      <c r="F487" s="283">
        <f t="shared" ref="F487" si="1366">E487*I487</f>
        <v>62422.5</v>
      </c>
      <c r="G487" s="283">
        <f t="shared" ref="G487" si="1367">E487*J487</f>
        <v>55347.950000000004</v>
      </c>
      <c r="H487" s="283">
        <f t="shared" ref="H487" si="1368">F487+G487</f>
        <v>117770.45000000001</v>
      </c>
      <c r="I487" s="283">
        <f t="shared" ref="I487" si="1369">P487</f>
        <v>525</v>
      </c>
      <c r="J487" s="283">
        <f t="shared" ref="J487" si="1370">Q487</f>
        <v>465.5</v>
      </c>
      <c r="K487" s="10"/>
      <c r="L487" s="228"/>
      <c r="M487" s="227">
        <f t="shared" si="1249"/>
        <v>62422.5</v>
      </c>
      <c r="N487" s="227">
        <f>E487*Q487</f>
        <v>55347.950000000004</v>
      </c>
      <c r="O487" s="227">
        <f t="shared" si="1250"/>
        <v>117770.45000000001</v>
      </c>
      <c r="P487" s="227">
        <v>525</v>
      </c>
      <c r="Q487" s="227">
        <v>465.5</v>
      </c>
      <c r="R487" s="227">
        <f t="shared" si="1251"/>
        <v>990.5</v>
      </c>
      <c r="S487" s="228"/>
      <c r="T487" s="227">
        <f t="shared" si="1186"/>
        <v>26942.74</v>
      </c>
      <c r="U487" s="227">
        <f t="shared" si="1187"/>
        <v>0</v>
      </c>
      <c r="V487" s="232">
        <f t="shared" si="1188"/>
        <v>26942.74</v>
      </c>
      <c r="W487" s="274">
        <v>226.6</v>
      </c>
      <c r="X487" s="227"/>
      <c r="Y487" s="227">
        <f t="shared" si="1252"/>
        <v>226.6</v>
      </c>
      <c r="Z487" s="228"/>
      <c r="AA487" s="238">
        <f>AM487*AD487</f>
        <v>0</v>
      </c>
      <c r="AB487" s="227">
        <f>AM488*AE487</f>
        <v>0</v>
      </c>
      <c r="AC487" s="227">
        <f>AA487+AB487</f>
        <v>0</v>
      </c>
      <c r="AD487" s="227"/>
      <c r="AE487" s="227"/>
      <c r="AF487" s="229">
        <f t="shared" si="1239"/>
        <v>0</v>
      </c>
      <c r="AG487" s="228"/>
      <c r="AH487" s="227">
        <f t="shared" si="1246"/>
        <v>0</v>
      </c>
      <c r="AI487" s="227">
        <f t="shared" si="1247"/>
        <v>130790</v>
      </c>
      <c r="AJ487" s="232">
        <f t="shared" si="1192"/>
        <v>130790</v>
      </c>
      <c r="AK487" s="227"/>
      <c r="AL487" s="227">
        <v>1100</v>
      </c>
      <c r="AM487" s="227">
        <f t="shared" si="1253"/>
        <v>1100</v>
      </c>
      <c r="AN487" s="228"/>
      <c r="AO487" s="238">
        <f t="shared" si="1248"/>
        <v>0</v>
      </c>
      <c r="AP487" s="227">
        <f t="shared" si="1244"/>
        <v>0</v>
      </c>
      <c r="AQ487" s="227">
        <f t="shared" si="1245"/>
        <v>0</v>
      </c>
      <c r="AR487" s="227"/>
      <c r="AS487" s="227"/>
      <c r="AT487" s="229">
        <f t="shared" si="1240"/>
        <v>0</v>
      </c>
      <c r="AU487" s="230"/>
      <c r="AV487" s="238">
        <f>R487*AY487</f>
        <v>0</v>
      </c>
      <c r="AW487" s="227">
        <f>R488*AZ487</f>
        <v>0</v>
      </c>
      <c r="AX487" s="227">
        <f>AV487+AW487</f>
        <v>0</v>
      </c>
      <c r="AY487" s="227"/>
      <c r="AZ487" s="227"/>
      <c r="BA487" s="229">
        <f t="shared" si="1241"/>
        <v>0</v>
      </c>
      <c r="BB487" s="230"/>
      <c r="BC487" s="238">
        <f>Y487*BF487</f>
        <v>0</v>
      </c>
      <c r="BD487" s="227">
        <f>Y488*BG487</f>
        <v>0</v>
      </c>
      <c r="BE487" s="227">
        <f>BC487+BD487</f>
        <v>0</v>
      </c>
      <c r="BF487" s="227"/>
      <c r="BG487" s="227"/>
      <c r="BH487" s="229">
        <f t="shared" si="1242"/>
        <v>0</v>
      </c>
      <c r="BI487" s="230"/>
      <c r="BJ487" s="230"/>
      <c r="BK487" s="238">
        <f>AT487*BN487</f>
        <v>0</v>
      </c>
      <c r="BL487" s="227">
        <f>AT488*BO487</f>
        <v>0</v>
      </c>
      <c r="BM487" s="227">
        <f>BK487+BL487</f>
        <v>0</v>
      </c>
      <c r="BN487" s="227"/>
      <c r="BO487" s="227"/>
      <c r="BP487" s="229">
        <f t="shared" si="1243"/>
        <v>0</v>
      </c>
      <c r="BQ487" s="230"/>
      <c r="BR487" s="238">
        <f>BA487*BU487</f>
        <v>0</v>
      </c>
      <c r="BS487" s="227">
        <f>BA488*BV487</f>
        <v>0</v>
      </c>
      <c r="BT487" s="227">
        <f>BR487+BS487</f>
        <v>0</v>
      </c>
      <c r="BU487" s="18"/>
      <c r="BV487" s="186"/>
      <c r="BW487" s="16">
        <f t="shared" si="1216"/>
        <v>0</v>
      </c>
      <c r="BX487" s="48"/>
      <c r="BY487" s="37" t="s">
        <v>924</v>
      </c>
      <c r="BZ487" s="37"/>
    </row>
    <row r="488" spans="1:162" s="26" customFormat="1" x14ac:dyDescent="0.45">
      <c r="A488" s="21"/>
      <c r="B488" s="21"/>
      <c r="C488" s="21" t="s">
        <v>378</v>
      </c>
      <c r="D488" s="27"/>
      <c r="E488" s="28"/>
      <c r="F488" s="225">
        <f t="shared" ref="F488:L488" si="1371">SUM(F489:F491)</f>
        <v>986565</v>
      </c>
      <c r="G488" s="225">
        <f t="shared" si="1371"/>
        <v>1789300.35</v>
      </c>
      <c r="H488" s="225">
        <f t="shared" si="1371"/>
        <v>2775865.35</v>
      </c>
      <c r="I488" s="225"/>
      <c r="J488" s="225"/>
      <c r="K488" s="225"/>
      <c r="L488" s="225">
        <f t="shared" si="1371"/>
        <v>0</v>
      </c>
      <c r="M488" s="225">
        <f>SUM(M489:M491)</f>
        <v>986565</v>
      </c>
      <c r="N488" s="225">
        <f t="shared" ref="N488:O488" si="1372">SUM(N489:N491)</f>
        <v>1789300.35</v>
      </c>
      <c r="O488" s="225">
        <f t="shared" si="1372"/>
        <v>2775865.35</v>
      </c>
      <c r="P488" s="225"/>
      <c r="Q488" s="225"/>
      <c r="R488" s="225">
        <f t="shared" si="1251"/>
        <v>0</v>
      </c>
      <c r="S488" s="226"/>
      <c r="T488" s="225">
        <f>SUM(T489:T491)</f>
        <v>471590.31</v>
      </c>
      <c r="U488" s="225">
        <f t="shared" ref="U488" si="1373">SUM(U489:U491)</f>
        <v>0</v>
      </c>
      <c r="V488" s="225">
        <f t="shared" ref="V488" si="1374">SUM(V489:V491)</f>
        <v>471590.31</v>
      </c>
      <c r="W488" s="273"/>
      <c r="X488" s="225"/>
      <c r="Y488" s="225">
        <f t="shared" si="1252"/>
        <v>0</v>
      </c>
      <c r="Z488" s="226"/>
      <c r="AA488" s="225">
        <f>SUM(AA489:AA491)</f>
        <v>0</v>
      </c>
      <c r="AB488" s="225">
        <f t="shared" ref="AB488:AC488" si="1375">SUM(AB489:AB491)</f>
        <v>0</v>
      </c>
      <c r="AC488" s="225">
        <f t="shared" si="1375"/>
        <v>0</v>
      </c>
      <c r="AD488" s="225"/>
      <c r="AE488" s="225"/>
      <c r="AF488" s="222">
        <f t="shared" si="1239"/>
        <v>0</v>
      </c>
      <c r="AG488" s="226"/>
      <c r="AH488" s="225">
        <f>SUM(AH489:AH491)</f>
        <v>0</v>
      </c>
      <c r="AI488" s="225">
        <f t="shared" ref="AI488" si="1376">SUM(AI489:AI491)</f>
        <v>1033168.3566166676</v>
      </c>
      <c r="AJ488" s="225">
        <f t="shared" ref="AJ488" si="1377">SUM(AJ489:AJ491)</f>
        <v>1033168.3566166676</v>
      </c>
      <c r="AK488" s="225"/>
      <c r="AL488" s="225"/>
      <c r="AM488" s="225">
        <f t="shared" si="1253"/>
        <v>0</v>
      </c>
      <c r="AN488" s="226"/>
      <c r="AO488" s="225">
        <f>SUM(AO489:AO491)</f>
        <v>0</v>
      </c>
      <c r="AP488" s="225">
        <f t="shared" ref="AP488" si="1378">SUM(AP489:AP491)</f>
        <v>0</v>
      </c>
      <c r="AQ488" s="225">
        <f t="shared" ref="AQ488" si="1379">SUM(AQ489:AQ491)</f>
        <v>0</v>
      </c>
      <c r="AR488" s="225"/>
      <c r="AS488" s="225"/>
      <c r="AT488" s="222">
        <f t="shared" si="1240"/>
        <v>0</v>
      </c>
      <c r="AU488" s="223"/>
      <c r="AV488" s="225">
        <f>SUM(AV489:AV491)</f>
        <v>0</v>
      </c>
      <c r="AW488" s="225">
        <f t="shared" ref="AW488" si="1380">SUM(AW489:AW491)</f>
        <v>0</v>
      </c>
      <c r="AX488" s="225">
        <f t="shared" ref="AX488" si="1381">SUM(AX489:AX491)</f>
        <v>0</v>
      </c>
      <c r="AY488" s="225"/>
      <c r="AZ488" s="225"/>
      <c r="BA488" s="222">
        <f t="shared" si="1241"/>
        <v>0</v>
      </c>
      <c r="BB488" s="223"/>
      <c r="BC488" s="225">
        <f>SUM(BC489:BC491)</f>
        <v>0</v>
      </c>
      <c r="BD488" s="225">
        <f t="shared" ref="BD488:BE488" si="1382">SUM(BD489:BD491)</f>
        <v>0</v>
      </c>
      <c r="BE488" s="225">
        <f t="shared" si="1382"/>
        <v>0</v>
      </c>
      <c r="BF488" s="225"/>
      <c r="BG488" s="225"/>
      <c r="BH488" s="222">
        <f t="shared" si="1242"/>
        <v>0</v>
      </c>
      <c r="BI488" s="223"/>
      <c r="BJ488" s="223"/>
      <c r="BK488" s="225">
        <f>SUM(BK489:BK491)</f>
        <v>0</v>
      </c>
      <c r="BL488" s="225">
        <f t="shared" ref="BL488:BM488" si="1383">SUM(BL489:BL491)</f>
        <v>0</v>
      </c>
      <c r="BM488" s="225">
        <f t="shared" si="1383"/>
        <v>0</v>
      </c>
      <c r="BN488" s="225"/>
      <c r="BO488" s="225"/>
      <c r="BP488" s="222">
        <f t="shared" si="1243"/>
        <v>0</v>
      </c>
      <c r="BQ488" s="223"/>
      <c r="BR488" s="225">
        <f>SUM(BR489:BR491)</f>
        <v>0</v>
      </c>
      <c r="BS488" s="225">
        <f t="shared" ref="BS488:BT488" si="1384">SUM(BS489:BS491)</f>
        <v>0</v>
      </c>
      <c r="BT488" s="225">
        <f t="shared" si="1384"/>
        <v>0</v>
      </c>
      <c r="BU488" s="29"/>
      <c r="BV488" s="190"/>
      <c r="BW488" s="25">
        <f t="shared" si="1216"/>
        <v>0</v>
      </c>
      <c r="BX488" s="47"/>
      <c r="BY488" s="35"/>
      <c r="BZ488" s="35"/>
      <c r="CA488" s="53"/>
      <c r="CB488" s="53"/>
      <c r="CC488" s="53"/>
      <c r="CD488" s="53"/>
      <c r="CE488" s="53"/>
      <c r="CF488" s="53"/>
      <c r="CG488" s="53"/>
      <c r="CH488" s="53"/>
      <c r="CI488" s="53"/>
      <c r="CJ488" s="53"/>
      <c r="CK488" s="53"/>
      <c r="CL488" s="53"/>
      <c r="CM488" s="53"/>
      <c r="CN488" s="53"/>
      <c r="CO488" s="53"/>
      <c r="CP488" s="53"/>
      <c r="CQ488" s="53"/>
      <c r="CR488" s="53"/>
      <c r="CS488" s="53"/>
      <c r="CT488" s="53"/>
      <c r="CU488" s="53"/>
      <c r="CV488" s="53"/>
      <c r="CW488" s="53"/>
      <c r="CX488" s="53"/>
      <c r="CY488" s="53"/>
      <c r="CZ488" s="53"/>
      <c r="DA488" s="53"/>
      <c r="DB488" s="53"/>
      <c r="DC488" s="53"/>
      <c r="DD488" s="53"/>
      <c r="DE488" s="53"/>
      <c r="DF488" s="53"/>
      <c r="DG488" s="53"/>
      <c r="DH488" s="53"/>
      <c r="DI488" s="53"/>
      <c r="DJ488" s="53"/>
      <c r="DK488" s="53"/>
      <c r="DL488" s="53"/>
      <c r="DM488" s="53"/>
      <c r="DN488" s="53"/>
      <c r="DO488" s="53"/>
      <c r="DP488" s="53"/>
      <c r="DQ488" s="53"/>
      <c r="DR488" s="53"/>
      <c r="DS488" s="53"/>
      <c r="DT488" s="53"/>
      <c r="DU488" s="53"/>
      <c r="DV488" s="53"/>
      <c r="DW488" s="53"/>
      <c r="DX488" s="53"/>
      <c r="DY488" s="53"/>
      <c r="DZ488" s="53"/>
      <c r="EA488" s="53"/>
      <c r="EB488" s="53"/>
      <c r="EC488" s="53"/>
      <c r="ED488" s="53"/>
      <c r="EE488" s="53"/>
      <c r="EF488" s="53"/>
      <c r="EG488" s="53"/>
      <c r="EH488" s="53"/>
      <c r="EI488" s="53"/>
      <c r="EJ488" s="53"/>
      <c r="EK488" s="53"/>
      <c r="EL488" s="53"/>
      <c r="EM488" s="53"/>
      <c r="EN488" s="53"/>
      <c r="EO488" s="53"/>
      <c r="EP488" s="53"/>
      <c r="EQ488" s="53"/>
      <c r="ER488" s="53"/>
      <c r="ES488" s="53"/>
      <c r="ET488" s="53"/>
      <c r="EU488" s="53"/>
      <c r="EV488" s="53"/>
      <c r="EW488" s="53"/>
      <c r="EX488" s="53"/>
      <c r="EY488" s="53"/>
      <c r="EZ488" s="53"/>
      <c r="FA488" s="53"/>
      <c r="FB488" s="53"/>
      <c r="FC488" s="53"/>
      <c r="FD488" s="53"/>
      <c r="FE488" s="53"/>
      <c r="FF488" s="53"/>
    </row>
    <row r="489" spans="1:162" ht="71.25" customHeight="1" outlineLevel="1" x14ac:dyDescent="0.45">
      <c r="A489" s="5">
        <v>402</v>
      </c>
      <c r="B489" s="5">
        <v>402</v>
      </c>
      <c r="C489" s="5" t="s">
        <v>373</v>
      </c>
      <c r="D489" s="6" t="s">
        <v>549</v>
      </c>
      <c r="E489" s="10">
        <v>156</v>
      </c>
      <c r="F489" s="283">
        <f t="shared" ref="F489" si="1385">E489*I489</f>
        <v>25740</v>
      </c>
      <c r="G489" s="283">
        <f t="shared" ref="G489" si="1386">E489*J489</f>
        <v>257244</v>
      </c>
      <c r="H489" s="283">
        <f t="shared" ref="H489" si="1387">F489+G489</f>
        <v>282984</v>
      </c>
      <c r="I489" s="283">
        <f t="shared" ref="I489" si="1388">P489</f>
        <v>165</v>
      </c>
      <c r="J489" s="283">
        <f t="shared" ref="J489" si="1389">Q489</f>
        <v>1649</v>
      </c>
      <c r="K489" s="10"/>
      <c r="L489" s="228"/>
      <c r="M489" s="227">
        <f t="shared" si="1249"/>
        <v>25740</v>
      </c>
      <c r="N489" s="227">
        <f>E489*Q489</f>
        <v>257244</v>
      </c>
      <c r="O489" s="227">
        <f t="shared" si="1250"/>
        <v>282984</v>
      </c>
      <c r="P489" s="236">
        <v>165</v>
      </c>
      <c r="Q489" s="227">
        <v>1649</v>
      </c>
      <c r="R489" s="227">
        <f t="shared" si="1251"/>
        <v>1814</v>
      </c>
      <c r="S489" s="228"/>
      <c r="T489" s="227">
        <f t="shared" si="1186"/>
        <v>24414</v>
      </c>
      <c r="U489" s="227">
        <f t="shared" si="1187"/>
        <v>0</v>
      </c>
      <c r="V489" s="232">
        <f t="shared" si="1188"/>
        <v>24414</v>
      </c>
      <c r="W489" s="274">
        <v>156.5</v>
      </c>
      <c r="X489" s="227"/>
      <c r="Y489" s="227">
        <f t="shared" si="1252"/>
        <v>156.5</v>
      </c>
      <c r="Z489" s="228"/>
      <c r="AA489" s="238">
        <f>AM489*AD489</f>
        <v>0</v>
      </c>
      <c r="AB489" s="227">
        <f>AM490*AE489</f>
        <v>0</v>
      </c>
      <c r="AC489" s="227">
        <f>AA489+AB489</f>
        <v>0</v>
      </c>
      <c r="AD489" s="227"/>
      <c r="AE489" s="227"/>
      <c r="AF489" s="229">
        <f t="shared" si="1239"/>
        <v>0</v>
      </c>
      <c r="AG489" s="228"/>
      <c r="AH489" s="227">
        <f t="shared" si="1246"/>
        <v>0</v>
      </c>
      <c r="AI489" s="227">
        <f t="shared" si="1247"/>
        <v>68796</v>
      </c>
      <c r="AJ489" s="232">
        <f t="shared" si="1192"/>
        <v>68796</v>
      </c>
      <c r="AK489" s="227"/>
      <c r="AL489" s="227">
        <v>441</v>
      </c>
      <c r="AM489" s="227">
        <f t="shared" si="1253"/>
        <v>441</v>
      </c>
      <c r="AN489" s="228"/>
      <c r="AO489" s="238">
        <f t="shared" si="1248"/>
        <v>0</v>
      </c>
      <c r="AP489" s="227">
        <f t="shared" si="1244"/>
        <v>0</v>
      </c>
      <c r="AQ489" s="227">
        <f t="shared" si="1245"/>
        <v>0</v>
      </c>
      <c r="AR489" s="227"/>
      <c r="AS489" s="227"/>
      <c r="AT489" s="229">
        <f t="shared" si="1240"/>
        <v>0</v>
      </c>
      <c r="AU489" s="230"/>
      <c r="AV489" s="238">
        <f>R489*AY489</f>
        <v>0</v>
      </c>
      <c r="AW489" s="227">
        <f>R490*AZ489</f>
        <v>0</v>
      </c>
      <c r="AX489" s="227">
        <f>AV489+AW489</f>
        <v>0</v>
      </c>
      <c r="AY489" s="227"/>
      <c r="AZ489" s="227"/>
      <c r="BA489" s="229">
        <f t="shared" si="1241"/>
        <v>0</v>
      </c>
      <c r="BB489" s="230"/>
      <c r="BC489" s="238">
        <f>Y489*BF489</f>
        <v>0</v>
      </c>
      <c r="BD489" s="227">
        <f>Y490*BG489</f>
        <v>0</v>
      </c>
      <c r="BE489" s="227">
        <f>BC489+BD489</f>
        <v>0</v>
      </c>
      <c r="BF489" s="227"/>
      <c r="BG489" s="227"/>
      <c r="BH489" s="229">
        <f t="shared" si="1242"/>
        <v>0</v>
      </c>
      <c r="BI489" s="230"/>
      <c r="BJ489" s="230"/>
      <c r="BK489" s="238">
        <f>AT489*BN489</f>
        <v>0</v>
      </c>
      <c r="BL489" s="227">
        <f>AT490*BO489</f>
        <v>0</v>
      </c>
      <c r="BM489" s="227">
        <f>BK489+BL489</f>
        <v>0</v>
      </c>
      <c r="BN489" s="227"/>
      <c r="BO489" s="227"/>
      <c r="BP489" s="229">
        <f t="shared" si="1243"/>
        <v>0</v>
      </c>
      <c r="BQ489" s="230"/>
      <c r="BR489" s="238">
        <f>BA489*BU489</f>
        <v>0</v>
      </c>
      <c r="BS489" s="227">
        <f>BA490*BV489</f>
        <v>0</v>
      </c>
      <c r="BT489" s="227">
        <f>BR489+BS489</f>
        <v>0</v>
      </c>
      <c r="BU489" s="18"/>
      <c r="BV489" s="186"/>
      <c r="BW489" s="16">
        <f t="shared" si="1216"/>
        <v>0</v>
      </c>
      <c r="BX489" s="48"/>
      <c r="BY489" s="37" t="s">
        <v>925</v>
      </c>
      <c r="BZ489" s="37"/>
    </row>
    <row r="490" spans="1:162" ht="128.25" customHeight="1" outlineLevel="1" x14ac:dyDescent="0.45">
      <c r="A490" s="5">
        <v>403</v>
      </c>
      <c r="B490" s="5">
        <v>403</v>
      </c>
      <c r="C490" s="5" t="s">
        <v>379</v>
      </c>
      <c r="D490" s="6" t="s">
        <v>560</v>
      </c>
      <c r="E490" s="10">
        <v>278.5</v>
      </c>
      <c r="F490" s="283">
        <f t="shared" ref="F490:F491" si="1390">E490*I490</f>
        <v>480412.5</v>
      </c>
      <c r="G490" s="283">
        <f t="shared" ref="G490:G491" si="1391">E490*J490</f>
        <v>985360.85</v>
      </c>
      <c r="H490" s="283">
        <f t="shared" ref="H490:H491" si="1392">F490+G490</f>
        <v>1465773.35</v>
      </c>
      <c r="I490" s="283">
        <f t="shared" ref="I490:I491" si="1393">P490</f>
        <v>1725</v>
      </c>
      <c r="J490" s="283">
        <f t="shared" ref="J490:J491" si="1394">Q490</f>
        <v>3538.1</v>
      </c>
      <c r="K490" s="10"/>
      <c r="L490" s="228"/>
      <c r="M490" s="227">
        <f t="shared" si="1249"/>
        <v>480412.5</v>
      </c>
      <c r="N490" s="227">
        <f t="shared" ref="N490:N491" si="1395">E490*Q490</f>
        <v>985360.85</v>
      </c>
      <c r="O490" s="227">
        <f t="shared" si="1250"/>
        <v>1465773.35</v>
      </c>
      <c r="P490" s="227">
        <v>1725</v>
      </c>
      <c r="Q490" s="227">
        <v>3538.1</v>
      </c>
      <c r="R490" s="227">
        <f t="shared" si="1251"/>
        <v>5263.1</v>
      </c>
      <c r="S490" s="228"/>
      <c r="T490" s="227">
        <f t="shared" si="1186"/>
        <v>255289.81</v>
      </c>
      <c r="U490" s="227">
        <f t="shared" si="1187"/>
        <v>0</v>
      </c>
      <c r="V490" s="232">
        <f t="shared" si="1188"/>
        <v>255289.81</v>
      </c>
      <c r="W490" s="274">
        <v>916.66</v>
      </c>
      <c r="X490" s="227"/>
      <c r="Y490" s="227">
        <f t="shared" si="1252"/>
        <v>916.66</v>
      </c>
      <c r="Z490" s="228"/>
      <c r="AA490" s="238">
        <f>AM490*AD490</f>
        <v>0</v>
      </c>
      <c r="AB490" s="227">
        <f>AM491*AE490</f>
        <v>0</v>
      </c>
      <c r="AC490" s="227">
        <f>AA490+AB490</f>
        <v>0</v>
      </c>
      <c r="AD490" s="227"/>
      <c r="AE490" s="227"/>
      <c r="AF490" s="229">
        <f t="shared" si="1239"/>
        <v>0</v>
      </c>
      <c r="AG490" s="228"/>
      <c r="AH490" s="227">
        <f t="shared" si="1246"/>
        <v>0</v>
      </c>
      <c r="AI490" s="227">
        <f t="shared" si="1247"/>
        <v>630172.35661666759</v>
      </c>
      <c r="AJ490" s="232">
        <f t="shared" si="1192"/>
        <v>630172.35661666759</v>
      </c>
      <c r="AK490" s="227"/>
      <c r="AL490" s="227">
        <v>2262.7373666666699</v>
      </c>
      <c r="AM490" s="227">
        <f t="shared" si="1253"/>
        <v>2262.7373666666699</v>
      </c>
      <c r="AN490" s="228"/>
      <c r="AO490" s="238">
        <f t="shared" si="1248"/>
        <v>0</v>
      </c>
      <c r="AP490" s="227">
        <f t="shared" si="1244"/>
        <v>0</v>
      </c>
      <c r="AQ490" s="227">
        <f t="shared" si="1245"/>
        <v>0</v>
      </c>
      <c r="AR490" s="227"/>
      <c r="AS490" s="227"/>
      <c r="AT490" s="229">
        <f t="shared" si="1240"/>
        <v>0</v>
      </c>
      <c r="AU490" s="230"/>
      <c r="AV490" s="238">
        <f>R490*AY490</f>
        <v>0</v>
      </c>
      <c r="AW490" s="227">
        <f>R491*AZ490</f>
        <v>0</v>
      </c>
      <c r="AX490" s="227">
        <f>AV490+AW490</f>
        <v>0</v>
      </c>
      <c r="AY490" s="227"/>
      <c r="AZ490" s="227"/>
      <c r="BA490" s="229">
        <f t="shared" si="1241"/>
        <v>0</v>
      </c>
      <c r="BB490" s="230"/>
      <c r="BC490" s="238">
        <f>Y490*BF490</f>
        <v>0</v>
      </c>
      <c r="BD490" s="227">
        <f>Y491*BG490</f>
        <v>0</v>
      </c>
      <c r="BE490" s="227">
        <f>BC490+BD490</f>
        <v>0</v>
      </c>
      <c r="BF490" s="227"/>
      <c r="BG490" s="227"/>
      <c r="BH490" s="229">
        <f t="shared" si="1242"/>
        <v>0</v>
      </c>
      <c r="BI490" s="230"/>
      <c r="BJ490" s="230"/>
      <c r="BK490" s="238">
        <f>AT490*BN490</f>
        <v>0</v>
      </c>
      <c r="BL490" s="227">
        <f>AT491*BO490</f>
        <v>0</v>
      </c>
      <c r="BM490" s="227">
        <f>BK490+BL490</f>
        <v>0</v>
      </c>
      <c r="BN490" s="227"/>
      <c r="BO490" s="227"/>
      <c r="BP490" s="229">
        <f t="shared" si="1243"/>
        <v>0</v>
      </c>
      <c r="BQ490" s="230"/>
      <c r="BR490" s="238">
        <f>BA490*BU490</f>
        <v>0</v>
      </c>
      <c r="BS490" s="227">
        <f>BA491*BV490</f>
        <v>0</v>
      </c>
      <c r="BT490" s="227">
        <f>BR490+BS490</f>
        <v>0</v>
      </c>
      <c r="BU490" s="18"/>
      <c r="BV490" s="186"/>
      <c r="BW490" s="16">
        <f t="shared" si="1216"/>
        <v>0</v>
      </c>
      <c r="BX490" s="48"/>
      <c r="BY490" s="37" t="s">
        <v>926</v>
      </c>
      <c r="BZ490" s="37"/>
    </row>
    <row r="491" spans="1:162" ht="71.25" customHeight="1" outlineLevel="1" x14ac:dyDescent="0.45">
      <c r="A491" s="5">
        <v>404</v>
      </c>
      <c r="B491" s="5">
        <v>404</v>
      </c>
      <c r="C491" s="5" t="s">
        <v>380</v>
      </c>
      <c r="D491" s="6" t="s">
        <v>560</v>
      </c>
      <c r="E491" s="10">
        <v>278.5</v>
      </c>
      <c r="F491" s="283">
        <f t="shared" si="1390"/>
        <v>480412.5</v>
      </c>
      <c r="G491" s="283">
        <f t="shared" si="1391"/>
        <v>546695.5</v>
      </c>
      <c r="H491" s="283">
        <f t="shared" si="1392"/>
        <v>1027108</v>
      </c>
      <c r="I491" s="283">
        <f t="shared" si="1393"/>
        <v>1725</v>
      </c>
      <c r="J491" s="283">
        <f t="shared" si="1394"/>
        <v>1963</v>
      </c>
      <c r="K491" s="10"/>
      <c r="L491" s="228"/>
      <c r="M491" s="227">
        <f t="shared" si="1249"/>
        <v>480412.5</v>
      </c>
      <c r="N491" s="227">
        <f t="shared" si="1395"/>
        <v>546695.5</v>
      </c>
      <c r="O491" s="227">
        <f t="shared" si="1250"/>
        <v>1027108</v>
      </c>
      <c r="P491" s="227">
        <v>1725</v>
      </c>
      <c r="Q491" s="227">
        <v>1963</v>
      </c>
      <c r="R491" s="227">
        <f t="shared" si="1251"/>
        <v>3688</v>
      </c>
      <c r="S491" s="228"/>
      <c r="T491" s="227">
        <f t="shared" si="1186"/>
        <v>191886.5</v>
      </c>
      <c r="U491" s="227">
        <f t="shared" si="1187"/>
        <v>0</v>
      </c>
      <c r="V491" s="232">
        <f t="shared" si="1188"/>
        <v>191886.5</v>
      </c>
      <c r="W491" s="274">
        <v>689</v>
      </c>
      <c r="X491" s="227"/>
      <c r="Y491" s="227">
        <f t="shared" si="1252"/>
        <v>689</v>
      </c>
      <c r="Z491" s="228"/>
      <c r="AA491" s="238">
        <f>AM491*AD491</f>
        <v>0</v>
      </c>
      <c r="AB491" s="227">
        <f>AM492*AE491</f>
        <v>0</v>
      </c>
      <c r="AC491" s="227">
        <f>AA491+AB491</f>
        <v>0</v>
      </c>
      <c r="AD491" s="227"/>
      <c r="AE491" s="227"/>
      <c r="AF491" s="229">
        <f t="shared" si="1239"/>
        <v>0</v>
      </c>
      <c r="AG491" s="228"/>
      <c r="AH491" s="227">
        <f t="shared" si="1246"/>
        <v>0</v>
      </c>
      <c r="AI491" s="227">
        <f t="shared" si="1247"/>
        <v>334200</v>
      </c>
      <c r="AJ491" s="232">
        <f t="shared" si="1192"/>
        <v>334200</v>
      </c>
      <c r="AK491" s="227"/>
      <c r="AL491" s="227">
        <v>1200</v>
      </c>
      <c r="AM491" s="227">
        <f t="shared" si="1253"/>
        <v>1200</v>
      </c>
      <c r="AN491" s="228"/>
      <c r="AO491" s="238">
        <f t="shared" si="1248"/>
        <v>0</v>
      </c>
      <c r="AP491" s="227">
        <f t="shared" si="1244"/>
        <v>0</v>
      </c>
      <c r="AQ491" s="227">
        <f t="shared" si="1245"/>
        <v>0</v>
      </c>
      <c r="AR491" s="227"/>
      <c r="AS491" s="227"/>
      <c r="AT491" s="229">
        <f t="shared" si="1240"/>
        <v>0</v>
      </c>
      <c r="AU491" s="230"/>
      <c r="AV491" s="238">
        <f>R491*AY491</f>
        <v>0</v>
      </c>
      <c r="AW491" s="227">
        <f>R492*AZ491</f>
        <v>0</v>
      </c>
      <c r="AX491" s="227">
        <f>AV491+AW491</f>
        <v>0</v>
      </c>
      <c r="AY491" s="227"/>
      <c r="AZ491" s="227"/>
      <c r="BA491" s="229">
        <f t="shared" si="1241"/>
        <v>0</v>
      </c>
      <c r="BB491" s="230"/>
      <c r="BC491" s="238">
        <f>Y491*BF491</f>
        <v>0</v>
      </c>
      <c r="BD491" s="227">
        <f>Y492*BG491</f>
        <v>0</v>
      </c>
      <c r="BE491" s="227">
        <f>BC491+BD491</f>
        <v>0</v>
      </c>
      <c r="BF491" s="227"/>
      <c r="BG491" s="227"/>
      <c r="BH491" s="229">
        <f t="shared" si="1242"/>
        <v>0</v>
      </c>
      <c r="BI491" s="230"/>
      <c r="BJ491" s="230"/>
      <c r="BK491" s="238">
        <f>AT491*BN491</f>
        <v>0</v>
      </c>
      <c r="BL491" s="227">
        <f>AT492*BO491</f>
        <v>0</v>
      </c>
      <c r="BM491" s="227">
        <f>BK491+BL491</f>
        <v>0</v>
      </c>
      <c r="BN491" s="227"/>
      <c r="BO491" s="227"/>
      <c r="BP491" s="229">
        <f t="shared" si="1243"/>
        <v>0</v>
      </c>
      <c r="BQ491" s="230"/>
      <c r="BR491" s="238">
        <f>BA491*BU491</f>
        <v>0</v>
      </c>
      <c r="BS491" s="227">
        <f>BA492*BV491</f>
        <v>0</v>
      </c>
      <c r="BT491" s="227">
        <f>BR491+BS491</f>
        <v>0</v>
      </c>
      <c r="BU491" s="18"/>
      <c r="BV491" s="186"/>
      <c r="BW491" s="16">
        <f t="shared" si="1216"/>
        <v>0</v>
      </c>
      <c r="BX491" s="48"/>
      <c r="BY491" s="37" t="s">
        <v>927</v>
      </c>
      <c r="BZ491" s="37"/>
    </row>
    <row r="492" spans="1:162" s="26" customFormat="1" x14ac:dyDescent="0.45">
      <c r="A492" s="21"/>
      <c r="B492" s="21"/>
      <c r="C492" s="21" t="s">
        <v>381</v>
      </c>
      <c r="D492" s="27"/>
      <c r="E492" s="28"/>
      <c r="F492" s="225">
        <f t="shared" ref="F492:L492" si="1396">SUM(F493:F500)</f>
        <v>632225.64</v>
      </c>
      <c r="G492" s="225">
        <f t="shared" si="1396"/>
        <v>1359651.7689999999</v>
      </c>
      <c r="H492" s="225">
        <f t="shared" si="1396"/>
        <v>1991877.409</v>
      </c>
      <c r="I492" s="225"/>
      <c r="J492" s="225"/>
      <c r="K492" s="225"/>
      <c r="L492" s="225">
        <f t="shared" si="1396"/>
        <v>0</v>
      </c>
      <c r="M492" s="225">
        <f>SUM(M493:M500)</f>
        <v>566225.72</v>
      </c>
      <c r="N492" s="225">
        <f t="shared" ref="N492:O492" si="1397">SUM(N493:N500)</f>
        <v>1259171.7689999999</v>
      </c>
      <c r="O492" s="225">
        <f t="shared" si="1397"/>
        <v>1825397.4890000001</v>
      </c>
      <c r="P492" s="225"/>
      <c r="Q492" s="225"/>
      <c r="R492" s="225">
        <f t="shared" si="1251"/>
        <v>0</v>
      </c>
      <c r="S492" s="226"/>
      <c r="T492" s="225">
        <f>SUM(T493:T500)</f>
        <v>1731483.6667999998</v>
      </c>
      <c r="U492" s="225">
        <f t="shared" ref="U492" si="1398">SUM(U493:U500)</f>
        <v>0</v>
      </c>
      <c r="V492" s="225">
        <f t="shared" ref="V492" si="1399">SUM(V493:V500)</f>
        <v>1731483.6667999998</v>
      </c>
      <c r="W492" s="273"/>
      <c r="X492" s="225"/>
      <c r="Y492" s="225">
        <f t="shared" si="1252"/>
        <v>0</v>
      </c>
      <c r="Z492" s="226"/>
      <c r="AA492" s="225">
        <f>SUM(AA493:AA500)</f>
        <v>0</v>
      </c>
      <c r="AB492" s="225">
        <f t="shared" ref="AB492:AC492" si="1400">SUM(AB493:AB500)</f>
        <v>0</v>
      </c>
      <c r="AC492" s="225">
        <f t="shared" si="1400"/>
        <v>0</v>
      </c>
      <c r="AD492" s="225"/>
      <c r="AE492" s="225"/>
      <c r="AF492" s="222">
        <f t="shared" si="1239"/>
        <v>0</v>
      </c>
      <c r="AG492" s="226"/>
      <c r="AH492" s="225">
        <f>SUM(AH493:AH500)</f>
        <v>0</v>
      </c>
      <c r="AI492" s="225">
        <f t="shared" ref="AI492" si="1401">SUM(AI493:AI500)</f>
        <v>1251764.5828</v>
      </c>
      <c r="AJ492" s="225">
        <f t="shared" ref="AJ492" si="1402">SUM(AJ493:AJ500)</f>
        <v>1251764.5828</v>
      </c>
      <c r="AK492" s="225"/>
      <c r="AL492" s="225"/>
      <c r="AM492" s="225">
        <f t="shared" si="1253"/>
        <v>0</v>
      </c>
      <c r="AN492" s="226"/>
      <c r="AO492" s="225">
        <f>SUM(AO493:AO500)</f>
        <v>0</v>
      </c>
      <c r="AP492" s="225">
        <f t="shared" ref="AP492" si="1403">SUM(AP493:AP500)</f>
        <v>0</v>
      </c>
      <c r="AQ492" s="225">
        <f t="shared" ref="AQ492" si="1404">SUM(AQ493:AQ500)</f>
        <v>0</v>
      </c>
      <c r="AR492" s="225"/>
      <c r="AS492" s="225"/>
      <c r="AT492" s="222">
        <f t="shared" si="1240"/>
        <v>0</v>
      </c>
      <c r="AU492" s="223"/>
      <c r="AV492" s="225">
        <f>SUM(AV493:AV500)</f>
        <v>0</v>
      </c>
      <c r="AW492" s="225">
        <f t="shared" ref="AW492" si="1405">SUM(AW493:AW500)</f>
        <v>0</v>
      </c>
      <c r="AX492" s="225">
        <f t="shared" ref="AX492" si="1406">SUM(AX493:AX500)</f>
        <v>0</v>
      </c>
      <c r="AY492" s="225"/>
      <c r="AZ492" s="225"/>
      <c r="BA492" s="222">
        <f t="shared" si="1241"/>
        <v>0</v>
      </c>
      <c r="BB492" s="223"/>
      <c r="BC492" s="225">
        <f>SUM(BC493:BC500)</f>
        <v>0</v>
      </c>
      <c r="BD492" s="225">
        <f t="shared" ref="BD492:BE492" si="1407">SUM(BD493:BD500)</f>
        <v>0</v>
      </c>
      <c r="BE492" s="225">
        <f t="shared" si="1407"/>
        <v>0</v>
      </c>
      <c r="BF492" s="225"/>
      <c r="BG492" s="225"/>
      <c r="BH492" s="222">
        <f t="shared" si="1242"/>
        <v>0</v>
      </c>
      <c r="BI492" s="223"/>
      <c r="BJ492" s="223"/>
      <c r="BK492" s="225">
        <f>SUM(BK493:BK500)</f>
        <v>0</v>
      </c>
      <c r="BL492" s="225">
        <f t="shared" ref="BL492:BM492" si="1408">SUM(BL493:BL500)</f>
        <v>0</v>
      </c>
      <c r="BM492" s="225">
        <f t="shared" si="1408"/>
        <v>0</v>
      </c>
      <c r="BN492" s="225"/>
      <c r="BO492" s="225"/>
      <c r="BP492" s="222">
        <f t="shared" si="1243"/>
        <v>0</v>
      </c>
      <c r="BQ492" s="223"/>
      <c r="BR492" s="225">
        <f>SUM(BR493:BR500)</f>
        <v>0</v>
      </c>
      <c r="BS492" s="225">
        <f t="shared" ref="BS492:BT492" si="1409">SUM(BS493:BS500)</f>
        <v>0</v>
      </c>
      <c r="BT492" s="225">
        <f t="shared" si="1409"/>
        <v>0</v>
      </c>
      <c r="BU492" s="29"/>
      <c r="BV492" s="190"/>
      <c r="BW492" s="25">
        <f t="shared" si="1216"/>
        <v>0</v>
      </c>
      <c r="BX492" s="47"/>
      <c r="BY492" s="35"/>
      <c r="BZ492" s="35"/>
      <c r="CA492" s="53"/>
      <c r="CB492" s="53"/>
      <c r="CC492" s="53"/>
      <c r="CD492" s="53"/>
      <c r="CE492" s="53"/>
      <c r="CF492" s="53"/>
      <c r="CG492" s="53"/>
      <c r="CH492" s="53"/>
      <c r="CI492" s="53"/>
      <c r="CJ492" s="53"/>
      <c r="CK492" s="53"/>
      <c r="CL492" s="53"/>
      <c r="CM492" s="53"/>
      <c r="CN492" s="53"/>
      <c r="CO492" s="53"/>
      <c r="CP492" s="53"/>
      <c r="CQ492" s="53"/>
      <c r="CR492" s="53"/>
      <c r="CS492" s="53"/>
      <c r="CT492" s="53"/>
      <c r="CU492" s="53"/>
      <c r="CV492" s="53"/>
      <c r="CW492" s="53"/>
      <c r="CX492" s="53"/>
      <c r="CY492" s="53"/>
      <c r="CZ492" s="53"/>
      <c r="DA492" s="53"/>
      <c r="DB492" s="53"/>
      <c r="DC492" s="53"/>
      <c r="DD492" s="53"/>
      <c r="DE492" s="53"/>
      <c r="DF492" s="53"/>
      <c r="DG492" s="53"/>
      <c r="DH492" s="53"/>
      <c r="DI492" s="53"/>
      <c r="DJ492" s="53"/>
      <c r="DK492" s="53"/>
      <c r="DL492" s="53"/>
      <c r="DM492" s="53"/>
      <c r="DN492" s="53"/>
      <c r="DO492" s="53"/>
      <c r="DP492" s="53"/>
      <c r="DQ492" s="53"/>
      <c r="DR492" s="53"/>
      <c r="DS492" s="53"/>
      <c r="DT492" s="53"/>
      <c r="DU492" s="53"/>
      <c r="DV492" s="53"/>
      <c r="DW492" s="53"/>
      <c r="DX492" s="53"/>
      <c r="DY492" s="53"/>
      <c r="DZ492" s="53"/>
      <c r="EA492" s="53"/>
      <c r="EB492" s="53"/>
      <c r="EC492" s="53"/>
      <c r="ED492" s="53"/>
      <c r="EE492" s="53"/>
      <c r="EF492" s="53"/>
      <c r="EG492" s="53"/>
      <c r="EH492" s="53"/>
      <c r="EI492" s="53"/>
      <c r="EJ492" s="53"/>
      <c r="EK492" s="53"/>
      <c r="EL492" s="53"/>
      <c r="EM492" s="53"/>
      <c r="EN492" s="53"/>
      <c r="EO492" s="53"/>
      <c r="EP492" s="53"/>
      <c r="EQ492" s="53"/>
      <c r="ER492" s="53"/>
      <c r="ES492" s="53"/>
      <c r="ET492" s="53"/>
      <c r="EU492" s="53"/>
      <c r="EV492" s="53"/>
      <c r="EW492" s="53"/>
      <c r="EX492" s="53"/>
      <c r="EY492" s="53"/>
      <c r="EZ492" s="53"/>
      <c r="FA492" s="53"/>
      <c r="FB492" s="53"/>
      <c r="FC492" s="53"/>
      <c r="FD492" s="53"/>
      <c r="FE492" s="53"/>
      <c r="FF492" s="53"/>
    </row>
    <row r="493" spans="1:162" ht="42.75" customHeight="1" outlineLevel="1" x14ac:dyDescent="0.45">
      <c r="A493" s="5">
        <v>405</v>
      </c>
      <c r="B493" s="5">
        <v>405</v>
      </c>
      <c r="C493" s="5" t="s">
        <v>382</v>
      </c>
      <c r="D493" s="6" t="s">
        <v>552</v>
      </c>
      <c r="E493" s="10">
        <v>385.31</v>
      </c>
      <c r="F493" s="283">
        <f t="shared" ref="F493" si="1410">E493*I493</f>
        <v>56640.57</v>
      </c>
      <c r="G493" s="283">
        <f t="shared" ref="G493" si="1411">E493*J493</f>
        <v>32635.757000000001</v>
      </c>
      <c r="H493" s="283">
        <f t="shared" ref="H493" si="1412">F493+G493</f>
        <v>89276.327000000005</v>
      </c>
      <c r="I493" s="283">
        <f t="shared" ref="I493" si="1413">P493</f>
        <v>147</v>
      </c>
      <c r="J493" s="283">
        <f t="shared" ref="J493" si="1414">Q493</f>
        <v>84.7</v>
      </c>
      <c r="K493" s="10"/>
      <c r="L493" s="228"/>
      <c r="M493" s="227">
        <f t="shared" si="1249"/>
        <v>56640.57</v>
      </c>
      <c r="N493" s="227">
        <f>E493*Q493</f>
        <v>32635.757000000001</v>
      </c>
      <c r="O493" s="227">
        <f t="shared" si="1250"/>
        <v>89276.327000000005</v>
      </c>
      <c r="P493" s="227">
        <v>147</v>
      </c>
      <c r="Q493" s="227">
        <v>84.7</v>
      </c>
      <c r="R493" s="227">
        <f t="shared" si="1251"/>
        <v>231.7</v>
      </c>
      <c r="S493" s="228"/>
      <c r="T493" s="227">
        <f t="shared" si="1186"/>
        <v>1115472.45</v>
      </c>
      <c r="U493" s="227">
        <f t="shared" si="1187"/>
        <v>0</v>
      </c>
      <c r="V493" s="232">
        <f t="shared" si="1188"/>
        <v>1115472.45</v>
      </c>
      <c r="W493" s="274">
        <v>2895</v>
      </c>
      <c r="X493" s="227"/>
      <c r="Y493" s="227">
        <f t="shared" si="1252"/>
        <v>2895</v>
      </c>
      <c r="Z493" s="228"/>
      <c r="AA493" s="238">
        <f t="shared" ref="AA493:AA500" si="1415">AM493*AD493</f>
        <v>0</v>
      </c>
      <c r="AB493" s="227">
        <f t="shared" ref="AB493:AB500" si="1416">AM494*AE493</f>
        <v>0</v>
      </c>
      <c r="AC493" s="227">
        <f t="shared" ref="AC493:AC500" si="1417">AA493+AB493</f>
        <v>0</v>
      </c>
      <c r="AD493" s="227"/>
      <c r="AE493" s="227"/>
      <c r="AF493" s="229">
        <f t="shared" si="1239"/>
        <v>0</v>
      </c>
      <c r="AG493" s="228"/>
      <c r="AH493" s="227">
        <f t="shared" si="1246"/>
        <v>0</v>
      </c>
      <c r="AI493" s="227">
        <f t="shared" si="1247"/>
        <v>69355.8</v>
      </c>
      <c r="AJ493" s="232">
        <f t="shared" si="1192"/>
        <v>69355.8</v>
      </c>
      <c r="AK493" s="227"/>
      <c r="AL493" s="227">
        <v>180</v>
      </c>
      <c r="AM493" s="227">
        <f t="shared" si="1253"/>
        <v>180</v>
      </c>
      <c r="AN493" s="228"/>
      <c r="AO493" s="238">
        <f t="shared" si="1248"/>
        <v>0</v>
      </c>
      <c r="AP493" s="227">
        <f t="shared" si="1244"/>
        <v>0</v>
      </c>
      <c r="AQ493" s="227">
        <f t="shared" si="1245"/>
        <v>0</v>
      </c>
      <c r="AR493" s="227"/>
      <c r="AS493" s="227"/>
      <c r="AT493" s="229">
        <f t="shared" si="1240"/>
        <v>0</v>
      </c>
      <c r="AU493" s="230"/>
      <c r="AV493" s="238">
        <f t="shared" ref="AV493:AV500" si="1418">R493*AY493</f>
        <v>0</v>
      </c>
      <c r="AW493" s="227">
        <f t="shared" ref="AW493:AW500" si="1419">R494*AZ493</f>
        <v>0</v>
      </c>
      <c r="AX493" s="227">
        <f t="shared" ref="AX493:AX500" si="1420">AV493+AW493</f>
        <v>0</v>
      </c>
      <c r="AY493" s="227"/>
      <c r="AZ493" s="227"/>
      <c r="BA493" s="229">
        <f t="shared" si="1241"/>
        <v>0</v>
      </c>
      <c r="BB493" s="230"/>
      <c r="BC493" s="238">
        <f t="shared" ref="BC493:BC500" si="1421">Y493*BF493</f>
        <v>0</v>
      </c>
      <c r="BD493" s="227">
        <f t="shared" ref="BD493:BD500" si="1422">Y494*BG493</f>
        <v>0</v>
      </c>
      <c r="BE493" s="227">
        <f t="shared" ref="BE493:BE500" si="1423">BC493+BD493</f>
        <v>0</v>
      </c>
      <c r="BF493" s="227"/>
      <c r="BG493" s="227"/>
      <c r="BH493" s="229">
        <f t="shared" si="1242"/>
        <v>0</v>
      </c>
      <c r="BI493" s="230"/>
      <c r="BJ493" s="230"/>
      <c r="BK493" s="238">
        <f t="shared" ref="BK493:BK500" si="1424">AT493*BN493</f>
        <v>0</v>
      </c>
      <c r="BL493" s="227">
        <f t="shared" ref="BL493:BL500" si="1425">AT494*BO493</f>
        <v>0</v>
      </c>
      <c r="BM493" s="227">
        <f t="shared" ref="BM493:BM500" si="1426">BK493+BL493</f>
        <v>0</v>
      </c>
      <c r="BN493" s="227"/>
      <c r="BO493" s="227"/>
      <c r="BP493" s="229">
        <f t="shared" si="1243"/>
        <v>0</v>
      </c>
      <c r="BQ493" s="230"/>
      <c r="BR493" s="238">
        <f t="shared" ref="BR493:BR500" si="1427">BA493*BU493</f>
        <v>0</v>
      </c>
      <c r="BS493" s="227">
        <f t="shared" ref="BS493:BS500" si="1428">BA494*BV493</f>
        <v>0</v>
      </c>
      <c r="BT493" s="227">
        <f t="shared" ref="BT493:BT500" si="1429">BR493+BS493</f>
        <v>0</v>
      </c>
      <c r="BU493" s="18"/>
      <c r="BV493" s="186"/>
      <c r="BW493" s="16">
        <f t="shared" si="1216"/>
        <v>0</v>
      </c>
      <c r="BX493" s="48"/>
      <c r="BY493" s="37" t="s">
        <v>928</v>
      </c>
      <c r="BZ493" s="37"/>
    </row>
    <row r="494" spans="1:162" ht="128.25" customHeight="1" outlineLevel="1" x14ac:dyDescent="0.45">
      <c r="A494" s="5">
        <v>406</v>
      </c>
      <c r="B494" s="5">
        <v>406</v>
      </c>
      <c r="C494" s="5" t="s">
        <v>373</v>
      </c>
      <c r="D494" s="6" t="s">
        <v>549</v>
      </c>
      <c r="E494" s="10">
        <v>38.527999999999999</v>
      </c>
      <c r="F494" s="283">
        <f t="shared" ref="F494:F500" si="1430">E494*I494</f>
        <v>63571.199999999997</v>
      </c>
      <c r="G494" s="283">
        <f t="shared" ref="G494:G500" si="1431">E494*J494</f>
        <v>63532.671999999999</v>
      </c>
      <c r="H494" s="283">
        <f t="shared" ref="H494:H500" si="1432">F494+G494</f>
        <v>127103.872</v>
      </c>
      <c r="I494" s="283">
        <f t="shared" ref="I494:I498" si="1433">P494</f>
        <v>1650</v>
      </c>
      <c r="J494" s="283">
        <f t="shared" ref="J494:J498" si="1434">Q494</f>
        <v>1649</v>
      </c>
      <c r="K494" s="10"/>
      <c r="L494" s="228"/>
      <c r="M494" s="227">
        <f t="shared" si="1249"/>
        <v>63571.199999999997</v>
      </c>
      <c r="N494" s="227">
        <f t="shared" ref="N494:N506" si="1435">E494*Q494</f>
        <v>63532.671999999999</v>
      </c>
      <c r="O494" s="227">
        <f t="shared" si="1250"/>
        <v>127103.872</v>
      </c>
      <c r="P494" s="227">
        <v>1650</v>
      </c>
      <c r="Q494" s="227">
        <v>1649</v>
      </c>
      <c r="R494" s="227">
        <f t="shared" si="1251"/>
        <v>3299</v>
      </c>
      <c r="S494" s="228"/>
      <c r="T494" s="227">
        <f t="shared" si="1186"/>
        <v>6029.6319999999996</v>
      </c>
      <c r="U494" s="227">
        <f t="shared" si="1187"/>
        <v>0</v>
      </c>
      <c r="V494" s="232">
        <f t="shared" si="1188"/>
        <v>6029.6319999999996</v>
      </c>
      <c r="W494" s="274">
        <v>156.5</v>
      </c>
      <c r="X494" s="227"/>
      <c r="Y494" s="227">
        <f t="shared" si="1252"/>
        <v>156.5</v>
      </c>
      <c r="Z494" s="228"/>
      <c r="AA494" s="238">
        <f t="shared" si="1415"/>
        <v>0</v>
      </c>
      <c r="AB494" s="227">
        <f t="shared" si="1416"/>
        <v>0</v>
      </c>
      <c r="AC494" s="227">
        <f t="shared" si="1417"/>
        <v>0</v>
      </c>
      <c r="AD494" s="227"/>
      <c r="AE494" s="227"/>
      <c r="AF494" s="229">
        <f t="shared" si="1239"/>
        <v>0</v>
      </c>
      <c r="AG494" s="228"/>
      <c r="AH494" s="227">
        <f t="shared" si="1246"/>
        <v>0</v>
      </c>
      <c r="AI494" s="227">
        <f t="shared" si="1247"/>
        <v>16990.847999999998</v>
      </c>
      <c r="AJ494" s="232">
        <f t="shared" si="1192"/>
        <v>16990.847999999998</v>
      </c>
      <c r="AK494" s="227"/>
      <c r="AL494" s="227">
        <v>441</v>
      </c>
      <c r="AM494" s="227">
        <f t="shared" si="1253"/>
        <v>441</v>
      </c>
      <c r="AN494" s="228"/>
      <c r="AO494" s="238">
        <f t="shared" si="1248"/>
        <v>0</v>
      </c>
      <c r="AP494" s="227">
        <f t="shared" si="1244"/>
        <v>0</v>
      </c>
      <c r="AQ494" s="227">
        <f t="shared" si="1245"/>
        <v>0</v>
      </c>
      <c r="AR494" s="227"/>
      <c r="AS494" s="227"/>
      <c r="AT494" s="229">
        <f t="shared" si="1240"/>
        <v>0</v>
      </c>
      <c r="AU494" s="230"/>
      <c r="AV494" s="238">
        <f t="shared" si="1418"/>
        <v>0</v>
      </c>
      <c r="AW494" s="227">
        <f t="shared" si="1419"/>
        <v>0</v>
      </c>
      <c r="AX494" s="227">
        <f t="shared" si="1420"/>
        <v>0</v>
      </c>
      <c r="AY494" s="227"/>
      <c r="AZ494" s="227"/>
      <c r="BA494" s="229">
        <f t="shared" si="1241"/>
        <v>0</v>
      </c>
      <c r="BB494" s="230"/>
      <c r="BC494" s="238">
        <f t="shared" si="1421"/>
        <v>0</v>
      </c>
      <c r="BD494" s="227">
        <f t="shared" si="1422"/>
        <v>0</v>
      </c>
      <c r="BE494" s="227">
        <f t="shared" si="1423"/>
        <v>0</v>
      </c>
      <c r="BF494" s="227"/>
      <c r="BG494" s="227"/>
      <c r="BH494" s="229">
        <f t="shared" si="1242"/>
        <v>0</v>
      </c>
      <c r="BI494" s="230"/>
      <c r="BJ494" s="230"/>
      <c r="BK494" s="238">
        <f t="shared" si="1424"/>
        <v>0</v>
      </c>
      <c r="BL494" s="227">
        <f t="shared" si="1425"/>
        <v>0</v>
      </c>
      <c r="BM494" s="227">
        <f t="shared" si="1426"/>
        <v>0</v>
      </c>
      <c r="BN494" s="227"/>
      <c r="BO494" s="227"/>
      <c r="BP494" s="229">
        <f t="shared" si="1243"/>
        <v>0</v>
      </c>
      <c r="BQ494" s="230"/>
      <c r="BR494" s="238">
        <f t="shared" si="1427"/>
        <v>0</v>
      </c>
      <c r="BS494" s="227">
        <f t="shared" si="1428"/>
        <v>0</v>
      </c>
      <c r="BT494" s="227">
        <f t="shared" si="1429"/>
        <v>0</v>
      </c>
      <c r="BU494" s="18"/>
      <c r="BV494" s="186"/>
      <c r="BW494" s="16">
        <f t="shared" si="1216"/>
        <v>0</v>
      </c>
      <c r="BX494" s="48"/>
      <c r="BY494" s="37" t="s">
        <v>929</v>
      </c>
      <c r="BZ494" s="37"/>
    </row>
    <row r="495" spans="1:162" ht="114" customHeight="1" outlineLevel="1" x14ac:dyDescent="0.45">
      <c r="A495" s="5">
        <v>407</v>
      </c>
      <c r="B495" s="5">
        <v>407</v>
      </c>
      <c r="C495" s="5" t="s">
        <v>383</v>
      </c>
      <c r="D495" s="6" t="s">
        <v>549</v>
      </c>
      <c r="E495" s="10">
        <v>44.03</v>
      </c>
      <c r="F495" s="283">
        <f t="shared" si="1430"/>
        <v>27518.75</v>
      </c>
      <c r="G495" s="283">
        <f t="shared" si="1431"/>
        <v>18140.36</v>
      </c>
      <c r="H495" s="283">
        <f t="shared" si="1432"/>
        <v>45659.11</v>
      </c>
      <c r="I495" s="283">
        <f t="shared" si="1433"/>
        <v>625</v>
      </c>
      <c r="J495" s="283">
        <f t="shared" si="1434"/>
        <v>412</v>
      </c>
      <c r="K495" s="10"/>
      <c r="L495" s="228"/>
      <c r="M495" s="227">
        <f t="shared" si="1249"/>
        <v>27518.75</v>
      </c>
      <c r="N495" s="227">
        <f t="shared" si="1435"/>
        <v>18140.36</v>
      </c>
      <c r="O495" s="227">
        <f t="shared" si="1250"/>
        <v>45659.11</v>
      </c>
      <c r="P495" s="227">
        <v>625</v>
      </c>
      <c r="Q495" s="227">
        <v>412</v>
      </c>
      <c r="R495" s="227">
        <f t="shared" si="1251"/>
        <v>1037</v>
      </c>
      <c r="S495" s="228"/>
      <c r="T495" s="227">
        <f t="shared" si="1186"/>
        <v>4586.1647999999996</v>
      </c>
      <c r="U495" s="227">
        <f t="shared" si="1187"/>
        <v>0</v>
      </c>
      <c r="V495" s="232">
        <f t="shared" si="1188"/>
        <v>4586.1647999999996</v>
      </c>
      <c r="W495" s="274">
        <v>104.16</v>
      </c>
      <c r="X495" s="227"/>
      <c r="Y495" s="227">
        <f t="shared" si="1252"/>
        <v>104.16</v>
      </c>
      <c r="Z495" s="228"/>
      <c r="AA495" s="238">
        <f t="shared" si="1415"/>
        <v>0</v>
      </c>
      <c r="AB495" s="227">
        <f t="shared" si="1416"/>
        <v>0</v>
      </c>
      <c r="AC495" s="227">
        <f t="shared" si="1417"/>
        <v>0</v>
      </c>
      <c r="AD495" s="227"/>
      <c r="AE495" s="227"/>
      <c r="AF495" s="229">
        <f t="shared" si="1239"/>
        <v>0</v>
      </c>
      <c r="AG495" s="228"/>
      <c r="AH495" s="227">
        <f t="shared" si="1246"/>
        <v>0</v>
      </c>
      <c r="AI495" s="227">
        <f t="shared" si="1247"/>
        <v>9825.7348000000002</v>
      </c>
      <c r="AJ495" s="232">
        <f t="shared" si="1192"/>
        <v>9825.7348000000002</v>
      </c>
      <c r="AK495" s="227"/>
      <c r="AL495" s="227">
        <v>223.16</v>
      </c>
      <c r="AM495" s="227">
        <f t="shared" si="1253"/>
        <v>223.16</v>
      </c>
      <c r="AN495" s="228"/>
      <c r="AO495" s="238">
        <f t="shared" si="1248"/>
        <v>0</v>
      </c>
      <c r="AP495" s="227">
        <f t="shared" si="1244"/>
        <v>0</v>
      </c>
      <c r="AQ495" s="227">
        <f t="shared" si="1245"/>
        <v>0</v>
      </c>
      <c r="AR495" s="227"/>
      <c r="AS495" s="227"/>
      <c r="AT495" s="229">
        <f t="shared" si="1240"/>
        <v>0</v>
      </c>
      <c r="AU495" s="230"/>
      <c r="AV495" s="238">
        <f t="shared" si="1418"/>
        <v>0</v>
      </c>
      <c r="AW495" s="227">
        <f t="shared" si="1419"/>
        <v>0</v>
      </c>
      <c r="AX495" s="227">
        <f t="shared" si="1420"/>
        <v>0</v>
      </c>
      <c r="AY495" s="227"/>
      <c r="AZ495" s="227"/>
      <c r="BA495" s="229">
        <f t="shared" si="1241"/>
        <v>0</v>
      </c>
      <c r="BB495" s="230"/>
      <c r="BC495" s="238">
        <f t="shared" si="1421"/>
        <v>0</v>
      </c>
      <c r="BD495" s="227">
        <f t="shared" si="1422"/>
        <v>0</v>
      </c>
      <c r="BE495" s="227">
        <f t="shared" si="1423"/>
        <v>0</v>
      </c>
      <c r="BF495" s="227"/>
      <c r="BG495" s="227"/>
      <c r="BH495" s="229">
        <f t="shared" si="1242"/>
        <v>0</v>
      </c>
      <c r="BI495" s="230"/>
      <c r="BJ495" s="230"/>
      <c r="BK495" s="238">
        <f t="shared" si="1424"/>
        <v>0</v>
      </c>
      <c r="BL495" s="227">
        <f t="shared" si="1425"/>
        <v>0</v>
      </c>
      <c r="BM495" s="227">
        <f t="shared" si="1426"/>
        <v>0</v>
      </c>
      <c r="BN495" s="227"/>
      <c r="BO495" s="227"/>
      <c r="BP495" s="229">
        <f t="shared" si="1243"/>
        <v>0</v>
      </c>
      <c r="BQ495" s="230"/>
      <c r="BR495" s="238">
        <f t="shared" si="1427"/>
        <v>0</v>
      </c>
      <c r="BS495" s="227">
        <f t="shared" si="1428"/>
        <v>0</v>
      </c>
      <c r="BT495" s="227">
        <f t="shared" si="1429"/>
        <v>0</v>
      </c>
      <c r="BU495" s="18"/>
      <c r="BV495" s="186"/>
      <c r="BW495" s="16">
        <f t="shared" si="1216"/>
        <v>0</v>
      </c>
      <c r="BX495" s="48"/>
      <c r="BY495" s="37" t="s">
        <v>930</v>
      </c>
      <c r="BZ495" s="37"/>
    </row>
    <row r="496" spans="1:162" ht="85.5" customHeight="1" outlineLevel="1" x14ac:dyDescent="0.45">
      <c r="A496" s="5">
        <v>408</v>
      </c>
      <c r="B496" s="5">
        <v>408</v>
      </c>
      <c r="C496" s="5" t="s">
        <v>384</v>
      </c>
      <c r="D496" s="6" t="s">
        <v>551</v>
      </c>
      <c r="E496" s="10">
        <v>68.8</v>
      </c>
      <c r="F496" s="283">
        <f t="shared" si="1430"/>
        <v>39835.199999999997</v>
      </c>
      <c r="G496" s="283">
        <f t="shared" si="1431"/>
        <v>67080</v>
      </c>
      <c r="H496" s="283">
        <f t="shared" si="1432"/>
        <v>106915.2</v>
      </c>
      <c r="I496" s="283">
        <f t="shared" si="1433"/>
        <v>579</v>
      </c>
      <c r="J496" s="283">
        <f t="shared" si="1434"/>
        <v>975</v>
      </c>
      <c r="K496" s="10"/>
      <c r="L496" s="228"/>
      <c r="M496" s="227">
        <f t="shared" si="1249"/>
        <v>39835.199999999997</v>
      </c>
      <c r="N496" s="227">
        <f t="shared" si="1435"/>
        <v>67080</v>
      </c>
      <c r="O496" s="227">
        <f t="shared" si="1250"/>
        <v>106915.2</v>
      </c>
      <c r="P496" s="227">
        <v>579</v>
      </c>
      <c r="Q496" s="227">
        <v>975</v>
      </c>
      <c r="R496" s="227">
        <f t="shared" si="1251"/>
        <v>1554</v>
      </c>
      <c r="S496" s="228"/>
      <c r="T496" s="227">
        <f t="shared" ref="T496:T558" si="1436">E496*W496</f>
        <v>12040</v>
      </c>
      <c r="U496" s="227">
        <f t="shared" ref="U496:U558" si="1437">E496*X496</f>
        <v>0</v>
      </c>
      <c r="V496" s="232">
        <f t="shared" ref="V496:V558" si="1438">T496+U496</f>
        <v>12040</v>
      </c>
      <c r="W496" s="274">
        <v>175</v>
      </c>
      <c r="X496" s="227"/>
      <c r="Y496" s="227">
        <f t="shared" si="1252"/>
        <v>175</v>
      </c>
      <c r="Z496" s="228"/>
      <c r="AA496" s="238">
        <f t="shared" si="1415"/>
        <v>0</v>
      </c>
      <c r="AB496" s="227">
        <f t="shared" si="1416"/>
        <v>0</v>
      </c>
      <c r="AC496" s="227">
        <f t="shared" si="1417"/>
        <v>0</v>
      </c>
      <c r="AD496" s="227"/>
      <c r="AE496" s="227"/>
      <c r="AF496" s="229">
        <f t="shared" si="1239"/>
        <v>0</v>
      </c>
      <c r="AG496" s="228"/>
      <c r="AH496" s="227">
        <f t="shared" si="1246"/>
        <v>0</v>
      </c>
      <c r="AI496" s="227">
        <f t="shared" si="1247"/>
        <v>82560</v>
      </c>
      <c r="AJ496" s="232">
        <f t="shared" ref="AJ496:AJ558" si="1439">AH496+AI496</f>
        <v>82560</v>
      </c>
      <c r="AK496" s="227"/>
      <c r="AL496" s="227">
        <v>1200</v>
      </c>
      <c r="AM496" s="227">
        <f t="shared" si="1253"/>
        <v>1200</v>
      </c>
      <c r="AN496" s="228"/>
      <c r="AO496" s="238">
        <f t="shared" si="1248"/>
        <v>0</v>
      </c>
      <c r="AP496" s="227">
        <f t="shared" si="1244"/>
        <v>0</v>
      </c>
      <c r="AQ496" s="227">
        <f t="shared" si="1245"/>
        <v>0</v>
      </c>
      <c r="AR496" s="227"/>
      <c r="AS496" s="227"/>
      <c r="AT496" s="229">
        <f t="shared" si="1240"/>
        <v>0</v>
      </c>
      <c r="AU496" s="230"/>
      <c r="AV496" s="238">
        <f t="shared" si="1418"/>
        <v>0</v>
      </c>
      <c r="AW496" s="227">
        <f t="shared" si="1419"/>
        <v>0</v>
      </c>
      <c r="AX496" s="227">
        <f t="shared" si="1420"/>
        <v>0</v>
      </c>
      <c r="AY496" s="227"/>
      <c r="AZ496" s="227"/>
      <c r="BA496" s="229">
        <f t="shared" si="1241"/>
        <v>0</v>
      </c>
      <c r="BB496" s="230"/>
      <c r="BC496" s="238">
        <f t="shared" si="1421"/>
        <v>0</v>
      </c>
      <c r="BD496" s="227">
        <f t="shared" si="1422"/>
        <v>0</v>
      </c>
      <c r="BE496" s="227">
        <f t="shared" si="1423"/>
        <v>0</v>
      </c>
      <c r="BF496" s="227"/>
      <c r="BG496" s="227"/>
      <c r="BH496" s="229">
        <f t="shared" si="1242"/>
        <v>0</v>
      </c>
      <c r="BI496" s="230"/>
      <c r="BJ496" s="230"/>
      <c r="BK496" s="238">
        <f t="shared" si="1424"/>
        <v>0</v>
      </c>
      <c r="BL496" s="227">
        <f t="shared" si="1425"/>
        <v>0</v>
      </c>
      <c r="BM496" s="227">
        <f t="shared" si="1426"/>
        <v>0</v>
      </c>
      <c r="BN496" s="227"/>
      <c r="BO496" s="227"/>
      <c r="BP496" s="229">
        <f t="shared" si="1243"/>
        <v>0</v>
      </c>
      <c r="BQ496" s="230"/>
      <c r="BR496" s="238">
        <f t="shared" si="1427"/>
        <v>0</v>
      </c>
      <c r="BS496" s="227">
        <f t="shared" si="1428"/>
        <v>0</v>
      </c>
      <c r="BT496" s="227">
        <f t="shared" si="1429"/>
        <v>0</v>
      </c>
      <c r="BU496" s="18"/>
      <c r="BV496" s="186"/>
      <c r="BW496" s="16">
        <f t="shared" si="1216"/>
        <v>0</v>
      </c>
      <c r="BX496" s="48"/>
      <c r="BY496" s="37" t="s">
        <v>931</v>
      </c>
      <c r="BZ496" s="37"/>
    </row>
    <row r="497" spans="1:162" ht="185.25" customHeight="1" outlineLevel="1" x14ac:dyDescent="0.45">
      <c r="A497" s="5">
        <v>409</v>
      </c>
      <c r="B497" s="5">
        <v>409</v>
      </c>
      <c r="C497" s="5" t="s">
        <v>203</v>
      </c>
      <c r="D497" s="6" t="s">
        <v>551</v>
      </c>
      <c r="E497" s="10">
        <v>270.89999999999998</v>
      </c>
      <c r="F497" s="283">
        <f t="shared" si="1430"/>
        <v>243809.99999999997</v>
      </c>
      <c r="G497" s="283">
        <f t="shared" si="1431"/>
        <v>277780.86</v>
      </c>
      <c r="H497" s="283">
        <f t="shared" si="1432"/>
        <v>521590.86</v>
      </c>
      <c r="I497" s="283">
        <f t="shared" si="1433"/>
        <v>900</v>
      </c>
      <c r="J497" s="283">
        <f t="shared" si="1434"/>
        <v>1025.4000000000001</v>
      </c>
      <c r="K497" s="10"/>
      <c r="L497" s="228"/>
      <c r="M497" s="227">
        <f t="shared" si="1249"/>
        <v>243809.99999999997</v>
      </c>
      <c r="N497" s="227">
        <f t="shared" si="1435"/>
        <v>277780.86</v>
      </c>
      <c r="O497" s="227">
        <f t="shared" si="1250"/>
        <v>521590.86</v>
      </c>
      <c r="P497" s="227">
        <v>900</v>
      </c>
      <c r="Q497" s="227">
        <v>1025.4000000000001</v>
      </c>
      <c r="R497" s="227">
        <f t="shared" si="1251"/>
        <v>1925.4</v>
      </c>
      <c r="S497" s="228"/>
      <c r="T497" s="227">
        <f t="shared" si="1436"/>
        <v>426667.49999999994</v>
      </c>
      <c r="U497" s="227">
        <f t="shared" si="1437"/>
        <v>0</v>
      </c>
      <c r="V497" s="232">
        <f t="shared" si="1438"/>
        <v>426667.49999999994</v>
      </c>
      <c r="W497" s="274">
        <v>1575</v>
      </c>
      <c r="X497" s="227"/>
      <c r="Y497" s="227">
        <f t="shared" si="1252"/>
        <v>1575</v>
      </c>
      <c r="Z497" s="228"/>
      <c r="AA497" s="238">
        <f t="shared" si="1415"/>
        <v>0</v>
      </c>
      <c r="AB497" s="227">
        <f t="shared" si="1416"/>
        <v>0</v>
      </c>
      <c r="AC497" s="227">
        <f t="shared" si="1417"/>
        <v>0</v>
      </c>
      <c r="AD497" s="227"/>
      <c r="AE497" s="227"/>
      <c r="AF497" s="229">
        <f t="shared" si="1239"/>
        <v>0</v>
      </c>
      <c r="AG497" s="228"/>
      <c r="AH497" s="227">
        <f t="shared" si="1246"/>
        <v>0</v>
      </c>
      <c r="AI497" s="227">
        <f t="shared" si="1247"/>
        <v>409058.99999999994</v>
      </c>
      <c r="AJ497" s="232">
        <f t="shared" si="1439"/>
        <v>409058.99999999994</v>
      </c>
      <c r="AK497" s="227"/>
      <c r="AL497" s="227">
        <v>1510</v>
      </c>
      <c r="AM497" s="227">
        <f t="shared" si="1253"/>
        <v>1510</v>
      </c>
      <c r="AN497" s="228"/>
      <c r="AO497" s="238">
        <f t="shared" si="1248"/>
        <v>0</v>
      </c>
      <c r="AP497" s="227">
        <f t="shared" si="1244"/>
        <v>0</v>
      </c>
      <c r="AQ497" s="227">
        <f t="shared" si="1245"/>
        <v>0</v>
      </c>
      <c r="AR497" s="227"/>
      <c r="AS497" s="227"/>
      <c r="AT497" s="229">
        <f t="shared" si="1240"/>
        <v>0</v>
      </c>
      <c r="AU497" s="230"/>
      <c r="AV497" s="238">
        <f t="shared" si="1418"/>
        <v>0</v>
      </c>
      <c r="AW497" s="227">
        <f t="shared" si="1419"/>
        <v>0</v>
      </c>
      <c r="AX497" s="227">
        <f t="shared" si="1420"/>
        <v>0</v>
      </c>
      <c r="AY497" s="227"/>
      <c r="AZ497" s="227"/>
      <c r="BA497" s="229">
        <f t="shared" si="1241"/>
        <v>0</v>
      </c>
      <c r="BB497" s="230"/>
      <c r="BC497" s="238">
        <f t="shared" si="1421"/>
        <v>0</v>
      </c>
      <c r="BD497" s="227">
        <f t="shared" si="1422"/>
        <v>0</v>
      </c>
      <c r="BE497" s="227">
        <f t="shared" si="1423"/>
        <v>0</v>
      </c>
      <c r="BF497" s="227"/>
      <c r="BG497" s="227"/>
      <c r="BH497" s="229">
        <f t="shared" si="1242"/>
        <v>0</v>
      </c>
      <c r="BI497" s="230"/>
      <c r="BJ497" s="230"/>
      <c r="BK497" s="238">
        <f t="shared" si="1424"/>
        <v>0</v>
      </c>
      <c r="BL497" s="227">
        <f t="shared" si="1425"/>
        <v>0</v>
      </c>
      <c r="BM497" s="227">
        <f t="shared" si="1426"/>
        <v>0</v>
      </c>
      <c r="BN497" s="227"/>
      <c r="BO497" s="227"/>
      <c r="BP497" s="229">
        <f t="shared" si="1243"/>
        <v>0</v>
      </c>
      <c r="BQ497" s="230"/>
      <c r="BR497" s="238">
        <f t="shared" si="1427"/>
        <v>0</v>
      </c>
      <c r="BS497" s="227">
        <f t="shared" si="1428"/>
        <v>0</v>
      </c>
      <c r="BT497" s="227">
        <f t="shared" si="1429"/>
        <v>0</v>
      </c>
      <c r="BU497" s="18"/>
      <c r="BV497" s="186"/>
      <c r="BW497" s="16">
        <f t="shared" si="1216"/>
        <v>0</v>
      </c>
      <c r="BX497" s="48"/>
      <c r="BY497" s="37" t="s">
        <v>932</v>
      </c>
      <c r="BZ497" s="37"/>
    </row>
    <row r="498" spans="1:162" ht="99.75" customHeight="1" outlineLevel="1" x14ac:dyDescent="0.45">
      <c r="A498" s="5">
        <v>410</v>
      </c>
      <c r="B498" s="5">
        <v>410</v>
      </c>
      <c r="C498" s="5" t="s">
        <v>213</v>
      </c>
      <c r="D498" s="6" t="s">
        <v>551</v>
      </c>
      <c r="E498" s="10">
        <v>359.6</v>
      </c>
      <c r="F498" s="283">
        <f t="shared" si="1430"/>
        <v>134850</v>
      </c>
      <c r="G498" s="283">
        <f t="shared" si="1431"/>
        <v>800002.12</v>
      </c>
      <c r="H498" s="283">
        <f t="shared" si="1432"/>
        <v>934852.12</v>
      </c>
      <c r="I498" s="283">
        <f t="shared" si="1433"/>
        <v>375</v>
      </c>
      <c r="J498" s="283">
        <f t="shared" si="1434"/>
        <v>2224.6999999999998</v>
      </c>
      <c r="K498" s="10"/>
      <c r="L498" s="228"/>
      <c r="M498" s="227">
        <f t="shared" si="1249"/>
        <v>134850</v>
      </c>
      <c r="N498" s="227">
        <f t="shared" si="1435"/>
        <v>800002.12</v>
      </c>
      <c r="O498" s="227">
        <f t="shared" si="1250"/>
        <v>934852.12</v>
      </c>
      <c r="P498" s="227">
        <v>375</v>
      </c>
      <c r="Q498" s="227">
        <v>2224.6999999999998</v>
      </c>
      <c r="R498" s="227">
        <f t="shared" si="1251"/>
        <v>2599.6999999999998</v>
      </c>
      <c r="S498" s="228"/>
      <c r="T498" s="227">
        <f t="shared" si="1436"/>
        <v>100688</v>
      </c>
      <c r="U498" s="227">
        <f t="shared" si="1437"/>
        <v>0</v>
      </c>
      <c r="V498" s="232">
        <f t="shared" si="1438"/>
        <v>100688</v>
      </c>
      <c r="W498" s="274">
        <v>280</v>
      </c>
      <c r="X498" s="227"/>
      <c r="Y498" s="227">
        <f t="shared" si="1252"/>
        <v>280</v>
      </c>
      <c r="Z498" s="228"/>
      <c r="AA498" s="238">
        <f t="shared" si="1415"/>
        <v>0</v>
      </c>
      <c r="AB498" s="227">
        <f t="shared" si="1416"/>
        <v>0</v>
      </c>
      <c r="AC498" s="227">
        <f t="shared" si="1417"/>
        <v>0</v>
      </c>
      <c r="AD498" s="227"/>
      <c r="AE498" s="227"/>
      <c r="AF498" s="229">
        <f t="shared" si="1239"/>
        <v>0</v>
      </c>
      <c r="AG498" s="228"/>
      <c r="AH498" s="227">
        <f t="shared" si="1246"/>
        <v>0</v>
      </c>
      <c r="AI498" s="227">
        <f t="shared" si="1247"/>
        <v>563493.20000000007</v>
      </c>
      <c r="AJ498" s="232">
        <f t="shared" si="1439"/>
        <v>563493.20000000007</v>
      </c>
      <c r="AK498" s="227"/>
      <c r="AL498" s="227">
        <v>1567</v>
      </c>
      <c r="AM498" s="227">
        <f t="shared" si="1253"/>
        <v>1567</v>
      </c>
      <c r="AN498" s="228"/>
      <c r="AO498" s="238">
        <f t="shared" si="1248"/>
        <v>0</v>
      </c>
      <c r="AP498" s="227">
        <f t="shared" si="1244"/>
        <v>0</v>
      </c>
      <c r="AQ498" s="227">
        <f t="shared" si="1245"/>
        <v>0</v>
      </c>
      <c r="AR498" s="227"/>
      <c r="AS498" s="227"/>
      <c r="AT498" s="229">
        <f t="shared" si="1240"/>
        <v>0</v>
      </c>
      <c r="AU498" s="230"/>
      <c r="AV498" s="238">
        <f t="shared" si="1418"/>
        <v>0</v>
      </c>
      <c r="AW498" s="227">
        <f t="shared" si="1419"/>
        <v>0</v>
      </c>
      <c r="AX498" s="227">
        <f t="shared" si="1420"/>
        <v>0</v>
      </c>
      <c r="AY498" s="227"/>
      <c r="AZ498" s="227"/>
      <c r="BA498" s="229">
        <f t="shared" si="1241"/>
        <v>0</v>
      </c>
      <c r="BB498" s="230"/>
      <c r="BC498" s="238">
        <f t="shared" si="1421"/>
        <v>0</v>
      </c>
      <c r="BD498" s="227">
        <f t="shared" si="1422"/>
        <v>0</v>
      </c>
      <c r="BE498" s="227">
        <f t="shared" si="1423"/>
        <v>0</v>
      </c>
      <c r="BF498" s="227"/>
      <c r="BG498" s="227"/>
      <c r="BH498" s="229">
        <f t="shared" si="1242"/>
        <v>0</v>
      </c>
      <c r="BI498" s="230"/>
      <c r="BJ498" s="230"/>
      <c r="BK498" s="238">
        <f t="shared" si="1424"/>
        <v>0</v>
      </c>
      <c r="BL498" s="227">
        <f t="shared" si="1425"/>
        <v>0</v>
      </c>
      <c r="BM498" s="227">
        <f t="shared" si="1426"/>
        <v>0</v>
      </c>
      <c r="BN498" s="227"/>
      <c r="BO498" s="227"/>
      <c r="BP498" s="229">
        <f t="shared" si="1243"/>
        <v>0</v>
      </c>
      <c r="BQ498" s="230"/>
      <c r="BR498" s="238">
        <f t="shared" si="1427"/>
        <v>0</v>
      </c>
      <c r="BS498" s="227">
        <f t="shared" si="1428"/>
        <v>0</v>
      </c>
      <c r="BT498" s="227">
        <f t="shared" si="1429"/>
        <v>0</v>
      </c>
      <c r="BU498" s="18"/>
      <c r="BV498" s="186"/>
      <c r="BW498" s="16">
        <f t="shared" si="1216"/>
        <v>0</v>
      </c>
      <c r="BX498" s="48"/>
      <c r="BY498" s="37" t="s">
        <v>933</v>
      </c>
      <c r="BZ498" s="37"/>
    </row>
    <row r="499" spans="1:162" ht="114" customHeight="1" outlineLevel="1" x14ac:dyDescent="0.45">
      <c r="A499" s="5">
        <v>411</v>
      </c>
      <c r="B499" s="5">
        <v>411</v>
      </c>
      <c r="C499" s="5" t="s">
        <v>385</v>
      </c>
      <c r="D499" s="6" t="s">
        <v>550</v>
      </c>
      <c r="E499" s="10">
        <v>8</v>
      </c>
      <c r="F499" s="283">
        <f t="shared" si="1430"/>
        <v>36666.639999999999</v>
      </c>
      <c r="G499" s="283">
        <f t="shared" si="1431"/>
        <v>89600</v>
      </c>
      <c r="H499" s="283">
        <f t="shared" si="1432"/>
        <v>126266.64</v>
      </c>
      <c r="I499" s="283">
        <f>W499</f>
        <v>4583.33</v>
      </c>
      <c r="J499" s="283">
        <f>AL499</f>
        <v>11200</v>
      </c>
      <c r="K499" s="10"/>
      <c r="L499" s="228"/>
      <c r="M499" s="227">
        <f t="shared" si="1249"/>
        <v>0</v>
      </c>
      <c r="N499" s="227">
        <f t="shared" si="1435"/>
        <v>0</v>
      </c>
      <c r="O499" s="227">
        <f t="shared" si="1250"/>
        <v>0</v>
      </c>
      <c r="P499" s="227"/>
      <c r="Q499" s="227"/>
      <c r="R499" s="227">
        <f t="shared" si="1251"/>
        <v>0</v>
      </c>
      <c r="S499" s="228"/>
      <c r="T499" s="227">
        <f t="shared" si="1436"/>
        <v>36666.639999999999</v>
      </c>
      <c r="U499" s="227">
        <f t="shared" si="1437"/>
        <v>0</v>
      </c>
      <c r="V499" s="232">
        <f t="shared" si="1438"/>
        <v>36666.639999999999</v>
      </c>
      <c r="W499" s="274">
        <v>4583.33</v>
      </c>
      <c r="X499" s="227"/>
      <c r="Y499" s="227">
        <f t="shared" si="1252"/>
        <v>4583.33</v>
      </c>
      <c r="Z499" s="228"/>
      <c r="AA499" s="238">
        <f t="shared" si="1415"/>
        <v>0</v>
      </c>
      <c r="AB499" s="227">
        <f t="shared" si="1416"/>
        <v>0</v>
      </c>
      <c r="AC499" s="227">
        <f t="shared" si="1417"/>
        <v>0</v>
      </c>
      <c r="AD499" s="227"/>
      <c r="AE499" s="227"/>
      <c r="AF499" s="229">
        <f t="shared" si="1239"/>
        <v>0</v>
      </c>
      <c r="AG499" s="228"/>
      <c r="AH499" s="227">
        <f t="shared" si="1246"/>
        <v>0</v>
      </c>
      <c r="AI499" s="227">
        <f t="shared" si="1247"/>
        <v>89600</v>
      </c>
      <c r="AJ499" s="232">
        <f t="shared" si="1439"/>
        <v>89600</v>
      </c>
      <c r="AK499" s="227"/>
      <c r="AL499" s="227">
        <v>11200</v>
      </c>
      <c r="AM499" s="227">
        <f t="shared" si="1253"/>
        <v>11200</v>
      </c>
      <c r="AN499" s="228"/>
      <c r="AO499" s="238">
        <f t="shared" si="1248"/>
        <v>0</v>
      </c>
      <c r="AP499" s="227">
        <f t="shared" si="1244"/>
        <v>0</v>
      </c>
      <c r="AQ499" s="227">
        <f t="shared" si="1245"/>
        <v>0</v>
      </c>
      <c r="AR499" s="227"/>
      <c r="AS499" s="227"/>
      <c r="AT499" s="229">
        <f t="shared" si="1240"/>
        <v>0</v>
      </c>
      <c r="AU499" s="230"/>
      <c r="AV499" s="238">
        <f t="shared" si="1418"/>
        <v>0</v>
      </c>
      <c r="AW499" s="227">
        <f t="shared" si="1419"/>
        <v>0</v>
      </c>
      <c r="AX499" s="227">
        <f t="shared" si="1420"/>
        <v>0</v>
      </c>
      <c r="AY499" s="227"/>
      <c r="AZ499" s="227"/>
      <c r="BA499" s="229">
        <f t="shared" si="1241"/>
        <v>0</v>
      </c>
      <c r="BB499" s="230"/>
      <c r="BC499" s="238">
        <f t="shared" si="1421"/>
        <v>0</v>
      </c>
      <c r="BD499" s="227">
        <f t="shared" si="1422"/>
        <v>0</v>
      </c>
      <c r="BE499" s="227">
        <f t="shared" si="1423"/>
        <v>0</v>
      </c>
      <c r="BF499" s="227"/>
      <c r="BG499" s="227"/>
      <c r="BH499" s="229">
        <f t="shared" si="1242"/>
        <v>0</v>
      </c>
      <c r="BI499" s="230"/>
      <c r="BJ499" s="230"/>
      <c r="BK499" s="238">
        <f t="shared" si="1424"/>
        <v>0</v>
      </c>
      <c r="BL499" s="227">
        <f t="shared" si="1425"/>
        <v>0</v>
      </c>
      <c r="BM499" s="227">
        <f t="shared" si="1426"/>
        <v>0</v>
      </c>
      <c r="BN499" s="227"/>
      <c r="BO499" s="227"/>
      <c r="BP499" s="229">
        <f t="shared" si="1243"/>
        <v>0</v>
      </c>
      <c r="BQ499" s="230"/>
      <c r="BR499" s="238">
        <f t="shared" si="1427"/>
        <v>0</v>
      </c>
      <c r="BS499" s="227">
        <f t="shared" si="1428"/>
        <v>0</v>
      </c>
      <c r="BT499" s="227">
        <f t="shared" si="1429"/>
        <v>0</v>
      </c>
      <c r="BU499" s="18"/>
      <c r="BV499" s="186"/>
      <c r="BW499" s="16">
        <f t="shared" si="1216"/>
        <v>0</v>
      </c>
      <c r="BX499" s="48"/>
      <c r="BY499" s="37" t="s">
        <v>934</v>
      </c>
      <c r="BZ499" s="37"/>
    </row>
    <row r="500" spans="1:162" ht="14.25" customHeight="1" outlineLevel="1" x14ac:dyDescent="0.45">
      <c r="A500" s="5">
        <v>412</v>
      </c>
      <c r="B500" s="5">
        <v>412</v>
      </c>
      <c r="C500" s="5" t="s">
        <v>386</v>
      </c>
      <c r="D500" s="6" t="s">
        <v>550</v>
      </c>
      <c r="E500" s="10">
        <v>16</v>
      </c>
      <c r="F500" s="283">
        <f t="shared" si="1430"/>
        <v>29333.279999999999</v>
      </c>
      <c r="G500" s="283">
        <f t="shared" si="1431"/>
        <v>10880</v>
      </c>
      <c r="H500" s="283">
        <f t="shared" si="1432"/>
        <v>40213.279999999999</v>
      </c>
      <c r="I500" s="283">
        <f>W500</f>
        <v>1833.33</v>
      </c>
      <c r="J500" s="283">
        <f>AL500</f>
        <v>680</v>
      </c>
      <c r="K500" s="10"/>
      <c r="L500" s="228"/>
      <c r="M500" s="227">
        <f t="shared" si="1249"/>
        <v>0</v>
      </c>
      <c r="N500" s="227">
        <f t="shared" si="1435"/>
        <v>0</v>
      </c>
      <c r="O500" s="227">
        <f t="shared" si="1250"/>
        <v>0</v>
      </c>
      <c r="P500" s="227"/>
      <c r="Q500" s="227"/>
      <c r="R500" s="227">
        <f t="shared" si="1251"/>
        <v>0</v>
      </c>
      <c r="S500" s="228"/>
      <c r="T500" s="227">
        <f t="shared" si="1436"/>
        <v>29333.279999999999</v>
      </c>
      <c r="U500" s="227">
        <f t="shared" si="1437"/>
        <v>0</v>
      </c>
      <c r="V500" s="232">
        <f t="shared" si="1438"/>
        <v>29333.279999999999</v>
      </c>
      <c r="W500" s="274">
        <v>1833.33</v>
      </c>
      <c r="X500" s="227"/>
      <c r="Y500" s="227">
        <f t="shared" si="1252"/>
        <v>1833.33</v>
      </c>
      <c r="Z500" s="228"/>
      <c r="AA500" s="238">
        <f t="shared" si="1415"/>
        <v>0</v>
      </c>
      <c r="AB500" s="227">
        <f t="shared" si="1416"/>
        <v>0</v>
      </c>
      <c r="AC500" s="227">
        <f t="shared" si="1417"/>
        <v>0</v>
      </c>
      <c r="AD500" s="227"/>
      <c r="AE500" s="227"/>
      <c r="AF500" s="229">
        <f t="shared" si="1239"/>
        <v>0</v>
      </c>
      <c r="AG500" s="228"/>
      <c r="AH500" s="227">
        <f t="shared" si="1246"/>
        <v>0</v>
      </c>
      <c r="AI500" s="227">
        <f t="shared" si="1247"/>
        <v>10880</v>
      </c>
      <c r="AJ500" s="232">
        <f t="shared" si="1439"/>
        <v>10880</v>
      </c>
      <c r="AK500" s="227"/>
      <c r="AL500" s="227">
        <v>680</v>
      </c>
      <c r="AM500" s="227">
        <f t="shared" si="1253"/>
        <v>680</v>
      </c>
      <c r="AN500" s="228"/>
      <c r="AO500" s="238">
        <f t="shared" si="1248"/>
        <v>0</v>
      </c>
      <c r="AP500" s="227">
        <f t="shared" si="1244"/>
        <v>0</v>
      </c>
      <c r="AQ500" s="227">
        <f t="shared" si="1245"/>
        <v>0</v>
      </c>
      <c r="AR500" s="227"/>
      <c r="AS500" s="227"/>
      <c r="AT500" s="229">
        <f t="shared" si="1240"/>
        <v>0</v>
      </c>
      <c r="AU500" s="230"/>
      <c r="AV500" s="238">
        <f t="shared" si="1418"/>
        <v>0</v>
      </c>
      <c r="AW500" s="227">
        <f t="shared" si="1419"/>
        <v>0</v>
      </c>
      <c r="AX500" s="227">
        <f t="shared" si="1420"/>
        <v>0</v>
      </c>
      <c r="AY500" s="227"/>
      <c r="AZ500" s="227"/>
      <c r="BA500" s="229">
        <f t="shared" si="1241"/>
        <v>0</v>
      </c>
      <c r="BB500" s="230"/>
      <c r="BC500" s="238">
        <f t="shared" si="1421"/>
        <v>0</v>
      </c>
      <c r="BD500" s="227">
        <f t="shared" si="1422"/>
        <v>0</v>
      </c>
      <c r="BE500" s="227">
        <f t="shared" si="1423"/>
        <v>0</v>
      </c>
      <c r="BF500" s="227"/>
      <c r="BG500" s="227"/>
      <c r="BH500" s="229">
        <f t="shared" si="1242"/>
        <v>0</v>
      </c>
      <c r="BI500" s="230"/>
      <c r="BJ500" s="230"/>
      <c r="BK500" s="238">
        <f t="shared" si="1424"/>
        <v>0</v>
      </c>
      <c r="BL500" s="227">
        <f t="shared" si="1425"/>
        <v>0</v>
      </c>
      <c r="BM500" s="227">
        <f t="shared" si="1426"/>
        <v>0</v>
      </c>
      <c r="BN500" s="227"/>
      <c r="BO500" s="227"/>
      <c r="BP500" s="229">
        <f t="shared" si="1243"/>
        <v>0</v>
      </c>
      <c r="BQ500" s="230"/>
      <c r="BR500" s="238">
        <f t="shared" si="1427"/>
        <v>0</v>
      </c>
      <c r="BS500" s="227">
        <f t="shared" si="1428"/>
        <v>0</v>
      </c>
      <c r="BT500" s="227">
        <f t="shared" si="1429"/>
        <v>0</v>
      </c>
      <c r="BU500" s="18"/>
      <c r="BV500" s="186"/>
      <c r="BW500" s="16">
        <f t="shared" si="1216"/>
        <v>0</v>
      </c>
      <c r="BX500" s="48"/>
      <c r="BY500" s="37" t="s">
        <v>935</v>
      </c>
      <c r="BZ500" s="37"/>
    </row>
    <row r="501" spans="1:162" s="26" customFormat="1" x14ac:dyDescent="0.45">
      <c r="A501" s="21"/>
      <c r="B501" s="21"/>
      <c r="C501" s="21" t="s">
        <v>230</v>
      </c>
      <c r="D501" s="27"/>
      <c r="E501" s="28"/>
      <c r="F501" s="225">
        <f t="shared" ref="F501:L501" si="1440">SUM(F502:F506)</f>
        <v>83722.8</v>
      </c>
      <c r="G501" s="225">
        <f t="shared" si="1440"/>
        <v>42477.282000000007</v>
      </c>
      <c r="H501" s="225">
        <f t="shared" si="1440"/>
        <v>126200.08199999999</v>
      </c>
      <c r="I501" s="225"/>
      <c r="J501" s="225"/>
      <c r="K501" s="225"/>
      <c r="L501" s="225">
        <f t="shared" si="1440"/>
        <v>0</v>
      </c>
      <c r="M501" s="225">
        <f>SUM(M502:M506)</f>
        <v>83722.8</v>
      </c>
      <c r="N501" s="225">
        <f>SUM(N502:N506)</f>
        <v>42477.282000000007</v>
      </c>
      <c r="O501" s="225">
        <f t="shared" ref="O501" si="1441">SUM(O502:O506)</f>
        <v>126200.08199999999</v>
      </c>
      <c r="P501" s="225"/>
      <c r="Q501" s="225"/>
      <c r="R501" s="225">
        <f t="shared" si="1251"/>
        <v>0</v>
      </c>
      <c r="S501" s="226"/>
      <c r="T501" s="225">
        <f>SUM(T502:T506)</f>
        <v>7846.6095999999998</v>
      </c>
      <c r="U501" s="225">
        <f t="shared" ref="U501" si="1442">SUM(U502:U506)</f>
        <v>0</v>
      </c>
      <c r="V501" s="225">
        <f t="shared" ref="V501" si="1443">SUM(V502:V506)</f>
        <v>7846.6095999999998</v>
      </c>
      <c r="W501" s="273"/>
      <c r="X501" s="225"/>
      <c r="Y501" s="225">
        <f t="shared" si="1252"/>
        <v>0</v>
      </c>
      <c r="Z501" s="226"/>
      <c r="AA501" s="225">
        <f>SUM(AA502:AA506)</f>
        <v>0</v>
      </c>
      <c r="AB501" s="225">
        <f t="shared" ref="AB501:AC501" si="1444">SUM(AB502:AB506)</f>
        <v>0</v>
      </c>
      <c r="AC501" s="225">
        <f t="shared" si="1444"/>
        <v>0</v>
      </c>
      <c r="AD501" s="225"/>
      <c r="AE501" s="225"/>
      <c r="AF501" s="222">
        <f t="shared" si="1239"/>
        <v>0</v>
      </c>
      <c r="AG501" s="226"/>
      <c r="AH501" s="225">
        <f>SUM(AH502:AH506)</f>
        <v>0</v>
      </c>
      <c r="AI501" s="225">
        <f t="shared" ref="AI501" si="1445">SUM(AI502:AI506)</f>
        <v>121936.99608000001</v>
      </c>
      <c r="AJ501" s="225">
        <f t="shared" ref="AJ501" si="1446">SUM(AJ502:AJ506)</f>
        <v>121936.99608000001</v>
      </c>
      <c r="AK501" s="225"/>
      <c r="AL501" s="225"/>
      <c r="AM501" s="225">
        <f t="shared" si="1253"/>
        <v>0</v>
      </c>
      <c r="AN501" s="226"/>
      <c r="AO501" s="225">
        <f>SUM(AO502:AO506)</f>
        <v>0</v>
      </c>
      <c r="AP501" s="225">
        <f t="shared" ref="AP501" si="1447">SUM(AP502:AP506)</f>
        <v>0</v>
      </c>
      <c r="AQ501" s="225">
        <f t="shared" ref="AQ501" si="1448">SUM(AQ502:AQ506)</f>
        <v>0</v>
      </c>
      <c r="AR501" s="225"/>
      <c r="AS501" s="225"/>
      <c r="AT501" s="222">
        <f t="shared" si="1240"/>
        <v>0</v>
      </c>
      <c r="AU501" s="223"/>
      <c r="AV501" s="225">
        <f>SUM(AV502:AV506)</f>
        <v>0</v>
      </c>
      <c r="AW501" s="225">
        <f t="shared" ref="AW501" si="1449">SUM(AW502:AW506)</f>
        <v>0</v>
      </c>
      <c r="AX501" s="225">
        <f t="shared" ref="AX501" si="1450">SUM(AX502:AX506)</f>
        <v>0</v>
      </c>
      <c r="AY501" s="225"/>
      <c r="AZ501" s="225"/>
      <c r="BA501" s="222">
        <f t="shared" si="1241"/>
        <v>0</v>
      </c>
      <c r="BB501" s="223"/>
      <c r="BC501" s="225">
        <f>SUM(BC502:BC506)</f>
        <v>0</v>
      </c>
      <c r="BD501" s="225">
        <f t="shared" ref="BD501:BE501" si="1451">SUM(BD502:BD506)</f>
        <v>0</v>
      </c>
      <c r="BE501" s="225">
        <f t="shared" si="1451"/>
        <v>0</v>
      </c>
      <c r="BF501" s="225"/>
      <c r="BG501" s="225"/>
      <c r="BH501" s="222">
        <f t="shared" si="1242"/>
        <v>0</v>
      </c>
      <c r="BI501" s="223"/>
      <c r="BJ501" s="223"/>
      <c r="BK501" s="225">
        <f>SUM(BK502:BK506)</f>
        <v>0</v>
      </c>
      <c r="BL501" s="225">
        <f t="shared" ref="BL501:BM501" si="1452">SUM(BL502:BL506)</f>
        <v>0</v>
      </c>
      <c r="BM501" s="225">
        <f t="shared" si="1452"/>
        <v>0</v>
      </c>
      <c r="BN501" s="225"/>
      <c r="BO501" s="225"/>
      <c r="BP501" s="222">
        <f t="shared" si="1243"/>
        <v>0</v>
      </c>
      <c r="BQ501" s="223"/>
      <c r="BR501" s="225">
        <f>SUM(BR502:BR506)</f>
        <v>1475.2</v>
      </c>
      <c r="BS501" s="225">
        <f t="shared" ref="BS501:BT501" si="1453">SUM(BS502:BS506)</f>
        <v>1474.2780000000002</v>
      </c>
      <c r="BT501" s="225">
        <f t="shared" si="1453"/>
        <v>2949.4780000000001</v>
      </c>
      <c r="BU501" s="29"/>
      <c r="BV501" s="190"/>
      <c r="BW501" s="25">
        <f t="shared" si="1216"/>
        <v>0</v>
      </c>
      <c r="BX501" s="47"/>
      <c r="BY501" s="35"/>
      <c r="BZ501" s="35"/>
      <c r="CA501" s="53"/>
      <c r="CB501" s="53"/>
      <c r="CC501" s="53"/>
      <c r="CD501" s="53"/>
      <c r="CE501" s="53"/>
      <c r="CF501" s="53"/>
      <c r="CG501" s="53"/>
      <c r="CH501" s="53"/>
      <c r="CI501" s="53"/>
      <c r="CJ501" s="53"/>
      <c r="CK501" s="53"/>
      <c r="CL501" s="53"/>
      <c r="CM501" s="53"/>
      <c r="CN501" s="53"/>
      <c r="CO501" s="53"/>
      <c r="CP501" s="53"/>
      <c r="CQ501" s="53"/>
      <c r="CR501" s="53"/>
      <c r="CS501" s="53"/>
      <c r="CT501" s="53"/>
      <c r="CU501" s="53"/>
      <c r="CV501" s="53"/>
      <c r="CW501" s="53"/>
      <c r="CX501" s="53"/>
      <c r="CY501" s="53"/>
      <c r="CZ501" s="53"/>
      <c r="DA501" s="53"/>
      <c r="DB501" s="53"/>
      <c r="DC501" s="53"/>
      <c r="DD501" s="53"/>
      <c r="DE501" s="53"/>
      <c r="DF501" s="53"/>
      <c r="DG501" s="53"/>
      <c r="DH501" s="53"/>
      <c r="DI501" s="53"/>
      <c r="DJ501" s="53"/>
      <c r="DK501" s="53"/>
      <c r="DL501" s="53"/>
      <c r="DM501" s="53"/>
      <c r="DN501" s="53"/>
      <c r="DO501" s="53"/>
      <c r="DP501" s="53"/>
      <c r="DQ501" s="53"/>
      <c r="DR501" s="53"/>
      <c r="DS501" s="53"/>
      <c r="DT501" s="53"/>
      <c r="DU501" s="53"/>
      <c r="DV501" s="53"/>
      <c r="DW501" s="53"/>
      <c r="DX501" s="53"/>
      <c r="DY501" s="53"/>
      <c r="DZ501" s="53"/>
      <c r="EA501" s="53"/>
      <c r="EB501" s="53"/>
      <c r="EC501" s="53"/>
      <c r="ED501" s="53"/>
      <c r="EE501" s="53"/>
      <c r="EF501" s="53"/>
      <c r="EG501" s="53"/>
      <c r="EH501" s="53"/>
      <c r="EI501" s="53"/>
      <c r="EJ501" s="53"/>
      <c r="EK501" s="53"/>
      <c r="EL501" s="53"/>
      <c r="EM501" s="53"/>
      <c r="EN501" s="53"/>
      <c r="EO501" s="53"/>
      <c r="EP501" s="53"/>
      <c r="EQ501" s="53"/>
      <c r="ER501" s="53"/>
      <c r="ES501" s="53"/>
      <c r="ET501" s="53"/>
      <c r="EU501" s="53"/>
      <c r="EV501" s="53"/>
      <c r="EW501" s="53"/>
      <c r="EX501" s="53"/>
      <c r="EY501" s="53"/>
      <c r="EZ501" s="53"/>
      <c r="FA501" s="53"/>
      <c r="FB501" s="53"/>
      <c r="FC501" s="53"/>
      <c r="FD501" s="53"/>
      <c r="FE501" s="53"/>
      <c r="FF501" s="53"/>
    </row>
    <row r="502" spans="1:162" ht="128.25" outlineLevel="1" x14ac:dyDescent="0.45">
      <c r="A502" s="5">
        <v>413</v>
      </c>
      <c r="B502" s="5">
        <v>413</v>
      </c>
      <c r="C502" s="5" t="s">
        <v>230</v>
      </c>
      <c r="D502" s="6" t="s">
        <v>561</v>
      </c>
      <c r="E502" s="10">
        <v>1</v>
      </c>
      <c r="F502" s="283">
        <f t="shared" ref="F502" si="1454">E502*I502</f>
        <v>52410</v>
      </c>
      <c r="G502" s="283">
        <f t="shared" ref="G502" si="1455">E502*J502</f>
        <v>29725.962000000003</v>
      </c>
      <c r="H502" s="283">
        <f t="shared" ref="H502" si="1456">F502+G502</f>
        <v>82135.962</v>
      </c>
      <c r="I502" s="283">
        <f t="shared" ref="I502" si="1457">P502</f>
        <v>52410</v>
      </c>
      <c r="J502" s="283">
        <f t="shared" ref="J502" si="1458">Q502</f>
        <v>29725.962000000003</v>
      </c>
      <c r="K502" s="10"/>
      <c r="L502" s="228"/>
      <c r="M502" s="227">
        <f t="shared" si="1249"/>
        <v>52410</v>
      </c>
      <c r="N502" s="227">
        <f t="shared" si="1435"/>
        <v>29725.962000000003</v>
      </c>
      <c r="O502" s="227">
        <f t="shared" si="1250"/>
        <v>82135.962</v>
      </c>
      <c r="P502" s="236">
        <v>52410</v>
      </c>
      <c r="Q502" s="236">
        <v>29725.962000000003</v>
      </c>
      <c r="R502" s="227">
        <f t="shared" si="1251"/>
        <v>82135.962</v>
      </c>
      <c r="S502" s="228"/>
      <c r="T502" s="227">
        <f t="shared" si="1436"/>
        <v>0</v>
      </c>
      <c r="U502" s="227">
        <f t="shared" si="1437"/>
        <v>0</v>
      </c>
      <c r="V502" s="232">
        <f t="shared" si="1438"/>
        <v>0</v>
      </c>
      <c r="W502" s="274"/>
      <c r="X502" s="227"/>
      <c r="Y502" s="227">
        <f t="shared" si="1252"/>
        <v>0</v>
      </c>
      <c r="Z502" s="228"/>
      <c r="AA502" s="238">
        <f>AM502*AD502</f>
        <v>0</v>
      </c>
      <c r="AB502" s="227">
        <f>AM503*AE502</f>
        <v>0</v>
      </c>
      <c r="AC502" s="227">
        <f>AA502+AB502</f>
        <v>0</v>
      </c>
      <c r="AD502" s="227"/>
      <c r="AE502" s="227"/>
      <c r="AF502" s="229">
        <f t="shared" si="1239"/>
        <v>0</v>
      </c>
      <c r="AG502" s="228"/>
      <c r="AH502" s="227">
        <f t="shared" si="1246"/>
        <v>0</v>
      </c>
      <c r="AI502" s="227">
        <f t="shared" si="1247"/>
        <v>88279.61</v>
      </c>
      <c r="AJ502" s="232">
        <f t="shared" si="1439"/>
        <v>88279.61</v>
      </c>
      <c r="AK502" s="227"/>
      <c r="AL502" s="227">
        <v>88279.61</v>
      </c>
      <c r="AM502" s="227">
        <f t="shared" si="1253"/>
        <v>88279.61</v>
      </c>
      <c r="AN502" s="228"/>
      <c r="AO502" s="238">
        <f t="shared" si="1248"/>
        <v>0</v>
      </c>
      <c r="AP502" s="227">
        <f t="shared" si="1244"/>
        <v>0</v>
      </c>
      <c r="AQ502" s="227">
        <f t="shared" si="1245"/>
        <v>0</v>
      </c>
      <c r="AR502" s="227"/>
      <c r="AS502" s="227"/>
      <c r="AT502" s="229">
        <f t="shared" si="1240"/>
        <v>0</v>
      </c>
      <c r="AU502" s="230"/>
      <c r="AV502" s="238">
        <f>R502*AY502</f>
        <v>0</v>
      </c>
      <c r="AW502" s="227">
        <f>R503*AZ502</f>
        <v>0</v>
      </c>
      <c r="AX502" s="227">
        <f>AV502+AW502</f>
        <v>0</v>
      </c>
      <c r="AY502" s="227"/>
      <c r="AZ502" s="227"/>
      <c r="BA502" s="229">
        <f t="shared" si="1241"/>
        <v>0</v>
      </c>
      <c r="BB502" s="230"/>
      <c r="BC502" s="238">
        <f>Y502*BF502</f>
        <v>0</v>
      </c>
      <c r="BD502" s="227">
        <f>Y503*BG502</f>
        <v>0</v>
      </c>
      <c r="BE502" s="227">
        <f>BC502+BD502</f>
        <v>0</v>
      </c>
      <c r="BF502" s="227"/>
      <c r="BG502" s="227"/>
      <c r="BH502" s="229">
        <f t="shared" si="1242"/>
        <v>0</v>
      </c>
      <c r="BI502" s="230"/>
      <c r="BJ502" s="230"/>
      <c r="BK502" s="238">
        <f>AT502*BN502</f>
        <v>0</v>
      </c>
      <c r="BL502" s="227">
        <f>AT503*BO502</f>
        <v>0</v>
      </c>
      <c r="BM502" s="227">
        <f>BK502+BL502</f>
        <v>0</v>
      </c>
      <c r="BN502" s="227"/>
      <c r="BO502" s="227"/>
      <c r="BP502" s="229">
        <f t="shared" si="1243"/>
        <v>0</v>
      </c>
      <c r="BQ502" s="230"/>
      <c r="BR502" s="238">
        <f>E502*BU502</f>
        <v>80</v>
      </c>
      <c r="BS502" s="227">
        <f>E502*BV502</f>
        <v>79.95</v>
      </c>
      <c r="BT502" s="227">
        <f>BR502+BS502</f>
        <v>159.94999999999999</v>
      </c>
      <c r="BU502" s="18">
        <v>80</v>
      </c>
      <c r="BV502" s="186" t="s">
        <v>1358</v>
      </c>
      <c r="BW502" s="16">
        <f t="shared" si="1216"/>
        <v>159.94999999999999</v>
      </c>
      <c r="BX502" s="48"/>
      <c r="BY502" s="37" t="s">
        <v>936</v>
      </c>
      <c r="BZ502" s="37"/>
    </row>
    <row r="503" spans="1:162" ht="28.5" customHeight="1" outlineLevel="1" x14ac:dyDescent="0.45">
      <c r="A503" s="5">
        <v>414</v>
      </c>
      <c r="B503" s="5">
        <v>414</v>
      </c>
      <c r="C503" s="5" t="s">
        <v>231</v>
      </c>
      <c r="D503" s="6" t="s">
        <v>552</v>
      </c>
      <c r="E503" s="10">
        <v>17.440000000000001</v>
      </c>
      <c r="F503" s="283">
        <f t="shared" ref="F503:F506" si="1459">E503*I503</f>
        <v>2092.8000000000002</v>
      </c>
      <c r="G503" s="283">
        <f t="shared" ref="G503:G506" si="1460">E503*J503</f>
        <v>1445.7760000000003</v>
      </c>
      <c r="H503" s="283">
        <f t="shared" ref="H503:H506" si="1461">F503+G503</f>
        <v>3538.5760000000005</v>
      </c>
      <c r="I503" s="283">
        <f t="shared" ref="I503:I506" si="1462">P503</f>
        <v>120</v>
      </c>
      <c r="J503" s="283">
        <f t="shared" ref="J503:J506" si="1463">Q503</f>
        <v>82.9</v>
      </c>
      <c r="K503" s="10"/>
      <c r="L503" s="228"/>
      <c r="M503" s="227">
        <f t="shared" si="1249"/>
        <v>2092.8000000000002</v>
      </c>
      <c r="N503" s="227">
        <f t="shared" si="1435"/>
        <v>1445.7760000000003</v>
      </c>
      <c r="O503" s="227">
        <f t="shared" si="1250"/>
        <v>3538.5760000000005</v>
      </c>
      <c r="P503" s="227">
        <v>120</v>
      </c>
      <c r="Q503" s="227">
        <v>82.9</v>
      </c>
      <c r="R503" s="227">
        <f t="shared" si="1251"/>
        <v>202.9</v>
      </c>
      <c r="S503" s="228"/>
      <c r="T503" s="227">
        <f t="shared" si="1436"/>
        <v>0</v>
      </c>
      <c r="U503" s="227">
        <f t="shared" si="1437"/>
        <v>0</v>
      </c>
      <c r="V503" s="232">
        <f t="shared" si="1438"/>
        <v>0</v>
      </c>
      <c r="W503" s="274"/>
      <c r="X503" s="227"/>
      <c r="Y503" s="227">
        <f t="shared" si="1252"/>
        <v>0</v>
      </c>
      <c r="Z503" s="228"/>
      <c r="AA503" s="238">
        <f>AM503*AD503</f>
        <v>0</v>
      </c>
      <c r="AB503" s="227">
        <f>AM504*AE503</f>
        <v>0</v>
      </c>
      <c r="AC503" s="227">
        <f>AA503+AB503</f>
        <v>0</v>
      </c>
      <c r="AD503" s="227"/>
      <c r="AE503" s="227"/>
      <c r="AF503" s="229">
        <f t="shared" si="1239"/>
        <v>0</v>
      </c>
      <c r="AG503" s="228"/>
      <c r="AH503" s="227">
        <f t="shared" si="1246"/>
        <v>0</v>
      </c>
      <c r="AI503" s="227">
        <f t="shared" si="1247"/>
        <v>1133.6000000000001</v>
      </c>
      <c r="AJ503" s="232">
        <f t="shared" si="1439"/>
        <v>1133.6000000000001</v>
      </c>
      <c r="AK503" s="227"/>
      <c r="AL503" s="227">
        <v>65</v>
      </c>
      <c r="AM503" s="227">
        <f t="shared" si="1253"/>
        <v>65</v>
      </c>
      <c r="AN503" s="228"/>
      <c r="AO503" s="238">
        <f t="shared" si="1248"/>
        <v>0</v>
      </c>
      <c r="AP503" s="227">
        <f t="shared" si="1244"/>
        <v>0</v>
      </c>
      <c r="AQ503" s="227">
        <f t="shared" si="1245"/>
        <v>0</v>
      </c>
      <c r="AR503" s="227"/>
      <c r="AS503" s="227"/>
      <c r="AT503" s="229">
        <f t="shared" si="1240"/>
        <v>0</v>
      </c>
      <c r="AU503" s="230"/>
      <c r="AV503" s="238">
        <f>R503*AY503</f>
        <v>0</v>
      </c>
      <c r="AW503" s="227">
        <f>R504*AZ503</f>
        <v>0</v>
      </c>
      <c r="AX503" s="227">
        <f>AV503+AW503</f>
        <v>0</v>
      </c>
      <c r="AY503" s="227"/>
      <c r="AZ503" s="227"/>
      <c r="BA503" s="229">
        <f t="shared" si="1241"/>
        <v>0</v>
      </c>
      <c r="BB503" s="230"/>
      <c r="BC503" s="238">
        <f>Y503*BF503</f>
        <v>0</v>
      </c>
      <c r="BD503" s="227">
        <f>Y504*BG503</f>
        <v>0</v>
      </c>
      <c r="BE503" s="227">
        <f>BC503+BD503</f>
        <v>0</v>
      </c>
      <c r="BF503" s="227"/>
      <c r="BG503" s="227"/>
      <c r="BH503" s="229">
        <f t="shared" si="1242"/>
        <v>0</v>
      </c>
      <c r="BI503" s="230"/>
      <c r="BJ503" s="230"/>
      <c r="BK503" s="238">
        <f>AT503*BN503</f>
        <v>0</v>
      </c>
      <c r="BL503" s="227">
        <f>AT504*BO503</f>
        <v>0</v>
      </c>
      <c r="BM503" s="227">
        <f>BK503+BL503</f>
        <v>0</v>
      </c>
      <c r="BN503" s="227"/>
      <c r="BO503" s="227"/>
      <c r="BP503" s="229">
        <f t="shared" si="1243"/>
        <v>0</v>
      </c>
      <c r="BQ503" s="230"/>
      <c r="BR503" s="238">
        <f>E503*BU503</f>
        <v>1395.2</v>
      </c>
      <c r="BS503" s="227">
        <f>E503*BV503</f>
        <v>1394.3280000000002</v>
      </c>
      <c r="BT503" s="227">
        <f>BR503+BS503</f>
        <v>2789.5280000000002</v>
      </c>
      <c r="BU503" s="18">
        <v>80</v>
      </c>
      <c r="BV503" s="186" t="s">
        <v>1358</v>
      </c>
      <c r="BW503" s="16">
        <f t="shared" si="1216"/>
        <v>159.94999999999999</v>
      </c>
      <c r="BX503" s="48"/>
      <c r="BY503" s="37" t="s">
        <v>937</v>
      </c>
      <c r="BZ503" s="37"/>
    </row>
    <row r="504" spans="1:162" ht="42.75" customHeight="1" outlineLevel="1" x14ac:dyDescent="0.45">
      <c r="A504" s="5">
        <v>415</v>
      </c>
      <c r="B504" s="5">
        <v>415</v>
      </c>
      <c r="C504" s="5" t="s">
        <v>387</v>
      </c>
      <c r="D504" s="6" t="s">
        <v>549</v>
      </c>
      <c r="E504" s="10">
        <v>8</v>
      </c>
      <c r="F504" s="283">
        <f t="shared" si="1459"/>
        <v>4200</v>
      </c>
      <c r="G504" s="283">
        <f t="shared" si="1460"/>
        <v>178.4</v>
      </c>
      <c r="H504" s="283">
        <f t="shared" si="1461"/>
        <v>4378.3999999999996</v>
      </c>
      <c r="I504" s="283">
        <f t="shared" si="1462"/>
        <v>525</v>
      </c>
      <c r="J504" s="283">
        <f t="shared" si="1463"/>
        <v>22.3</v>
      </c>
      <c r="K504" s="10"/>
      <c r="L504" s="228"/>
      <c r="M504" s="227">
        <f t="shared" si="1249"/>
        <v>4200</v>
      </c>
      <c r="N504" s="227">
        <f t="shared" si="1435"/>
        <v>178.4</v>
      </c>
      <c r="O504" s="227">
        <f t="shared" si="1250"/>
        <v>4378.3999999999996</v>
      </c>
      <c r="P504" s="227">
        <v>525</v>
      </c>
      <c r="Q504" s="227">
        <v>22.3</v>
      </c>
      <c r="R504" s="227">
        <f t="shared" si="1251"/>
        <v>547.29999999999995</v>
      </c>
      <c r="S504" s="228"/>
      <c r="T504" s="227">
        <f t="shared" si="1436"/>
        <v>0</v>
      </c>
      <c r="U504" s="227">
        <f t="shared" si="1437"/>
        <v>0</v>
      </c>
      <c r="V504" s="232">
        <f t="shared" si="1438"/>
        <v>0</v>
      </c>
      <c r="W504" s="274"/>
      <c r="X504" s="227"/>
      <c r="Y504" s="227">
        <f t="shared" si="1252"/>
        <v>0</v>
      </c>
      <c r="Z504" s="228"/>
      <c r="AA504" s="238">
        <f>AM504*AD504</f>
        <v>0</v>
      </c>
      <c r="AB504" s="227">
        <f>AM505*AE504</f>
        <v>0</v>
      </c>
      <c r="AC504" s="227">
        <f>AA504+AB504</f>
        <v>0</v>
      </c>
      <c r="AD504" s="227"/>
      <c r="AE504" s="227"/>
      <c r="AF504" s="229">
        <f t="shared" si="1239"/>
        <v>0</v>
      </c>
      <c r="AG504" s="228"/>
      <c r="AH504" s="227">
        <f t="shared" si="1246"/>
        <v>0</v>
      </c>
      <c r="AI504" s="227">
        <f t="shared" si="1247"/>
        <v>2000</v>
      </c>
      <c r="AJ504" s="232">
        <f t="shared" si="1439"/>
        <v>2000</v>
      </c>
      <c r="AK504" s="227"/>
      <c r="AL504" s="227">
        <v>250</v>
      </c>
      <c r="AM504" s="227">
        <f t="shared" si="1253"/>
        <v>250</v>
      </c>
      <c r="AN504" s="228"/>
      <c r="AO504" s="238">
        <f t="shared" si="1248"/>
        <v>0</v>
      </c>
      <c r="AP504" s="227">
        <f t="shared" si="1244"/>
        <v>0</v>
      </c>
      <c r="AQ504" s="227">
        <f t="shared" si="1245"/>
        <v>0</v>
      </c>
      <c r="AR504" s="227"/>
      <c r="AS504" s="227"/>
      <c r="AT504" s="229">
        <f t="shared" si="1240"/>
        <v>0</v>
      </c>
      <c r="AU504" s="230"/>
      <c r="AV504" s="238">
        <f>R504*AY504</f>
        <v>0</v>
      </c>
      <c r="AW504" s="227">
        <f>R505*AZ504</f>
        <v>0</v>
      </c>
      <c r="AX504" s="227">
        <f>AV504+AW504</f>
        <v>0</v>
      </c>
      <c r="AY504" s="227"/>
      <c r="AZ504" s="227"/>
      <c r="BA504" s="229">
        <f t="shared" si="1241"/>
        <v>0</v>
      </c>
      <c r="BB504" s="230"/>
      <c r="BC504" s="238">
        <f>Y504*BF504</f>
        <v>0</v>
      </c>
      <c r="BD504" s="227">
        <f>Y505*BG504</f>
        <v>0</v>
      </c>
      <c r="BE504" s="227">
        <f>BC504+BD504</f>
        <v>0</v>
      </c>
      <c r="BF504" s="227"/>
      <c r="BG504" s="227"/>
      <c r="BH504" s="229">
        <f t="shared" si="1242"/>
        <v>0</v>
      </c>
      <c r="BI504" s="230"/>
      <c r="BJ504" s="230"/>
      <c r="BK504" s="238">
        <f>AT504*BN504</f>
        <v>0</v>
      </c>
      <c r="BL504" s="227">
        <f>AT505*BO504</f>
        <v>0</v>
      </c>
      <c r="BM504" s="227">
        <f>BK504+BL504</f>
        <v>0</v>
      </c>
      <c r="BN504" s="227"/>
      <c r="BO504" s="227"/>
      <c r="BP504" s="229">
        <f t="shared" si="1243"/>
        <v>0</v>
      </c>
      <c r="BQ504" s="230"/>
      <c r="BR504" s="238">
        <f>E504*BU504</f>
        <v>0</v>
      </c>
      <c r="BS504" s="227">
        <f>E504*BV504</f>
        <v>0</v>
      </c>
      <c r="BT504" s="227">
        <f>BR504+BS504</f>
        <v>0</v>
      </c>
      <c r="BU504" s="18"/>
      <c r="BV504" s="186"/>
      <c r="BW504" s="16">
        <f t="shared" si="1216"/>
        <v>0</v>
      </c>
      <c r="BX504" s="48"/>
      <c r="BY504" s="37" t="s">
        <v>938</v>
      </c>
      <c r="BZ504" s="37"/>
    </row>
    <row r="505" spans="1:162" ht="42.75" customHeight="1" outlineLevel="1" x14ac:dyDescent="0.45">
      <c r="A505" s="5">
        <v>416</v>
      </c>
      <c r="B505" s="5">
        <v>416</v>
      </c>
      <c r="C505" s="5" t="s">
        <v>388</v>
      </c>
      <c r="D505" s="6" t="s">
        <v>549</v>
      </c>
      <c r="E505" s="10">
        <v>8</v>
      </c>
      <c r="F505" s="283">
        <f t="shared" si="1459"/>
        <v>5760</v>
      </c>
      <c r="G505" s="283">
        <f t="shared" si="1460"/>
        <v>342.4</v>
      </c>
      <c r="H505" s="283">
        <f t="shared" si="1461"/>
        <v>6102.4</v>
      </c>
      <c r="I505" s="283">
        <f t="shared" si="1462"/>
        <v>720</v>
      </c>
      <c r="J505" s="283">
        <f t="shared" si="1463"/>
        <v>42.8</v>
      </c>
      <c r="K505" s="10"/>
      <c r="L505" s="228"/>
      <c r="M505" s="227">
        <f t="shared" si="1249"/>
        <v>5760</v>
      </c>
      <c r="N505" s="227">
        <f t="shared" si="1435"/>
        <v>342.4</v>
      </c>
      <c r="O505" s="227">
        <f t="shared" si="1250"/>
        <v>6102.4</v>
      </c>
      <c r="P505" s="227">
        <v>720</v>
      </c>
      <c r="Q505" s="227">
        <v>42.8</v>
      </c>
      <c r="R505" s="227">
        <f t="shared" si="1251"/>
        <v>762.8</v>
      </c>
      <c r="S505" s="228"/>
      <c r="T505" s="227">
        <f t="shared" si="1436"/>
        <v>0</v>
      </c>
      <c r="U505" s="227">
        <f t="shared" si="1437"/>
        <v>0</v>
      </c>
      <c r="V505" s="232">
        <f t="shared" si="1438"/>
        <v>0</v>
      </c>
      <c r="W505" s="274"/>
      <c r="X505" s="227"/>
      <c r="Y505" s="227">
        <f t="shared" si="1252"/>
        <v>0</v>
      </c>
      <c r="Z505" s="228"/>
      <c r="AA505" s="238">
        <f>AM505*AD505</f>
        <v>0</v>
      </c>
      <c r="AB505" s="227">
        <f>AM506*AE505</f>
        <v>0</v>
      </c>
      <c r="AC505" s="227">
        <f>AA505+AB505</f>
        <v>0</v>
      </c>
      <c r="AD505" s="227"/>
      <c r="AE505" s="227"/>
      <c r="AF505" s="229">
        <f t="shared" si="1239"/>
        <v>0</v>
      </c>
      <c r="AG505" s="228"/>
      <c r="AH505" s="227">
        <f t="shared" si="1246"/>
        <v>0</v>
      </c>
      <c r="AI505" s="227">
        <f t="shared" si="1247"/>
        <v>2000</v>
      </c>
      <c r="AJ505" s="232">
        <f t="shared" si="1439"/>
        <v>2000</v>
      </c>
      <c r="AK505" s="227"/>
      <c r="AL505" s="227">
        <v>250</v>
      </c>
      <c r="AM505" s="227">
        <f t="shared" si="1253"/>
        <v>250</v>
      </c>
      <c r="AN505" s="228"/>
      <c r="AO505" s="238">
        <f t="shared" si="1248"/>
        <v>0</v>
      </c>
      <c r="AP505" s="227">
        <f t="shared" si="1244"/>
        <v>0</v>
      </c>
      <c r="AQ505" s="227">
        <f t="shared" si="1245"/>
        <v>0</v>
      </c>
      <c r="AR505" s="227"/>
      <c r="AS505" s="227"/>
      <c r="AT505" s="229">
        <f t="shared" si="1240"/>
        <v>0</v>
      </c>
      <c r="AU505" s="230"/>
      <c r="AV505" s="238">
        <f>R505*AY505</f>
        <v>0</v>
      </c>
      <c r="AW505" s="227">
        <f>R506*AZ505</f>
        <v>0</v>
      </c>
      <c r="AX505" s="227">
        <f>AV505+AW505</f>
        <v>0</v>
      </c>
      <c r="AY505" s="227"/>
      <c r="AZ505" s="227"/>
      <c r="BA505" s="229">
        <f t="shared" si="1241"/>
        <v>0</v>
      </c>
      <c r="BB505" s="230"/>
      <c r="BC505" s="238">
        <f>Y505*BF505</f>
        <v>0</v>
      </c>
      <c r="BD505" s="227">
        <f>Y506*BG505</f>
        <v>0</v>
      </c>
      <c r="BE505" s="227">
        <f>BC505+BD505</f>
        <v>0</v>
      </c>
      <c r="BF505" s="227"/>
      <c r="BG505" s="227"/>
      <c r="BH505" s="229">
        <f t="shared" si="1242"/>
        <v>0</v>
      </c>
      <c r="BI505" s="230"/>
      <c r="BJ505" s="230"/>
      <c r="BK505" s="238">
        <f>AT505*BN505</f>
        <v>0</v>
      </c>
      <c r="BL505" s="227">
        <f>AT506*BO505</f>
        <v>0</v>
      </c>
      <c r="BM505" s="227">
        <f>BK505+BL505</f>
        <v>0</v>
      </c>
      <c r="BN505" s="227"/>
      <c r="BO505" s="227"/>
      <c r="BP505" s="229">
        <f t="shared" si="1243"/>
        <v>0</v>
      </c>
      <c r="BQ505" s="230"/>
      <c r="BR505" s="238">
        <f>E505*BU505</f>
        <v>0</v>
      </c>
      <c r="BS505" s="227">
        <f>E505*BV505</f>
        <v>0</v>
      </c>
      <c r="BT505" s="227">
        <f>BR505+BS505</f>
        <v>0</v>
      </c>
      <c r="BU505" s="18"/>
      <c r="BV505" s="186"/>
      <c r="BW505" s="16">
        <f t="shared" si="1216"/>
        <v>0</v>
      </c>
      <c r="BX505" s="48"/>
      <c r="BY505" s="37" t="s">
        <v>939</v>
      </c>
      <c r="BZ505" s="37"/>
    </row>
    <row r="506" spans="1:162" ht="99.75" customHeight="1" outlineLevel="1" x14ac:dyDescent="0.45">
      <c r="A506" s="5">
        <v>417</v>
      </c>
      <c r="B506" s="5">
        <v>417</v>
      </c>
      <c r="C506" s="5" t="s">
        <v>389</v>
      </c>
      <c r="D506" s="6" t="s">
        <v>549</v>
      </c>
      <c r="E506" s="10">
        <v>8.56</v>
      </c>
      <c r="F506" s="283">
        <f t="shared" si="1459"/>
        <v>19260</v>
      </c>
      <c r="G506" s="283">
        <f t="shared" si="1460"/>
        <v>10784.744000000001</v>
      </c>
      <c r="H506" s="283">
        <f t="shared" si="1461"/>
        <v>30044.743999999999</v>
      </c>
      <c r="I506" s="283">
        <f t="shared" si="1462"/>
        <v>2250</v>
      </c>
      <c r="J506" s="283">
        <f t="shared" si="1463"/>
        <v>1259.9000000000001</v>
      </c>
      <c r="K506" s="10"/>
      <c r="L506" s="228"/>
      <c r="M506" s="227">
        <f t="shared" si="1249"/>
        <v>19260</v>
      </c>
      <c r="N506" s="227">
        <f t="shared" si="1435"/>
        <v>10784.744000000001</v>
      </c>
      <c r="O506" s="227">
        <f t="shared" si="1250"/>
        <v>30044.743999999999</v>
      </c>
      <c r="P506" s="227">
        <v>2250</v>
      </c>
      <c r="Q506" s="227">
        <v>1259.9000000000001</v>
      </c>
      <c r="R506" s="227">
        <f t="shared" si="1251"/>
        <v>3509.9</v>
      </c>
      <c r="S506" s="228"/>
      <c r="T506" s="227">
        <f t="shared" si="1436"/>
        <v>7846.6095999999998</v>
      </c>
      <c r="U506" s="227">
        <f t="shared" si="1437"/>
        <v>0</v>
      </c>
      <c r="V506" s="232">
        <f t="shared" si="1438"/>
        <v>7846.6095999999998</v>
      </c>
      <c r="W506" s="274">
        <v>916.66</v>
      </c>
      <c r="X506" s="227"/>
      <c r="Y506" s="227">
        <f t="shared" si="1252"/>
        <v>916.66</v>
      </c>
      <c r="Z506" s="228"/>
      <c r="AA506" s="238">
        <f>AM506*AD506</f>
        <v>0</v>
      </c>
      <c r="AB506" s="227">
        <f>AM507*AE506</f>
        <v>0</v>
      </c>
      <c r="AC506" s="227">
        <f>AA506+AB506</f>
        <v>0</v>
      </c>
      <c r="AD506" s="227"/>
      <c r="AE506" s="227"/>
      <c r="AF506" s="229">
        <f t="shared" si="1239"/>
        <v>0</v>
      </c>
      <c r="AG506" s="228"/>
      <c r="AH506" s="227">
        <f t="shared" si="1246"/>
        <v>0</v>
      </c>
      <c r="AI506" s="227">
        <f t="shared" si="1247"/>
        <v>28523.786080000002</v>
      </c>
      <c r="AJ506" s="232">
        <f t="shared" si="1439"/>
        <v>28523.786080000002</v>
      </c>
      <c r="AK506" s="227"/>
      <c r="AL506" s="227">
        <v>3332.2179999999998</v>
      </c>
      <c r="AM506" s="227">
        <f t="shared" si="1253"/>
        <v>3332.2179999999998</v>
      </c>
      <c r="AN506" s="228"/>
      <c r="AO506" s="238">
        <f t="shared" si="1248"/>
        <v>0</v>
      </c>
      <c r="AP506" s="227">
        <f t="shared" si="1244"/>
        <v>0</v>
      </c>
      <c r="AQ506" s="227">
        <f t="shared" si="1245"/>
        <v>0</v>
      </c>
      <c r="AR506" s="227"/>
      <c r="AS506" s="227"/>
      <c r="AT506" s="229">
        <f t="shared" si="1240"/>
        <v>0</v>
      </c>
      <c r="AU506" s="230"/>
      <c r="AV506" s="238">
        <f>R506*AY506</f>
        <v>0</v>
      </c>
      <c r="AW506" s="227">
        <f>R507*AZ506</f>
        <v>0</v>
      </c>
      <c r="AX506" s="227">
        <f>AV506+AW506</f>
        <v>0</v>
      </c>
      <c r="AY506" s="227"/>
      <c r="AZ506" s="227"/>
      <c r="BA506" s="229">
        <f t="shared" si="1241"/>
        <v>0</v>
      </c>
      <c r="BB506" s="230"/>
      <c r="BC506" s="238">
        <f>Y506*BF506</f>
        <v>0</v>
      </c>
      <c r="BD506" s="227">
        <f>Y507*BG506</f>
        <v>0</v>
      </c>
      <c r="BE506" s="227">
        <f>BC506+BD506</f>
        <v>0</v>
      </c>
      <c r="BF506" s="227"/>
      <c r="BG506" s="227"/>
      <c r="BH506" s="229">
        <f t="shared" si="1242"/>
        <v>0</v>
      </c>
      <c r="BI506" s="230"/>
      <c r="BJ506" s="230"/>
      <c r="BK506" s="238">
        <f>AT506*BN506</f>
        <v>0</v>
      </c>
      <c r="BL506" s="227">
        <f>AT507*BO506</f>
        <v>0</v>
      </c>
      <c r="BM506" s="227">
        <f>BK506+BL506</f>
        <v>0</v>
      </c>
      <c r="BN506" s="227"/>
      <c r="BO506" s="227"/>
      <c r="BP506" s="229">
        <f t="shared" si="1243"/>
        <v>0</v>
      </c>
      <c r="BQ506" s="230"/>
      <c r="BR506" s="238">
        <f>E506*BU506</f>
        <v>0</v>
      </c>
      <c r="BS506" s="227">
        <f>E506*BV506</f>
        <v>0</v>
      </c>
      <c r="BT506" s="227">
        <f>BR506+BS506</f>
        <v>0</v>
      </c>
      <c r="BU506" s="18"/>
      <c r="BV506" s="186"/>
      <c r="BW506" s="16">
        <f t="shared" si="1216"/>
        <v>0</v>
      </c>
      <c r="BX506" s="48"/>
      <c r="BY506" s="37" t="s">
        <v>940</v>
      </c>
      <c r="BZ506" s="37"/>
    </row>
    <row r="507" spans="1:162" s="26" customFormat="1" x14ac:dyDescent="0.45">
      <c r="A507" s="21"/>
      <c r="B507" s="21"/>
      <c r="C507" s="21" t="s">
        <v>240</v>
      </c>
      <c r="D507" s="27"/>
      <c r="E507" s="28"/>
      <c r="F507" s="225">
        <f t="shared" ref="F507:L507" si="1464">SUM(F508:F512)</f>
        <v>214267.27499999999</v>
      </c>
      <c r="G507" s="225">
        <f t="shared" si="1464"/>
        <v>107600.75700000001</v>
      </c>
      <c r="H507" s="225">
        <f t="shared" si="1464"/>
        <v>321868.03200000001</v>
      </c>
      <c r="I507" s="225"/>
      <c r="J507" s="225"/>
      <c r="K507" s="225"/>
      <c r="L507" s="225">
        <f t="shared" si="1464"/>
        <v>0</v>
      </c>
      <c r="M507" s="225">
        <f>SUM(M508:M512)</f>
        <v>214267.27499999999</v>
      </c>
      <c r="N507" s="225">
        <f t="shared" ref="N507:O507" si="1465">SUM(N508:N512)</f>
        <v>107600.75700000001</v>
      </c>
      <c r="O507" s="225">
        <f t="shared" si="1465"/>
        <v>321868.03200000001</v>
      </c>
      <c r="P507" s="225"/>
      <c r="Q507" s="225"/>
      <c r="R507" s="225">
        <f t="shared" si="1251"/>
        <v>0</v>
      </c>
      <c r="S507" s="226"/>
      <c r="T507" s="225">
        <f>SUM(T508:T512)</f>
        <v>18379.032999999999</v>
      </c>
      <c r="U507" s="225">
        <f t="shared" ref="U507" si="1466">SUM(U508:U512)</f>
        <v>0</v>
      </c>
      <c r="V507" s="225">
        <f t="shared" ref="V507" si="1467">SUM(V508:V512)</f>
        <v>18379.032999999999</v>
      </c>
      <c r="W507" s="273"/>
      <c r="X507" s="225"/>
      <c r="Y507" s="225">
        <f t="shared" si="1252"/>
        <v>0</v>
      </c>
      <c r="Z507" s="226"/>
      <c r="AA507" s="225">
        <f>SUM(AA508:AA512)</f>
        <v>0</v>
      </c>
      <c r="AB507" s="225">
        <f t="shared" ref="AB507:AC507" si="1468">SUM(AB508:AB512)</f>
        <v>0</v>
      </c>
      <c r="AC507" s="225">
        <f t="shared" si="1468"/>
        <v>0</v>
      </c>
      <c r="AD507" s="225"/>
      <c r="AE507" s="225"/>
      <c r="AF507" s="222">
        <f t="shared" si="1239"/>
        <v>0</v>
      </c>
      <c r="AG507" s="226"/>
      <c r="AH507" s="225">
        <f>SUM(AH508:AH512)</f>
        <v>0</v>
      </c>
      <c r="AI507" s="225">
        <f t="shared" ref="AI507" si="1469">SUM(AI508:AI512)</f>
        <v>112025.97090000001</v>
      </c>
      <c r="AJ507" s="225">
        <f t="shared" ref="AJ507" si="1470">SUM(AJ508:AJ512)</f>
        <v>112025.97090000001</v>
      </c>
      <c r="AK507" s="225"/>
      <c r="AL507" s="225"/>
      <c r="AM507" s="225">
        <f t="shared" si="1253"/>
        <v>0</v>
      </c>
      <c r="AN507" s="226"/>
      <c r="AO507" s="225">
        <f>SUM(AO508:AO512)</f>
        <v>0</v>
      </c>
      <c r="AP507" s="225">
        <f t="shared" ref="AP507" si="1471">SUM(AP508:AP512)</f>
        <v>0</v>
      </c>
      <c r="AQ507" s="225">
        <f t="shared" ref="AQ507" si="1472">SUM(AQ508:AQ512)</f>
        <v>0</v>
      </c>
      <c r="AR507" s="225"/>
      <c r="AS507" s="225"/>
      <c r="AT507" s="222">
        <f t="shared" si="1240"/>
        <v>0</v>
      </c>
      <c r="AU507" s="223"/>
      <c r="AV507" s="225">
        <f>SUM(AV508:AV512)</f>
        <v>0</v>
      </c>
      <c r="AW507" s="225">
        <f t="shared" ref="AW507" si="1473">SUM(AW508:AW512)</f>
        <v>0</v>
      </c>
      <c r="AX507" s="225">
        <f t="shared" ref="AX507" si="1474">SUM(AX508:AX512)</f>
        <v>0</v>
      </c>
      <c r="AY507" s="225"/>
      <c r="AZ507" s="225"/>
      <c r="BA507" s="222">
        <f t="shared" si="1241"/>
        <v>0</v>
      </c>
      <c r="BB507" s="223"/>
      <c r="BC507" s="225">
        <f>SUM(BC508:BC512)</f>
        <v>0</v>
      </c>
      <c r="BD507" s="225">
        <f t="shared" ref="BD507:BE507" si="1475">SUM(BD508:BD512)</f>
        <v>0</v>
      </c>
      <c r="BE507" s="225">
        <f t="shared" si="1475"/>
        <v>0</v>
      </c>
      <c r="BF507" s="225"/>
      <c r="BG507" s="225"/>
      <c r="BH507" s="222">
        <f t="shared" si="1242"/>
        <v>0</v>
      </c>
      <c r="BI507" s="223"/>
      <c r="BJ507" s="223"/>
      <c r="BK507" s="225">
        <f>SUM(BK508:BK512)</f>
        <v>0</v>
      </c>
      <c r="BL507" s="225">
        <f t="shared" ref="BL507:BM507" si="1476">SUM(BL508:BL512)</f>
        <v>0</v>
      </c>
      <c r="BM507" s="225">
        <f t="shared" si="1476"/>
        <v>0</v>
      </c>
      <c r="BN507" s="225"/>
      <c r="BO507" s="225"/>
      <c r="BP507" s="222">
        <f t="shared" si="1243"/>
        <v>0</v>
      </c>
      <c r="BQ507" s="223"/>
      <c r="BR507" s="225">
        <f>SUM(BR508:BR512)</f>
        <v>39468</v>
      </c>
      <c r="BS507" s="225">
        <f t="shared" ref="BS507:BT507" si="1477">SUM(BS508:BS512)</f>
        <v>39443.332500000004</v>
      </c>
      <c r="BT507" s="225">
        <f t="shared" si="1477"/>
        <v>78911.332500000004</v>
      </c>
      <c r="BU507" s="29"/>
      <c r="BV507" s="190"/>
      <c r="BW507" s="25">
        <f t="shared" si="1216"/>
        <v>0</v>
      </c>
      <c r="BX507" s="47"/>
      <c r="BY507" s="35"/>
      <c r="BZ507" s="35"/>
      <c r="CA507" s="53"/>
      <c r="CB507" s="53"/>
      <c r="CC507" s="53"/>
      <c r="CD507" s="53"/>
      <c r="CE507" s="53"/>
      <c r="CF507" s="53"/>
      <c r="CG507" s="53"/>
      <c r="CH507" s="53"/>
      <c r="CI507" s="53"/>
      <c r="CJ507" s="53"/>
      <c r="CK507" s="53"/>
      <c r="CL507" s="53"/>
      <c r="CM507" s="53"/>
      <c r="CN507" s="53"/>
      <c r="CO507" s="53"/>
      <c r="CP507" s="53"/>
      <c r="CQ507" s="53"/>
      <c r="CR507" s="53"/>
      <c r="CS507" s="53"/>
      <c r="CT507" s="53"/>
      <c r="CU507" s="53"/>
      <c r="CV507" s="53"/>
      <c r="CW507" s="53"/>
      <c r="CX507" s="53"/>
      <c r="CY507" s="53"/>
      <c r="CZ507" s="53"/>
      <c r="DA507" s="53"/>
      <c r="DB507" s="53"/>
      <c r="DC507" s="53"/>
      <c r="DD507" s="53"/>
      <c r="DE507" s="53"/>
      <c r="DF507" s="53"/>
      <c r="DG507" s="53"/>
      <c r="DH507" s="53"/>
      <c r="DI507" s="53"/>
      <c r="DJ507" s="53"/>
      <c r="DK507" s="53"/>
      <c r="DL507" s="53"/>
      <c r="DM507" s="53"/>
      <c r="DN507" s="53"/>
      <c r="DO507" s="53"/>
      <c r="DP507" s="53"/>
      <c r="DQ507" s="53"/>
      <c r="DR507" s="53"/>
      <c r="DS507" s="53"/>
      <c r="DT507" s="53"/>
      <c r="DU507" s="53"/>
      <c r="DV507" s="53"/>
      <c r="DW507" s="53"/>
      <c r="DX507" s="53"/>
      <c r="DY507" s="53"/>
      <c r="DZ507" s="53"/>
      <c r="EA507" s="53"/>
      <c r="EB507" s="53"/>
      <c r="EC507" s="53"/>
      <c r="ED507" s="53"/>
      <c r="EE507" s="53"/>
      <c r="EF507" s="53"/>
      <c r="EG507" s="53"/>
      <c r="EH507" s="53"/>
      <c r="EI507" s="53"/>
      <c r="EJ507" s="53"/>
      <c r="EK507" s="53"/>
      <c r="EL507" s="53"/>
      <c r="EM507" s="53"/>
      <c r="EN507" s="53"/>
      <c r="EO507" s="53"/>
      <c r="EP507" s="53"/>
      <c r="EQ507" s="53"/>
      <c r="ER507" s="53"/>
      <c r="ES507" s="53"/>
      <c r="ET507" s="53"/>
      <c r="EU507" s="53"/>
      <c r="EV507" s="53"/>
      <c r="EW507" s="53"/>
      <c r="EX507" s="53"/>
      <c r="EY507" s="53"/>
      <c r="EZ507" s="53"/>
      <c r="FA507" s="53"/>
      <c r="FB507" s="53"/>
      <c r="FC507" s="53"/>
      <c r="FD507" s="53"/>
      <c r="FE507" s="53"/>
      <c r="FF507" s="53"/>
    </row>
    <row r="508" spans="1:162" ht="156.75" customHeight="1" outlineLevel="1" x14ac:dyDescent="0.45">
      <c r="A508" s="5">
        <v>418</v>
      </c>
      <c r="B508" s="5">
        <v>418</v>
      </c>
      <c r="C508" s="5" t="s">
        <v>240</v>
      </c>
      <c r="D508" s="6" t="s">
        <v>552</v>
      </c>
      <c r="E508" s="10">
        <v>482.45</v>
      </c>
      <c r="F508" s="283">
        <f t="shared" ref="F508" si="1478">E508*I508</f>
        <v>141116.625</v>
      </c>
      <c r="G508" s="283">
        <f t="shared" ref="G508" si="1479">E508*J508</f>
        <v>80038.455000000002</v>
      </c>
      <c r="H508" s="283">
        <f t="shared" ref="H508" si="1480">F508+G508</f>
        <v>221155.08000000002</v>
      </c>
      <c r="I508" s="283">
        <f t="shared" ref="I508" si="1481">P508</f>
        <v>292.5</v>
      </c>
      <c r="J508" s="283">
        <f t="shared" ref="J508" si="1482">Q508</f>
        <v>165.9</v>
      </c>
      <c r="K508" s="10"/>
      <c r="L508" s="228"/>
      <c r="M508" s="227">
        <f t="shared" si="1249"/>
        <v>141116.625</v>
      </c>
      <c r="N508" s="227">
        <f>E508*Q508</f>
        <v>80038.455000000002</v>
      </c>
      <c r="O508" s="227">
        <f t="shared" si="1250"/>
        <v>221155.08000000002</v>
      </c>
      <c r="P508" s="227">
        <v>292.5</v>
      </c>
      <c r="Q508" s="227">
        <v>165.9</v>
      </c>
      <c r="R508" s="227">
        <f t="shared" si="1251"/>
        <v>458.4</v>
      </c>
      <c r="S508" s="228"/>
      <c r="T508" s="227">
        <f t="shared" si="1436"/>
        <v>0</v>
      </c>
      <c r="U508" s="227">
        <f t="shared" si="1437"/>
        <v>0</v>
      </c>
      <c r="V508" s="232">
        <f t="shared" si="1438"/>
        <v>0</v>
      </c>
      <c r="W508" s="274"/>
      <c r="X508" s="227"/>
      <c r="Y508" s="227">
        <f t="shared" si="1252"/>
        <v>0</v>
      </c>
      <c r="Z508" s="228"/>
      <c r="AA508" s="238">
        <f>AM508*AD508</f>
        <v>0</v>
      </c>
      <c r="AB508" s="227">
        <f>AM509*AE508</f>
        <v>0</v>
      </c>
      <c r="AC508" s="227">
        <f>AA508+AB508</f>
        <v>0</v>
      </c>
      <c r="AD508" s="227"/>
      <c r="AE508" s="227"/>
      <c r="AF508" s="229">
        <f t="shared" si="1239"/>
        <v>0</v>
      </c>
      <c r="AG508" s="228"/>
      <c r="AH508" s="227">
        <f t="shared" si="1246"/>
        <v>0</v>
      </c>
      <c r="AI508" s="227">
        <f t="shared" si="1247"/>
        <v>33771.500000000007</v>
      </c>
      <c r="AJ508" s="232">
        <f t="shared" si="1439"/>
        <v>33771.500000000007</v>
      </c>
      <c r="AK508" s="227"/>
      <c r="AL508" s="227">
        <v>70.000000000000014</v>
      </c>
      <c r="AM508" s="227">
        <f t="shared" si="1253"/>
        <v>70.000000000000014</v>
      </c>
      <c r="AN508" s="228"/>
      <c r="AO508" s="238">
        <f t="shared" si="1248"/>
        <v>0</v>
      </c>
      <c r="AP508" s="227">
        <f t="shared" si="1244"/>
        <v>0</v>
      </c>
      <c r="AQ508" s="227">
        <f t="shared" si="1245"/>
        <v>0</v>
      </c>
      <c r="AR508" s="227"/>
      <c r="AS508" s="227"/>
      <c r="AT508" s="229">
        <f t="shared" si="1240"/>
        <v>0</v>
      </c>
      <c r="AU508" s="230"/>
      <c r="AV508" s="238">
        <f>R508*AY508</f>
        <v>0</v>
      </c>
      <c r="AW508" s="227">
        <f>R509*AZ508</f>
        <v>0</v>
      </c>
      <c r="AX508" s="227">
        <f>AV508+AW508</f>
        <v>0</v>
      </c>
      <c r="AY508" s="227"/>
      <c r="AZ508" s="227"/>
      <c r="BA508" s="229">
        <f t="shared" si="1241"/>
        <v>0</v>
      </c>
      <c r="BB508" s="230"/>
      <c r="BC508" s="238">
        <f>Y508*BF508</f>
        <v>0</v>
      </c>
      <c r="BD508" s="227">
        <f>Y509*BG508</f>
        <v>0</v>
      </c>
      <c r="BE508" s="227">
        <f>BC508+BD508</f>
        <v>0</v>
      </c>
      <c r="BF508" s="227"/>
      <c r="BG508" s="227"/>
      <c r="BH508" s="229">
        <f t="shared" si="1242"/>
        <v>0</v>
      </c>
      <c r="BI508" s="230"/>
      <c r="BJ508" s="230"/>
      <c r="BK508" s="238">
        <f>AT508*BN508</f>
        <v>0</v>
      </c>
      <c r="BL508" s="227">
        <f>AT509*BO508</f>
        <v>0</v>
      </c>
      <c r="BM508" s="227">
        <f>BK508+BL508</f>
        <v>0</v>
      </c>
      <c r="BN508" s="227"/>
      <c r="BO508" s="227"/>
      <c r="BP508" s="229">
        <f t="shared" si="1243"/>
        <v>0</v>
      </c>
      <c r="BQ508" s="230"/>
      <c r="BR508" s="238">
        <f>E508*BU508</f>
        <v>38596</v>
      </c>
      <c r="BS508" s="227">
        <f>E508*BV508</f>
        <v>38571.877500000002</v>
      </c>
      <c r="BT508" s="227">
        <f>BR508+BS508</f>
        <v>77167.877500000002</v>
      </c>
      <c r="BU508" s="18">
        <v>80</v>
      </c>
      <c r="BV508" s="186" t="s">
        <v>1358</v>
      </c>
      <c r="BW508" s="16">
        <f t="shared" si="1216"/>
        <v>159.94999999999999</v>
      </c>
      <c r="BX508" s="48"/>
      <c r="BY508" s="37" t="s">
        <v>941</v>
      </c>
      <c r="BZ508" s="37"/>
    </row>
    <row r="509" spans="1:162" ht="28.5" customHeight="1" outlineLevel="1" x14ac:dyDescent="0.45">
      <c r="A509" s="5">
        <v>419</v>
      </c>
      <c r="B509" s="5">
        <v>419</v>
      </c>
      <c r="C509" s="5" t="s">
        <v>231</v>
      </c>
      <c r="D509" s="6" t="s">
        <v>552</v>
      </c>
      <c r="E509" s="10">
        <v>10.9</v>
      </c>
      <c r="F509" s="283">
        <f t="shared" ref="F509:F512" si="1483">E509*I509</f>
        <v>1308</v>
      </c>
      <c r="G509" s="283">
        <f t="shared" ref="G509:G512" si="1484">E509*J509</f>
        <v>903.61000000000013</v>
      </c>
      <c r="H509" s="283">
        <f t="shared" ref="H509:H512" si="1485">F509+G509</f>
        <v>2211.61</v>
      </c>
      <c r="I509" s="283">
        <f t="shared" ref="I509:I512" si="1486">P509</f>
        <v>120</v>
      </c>
      <c r="J509" s="283">
        <f t="shared" ref="J509:J512" si="1487">Q509</f>
        <v>82.9</v>
      </c>
      <c r="K509" s="10"/>
      <c r="L509" s="228"/>
      <c r="M509" s="227">
        <f t="shared" si="1249"/>
        <v>1308</v>
      </c>
      <c r="N509" s="227">
        <f t="shared" ref="N509:N512" si="1488">E509*Q509</f>
        <v>903.61000000000013</v>
      </c>
      <c r="O509" s="227">
        <f t="shared" si="1250"/>
        <v>2211.61</v>
      </c>
      <c r="P509" s="227">
        <v>120</v>
      </c>
      <c r="Q509" s="227">
        <v>82.9</v>
      </c>
      <c r="R509" s="227">
        <f t="shared" si="1251"/>
        <v>202.9</v>
      </c>
      <c r="S509" s="228"/>
      <c r="T509" s="227">
        <f t="shared" si="1436"/>
        <v>0</v>
      </c>
      <c r="U509" s="227">
        <f t="shared" si="1437"/>
        <v>0</v>
      </c>
      <c r="V509" s="232">
        <f t="shared" si="1438"/>
        <v>0</v>
      </c>
      <c r="W509" s="274"/>
      <c r="X509" s="227"/>
      <c r="Y509" s="227">
        <f t="shared" ref="Y509:Y572" si="1489">W509+X509</f>
        <v>0</v>
      </c>
      <c r="Z509" s="228"/>
      <c r="AA509" s="238">
        <f>AM509*AD509</f>
        <v>0</v>
      </c>
      <c r="AB509" s="227">
        <f>AM510*AE509</f>
        <v>0</v>
      </c>
      <c r="AC509" s="227">
        <f>AA509+AB509</f>
        <v>0</v>
      </c>
      <c r="AD509" s="227"/>
      <c r="AE509" s="227"/>
      <c r="AF509" s="229">
        <f t="shared" si="1239"/>
        <v>0</v>
      </c>
      <c r="AG509" s="228"/>
      <c r="AH509" s="227">
        <f t="shared" si="1246"/>
        <v>0</v>
      </c>
      <c r="AI509" s="227">
        <f t="shared" si="1247"/>
        <v>708.5</v>
      </c>
      <c r="AJ509" s="232">
        <f t="shared" si="1439"/>
        <v>708.5</v>
      </c>
      <c r="AK509" s="227"/>
      <c r="AL509" s="227">
        <v>65</v>
      </c>
      <c r="AM509" s="227">
        <f t="shared" si="1253"/>
        <v>65</v>
      </c>
      <c r="AN509" s="228"/>
      <c r="AO509" s="238">
        <f t="shared" si="1248"/>
        <v>0</v>
      </c>
      <c r="AP509" s="227">
        <f t="shared" si="1244"/>
        <v>0</v>
      </c>
      <c r="AQ509" s="227">
        <f t="shared" si="1245"/>
        <v>0</v>
      </c>
      <c r="AR509" s="227"/>
      <c r="AS509" s="227"/>
      <c r="AT509" s="229">
        <f t="shared" si="1240"/>
        <v>0</v>
      </c>
      <c r="AU509" s="230"/>
      <c r="AV509" s="238">
        <f>R509*AY509</f>
        <v>0</v>
      </c>
      <c r="AW509" s="227">
        <f>R510*AZ509</f>
        <v>0</v>
      </c>
      <c r="AX509" s="227">
        <f>AV509+AW509</f>
        <v>0</v>
      </c>
      <c r="AY509" s="227"/>
      <c r="AZ509" s="227"/>
      <c r="BA509" s="229">
        <f t="shared" si="1241"/>
        <v>0</v>
      </c>
      <c r="BB509" s="230"/>
      <c r="BC509" s="238">
        <f>Y509*BF509</f>
        <v>0</v>
      </c>
      <c r="BD509" s="227">
        <f>Y510*BG509</f>
        <v>0</v>
      </c>
      <c r="BE509" s="227">
        <f>BC509+BD509</f>
        <v>0</v>
      </c>
      <c r="BF509" s="227"/>
      <c r="BG509" s="227"/>
      <c r="BH509" s="229">
        <f t="shared" si="1242"/>
        <v>0</v>
      </c>
      <c r="BI509" s="230"/>
      <c r="BJ509" s="230"/>
      <c r="BK509" s="238">
        <f>AT509*BN509</f>
        <v>0</v>
      </c>
      <c r="BL509" s="227">
        <f>AT510*BO509</f>
        <v>0</v>
      </c>
      <c r="BM509" s="227">
        <f>BK509+BL509</f>
        <v>0</v>
      </c>
      <c r="BN509" s="227"/>
      <c r="BO509" s="227"/>
      <c r="BP509" s="229">
        <f t="shared" si="1243"/>
        <v>0</v>
      </c>
      <c r="BQ509" s="230"/>
      <c r="BR509" s="238">
        <f>E509*BU509</f>
        <v>872</v>
      </c>
      <c r="BS509" s="227">
        <f>E509*BV509</f>
        <v>871.45500000000004</v>
      </c>
      <c r="BT509" s="227">
        <f>BR509+BS509</f>
        <v>1743.4549999999999</v>
      </c>
      <c r="BU509" s="18">
        <v>80</v>
      </c>
      <c r="BV509" s="186" t="s">
        <v>1358</v>
      </c>
      <c r="BW509" s="16">
        <f t="shared" ref="BW509:BW532" si="1490">BU509+BV509</f>
        <v>159.94999999999999</v>
      </c>
      <c r="BX509" s="48"/>
      <c r="BY509" s="37" t="s">
        <v>942</v>
      </c>
      <c r="BZ509" s="37"/>
    </row>
    <row r="510" spans="1:162" ht="42.75" customHeight="1" outlineLevel="1" x14ac:dyDescent="0.45">
      <c r="A510" s="5">
        <v>420</v>
      </c>
      <c r="B510" s="5">
        <v>420</v>
      </c>
      <c r="C510" s="5" t="s">
        <v>390</v>
      </c>
      <c r="D510" s="6" t="s">
        <v>549</v>
      </c>
      <c r="E510" s="10">
        <v>21.47</v>
      </c>
      <c r="F510" s="283">
        <f t="shared" si="1483"/>
        <v>11271.75</v>
      </c>
      <c r="G510" s="283">
        <f t="shared" si="1484"/>
        <v>478.78100000000001</v>
      </c>
      <c r="H510" s="283">
        <f t="shared" si="1485"/>
        <v>11750.531000000001</v>
      </c>
      <c r="I510" s="283">
        <f t="shared" si="1486"/>
        <v>525</v>
      </c>
      <c r="J510" s="283">
        <f t="shared" si="1487"/>
        <v>22.3</v>
      </c>
      <c r="K510" s="10"/>
      <c r="L510" s="228"/>
      <c r="M510" s="227">
        <f t="shared" si="1249"/>
        <v>11271.75</v>
      </c>
      <c r="N510" s="227">
        <f t="shared" si="1488"/>
        <v>478.78100000000001</v>
      </c>
      <c r="O510" s="227">
        <f t="shared" si="1250"/>
        <v>11750.531000000001</v>
      </c>
      <c r="P510" s="227">
        <v>525</v>
      </c>
      <c r="Q510" s="227">
        <v>22.3</v>
      </c>
      <c r="R510" s="227">
        <f t="shared" si="1251"/>
        <v>547.29999999999995</v>
      </c>
      <c r="S510" s="228"/>
      <c r="T510" s="227">
        <f t="shared" si="1436"/>
        <v>0</v>
      </c>
      <c r="U510" s="227">
        <f t="shared" si="1437"/>
        <v>0</v>
      </c>
      <c r="V510" s="232">
        <f t="shared" si="1438"/>
        <v>0</v>
      </c>
      <c r="W510" s="274"/>
      <c r="X510" s="227"/>
      <c r="Y510" s="227">
        <f t="shared" si="1489"/>
        <v>0</v>
      </c>
      <c r="Z510" s="228"/>
      <c r="AA510" s="238">
        <f>AM510*AD510</f>
        <v>0</v>
      </c>
      <c r="AB510" s="227">
        <f>AM511*AE510</f>
        <v>0</v>
      </c>
      <c r="AC510" s="227">
        <f>AA510+AB510</f>
        <v>0</v>
      </c>
      <c r="AD510" s="227"/>
      <c r="AE510" s="227"/>
      <c r="AF510" s="229">
        <f t="shared" si="1239"/>
        <v>0</v>
      </c>
      <c r="AG510" s="228"/>
      <c r="AH510" s="227">
        <f t="shared" si="1246"/>
        <v>0</v>
      </c>
      <c r="AI510" s="227">
        <f t="shared" si="1247"/>
        <v>5367.5</v>
      </c>
      <c r="AJ510" s="232">
        <f t="shared" si="1439"/>
        <v>5367.5</v>
      </c>
      <c r="AK510" s="227"/>
      <c r="AL510" s="227">
        <v>250</v>
      </c>
      <c r="AM510" s="227">
        <f t="shared" si="1253"/>
        <v>250</v>
      </c>
      <c r="AN510" s="228"/>
      <c r="AO510" s="238">
        <f t="shared" si="1248"/>
        <v>0</v>
      </c>
      <c r="AP510" s="227">
        <f t="shared" si="1244"/>
        <v>0</v>
      </c>
      <c r="AQ510" s="227">
        <f t="shared" si="1245"/>
        <v>0</v>
      </c>
      <c r="AR510" s="227"/>
      <c r="AS510" s="227"/>
      <c r="AT510" s="229">
        <f t="shared" si="1240"/>
        <v>0</v>
      </c>
      <c r="AU510" s="230"/>
      <c r="AV510" s="238">
        <f>R510*AY510</f>
        <v>0</v>
      </c>
      <c r="AW510" s="227">
        <f>R511*AZ510</f>
        <v>0</v>
      </c>
      <c r="AX510" s="227">
        <f>AV510+AW510</f>
        <v>0</v>
      </c>
      <c r="AY510" s="227"/>
      <c r="AZ510" s="227"/>
      <c r="BA510" s="229">
        <f t="shared" si="1241"/>
        <v>0</v>
      </c>
      <c r="BB510" s="230"/>
      <c r="BC510" s="238">
        <f>Y510*BF510</f>
        <v>0</v>
      </c>
      <c r="BD510" s="227">
        <f>Y511*BG510</f>
        <v>0</v>
      </c>
      <c r="BE510" s="227">
        <f>BC510+BD510</f>
        <v>0</v>
      </c>
      <c r="BF510" s="227"/>
      <c r="BG510" s="227"/>
      <c r="BH510" s="229">
        <f t="shared" si="1242"/>
        <v>0</v>
      </c>
      <c r="BI510" s="230"/>
      <c r="BJ510" s="230"/>
      <c r="BK510" s="238">
        <f>AT510*BN510</f>
        <v>0</v>
      </c>
      <c r="BL510" s="227">
        <f>AT511*BO510</f>
        <v>0</v>
      </c>
      <c r="BM510" s="227">
        <f>BK510+BL510</f>
        <v>0</v>
      </c>
      <c r="BN510" s="227"/>
      <c r="BO510" s="227"/>
      <c r="BP510" s="229">
        <f t="shared" si="1243"/>
        <v>0</v>
      </c>
      <c r="BQ510" s="230"/>
      <c r="BR510" s="238">
        <f>E510*BU510</f>
        <v>0</v>
      </c>
      <c r="BS510" s="227">
        <f>E510*BV510</f>
        <v>0</v>
      </c>
      <c r="BT510" s="227">
        <f>BR510+BS510</f>
        <v>0</v>
      </c>
      <c r="BU510" s="18"/>
      <c r="BV510" s="186"/>
      <c r="BW510" s="16">
        <f t="shared" si="1490"/>
        <v>0</v>
      </c>
      <c r="BX510" s="48"/>
      <c r="BY510" s="37" t="s">
        <v>943</v>
      </c>
      <c r="BZ510" s="37"/>
    </row>
    <row r="511" spans="1:162" ht="42.75" customHeight="1" outlineLevel="1" x14ac:dyDescent="0.45">
      <c r="A511" s="5">
        <v>421</v>
      </c>
      <c r="B511" s="5">
        <v>421</v>
      </c>
      <c r="C511" s="5" t="s">
        <v>391</v>
      </c>
      <c r="D511" s="6" t="s">
        <v>549</v>
      </c>
      <c r="E511" s="10">
        <v>21.47</v>
      </c>
      <c r="F511" s="283">
        <f t="shared" si="1483"/>
        <v>15458.4</v>
      </c>
      <c r="G511" s="283">
        <f t="shared" si="1484"/>
        <v>918.91599999999994</v>
      </c>
      <c r="H511" s="283">
        <f t="shared" si="1485"/>
        <v>16377.315999999999</v>
      </c>
      <c r="I511" s="283">
        <f t="shared" si="1486"/>
        <v>720</v>
      </c>
      <c r="J511" s="283">
        <f t="shared" si="1487"/>
        <v>42.8</v>
      </c>
      <c r="K511" s="10"/>
      <c r="L511" s="228"/>
      <c r="M511" s="227">
        <f t="shared" si="1249"/>
        <v>15458.4</v>
      </c>
      <c r="N511" s="227">
        <f t="shared" si="1488"/>
        <v>918.91599999999994</v>
      </c>
      <c r="O511" s="227">
        <f t="shared" si="1250"/>
        <v>16377.315999999999</v>
      </c>
      <c r="P511" s="227">
        <v>720</v>
      </c>
      <c r="Q511" s="227">
        <v>42.8</v>
      </c>
      <c r="R511" s="227">
        <f t="shared" si="1251"/>
        <v>762.8</v>
      </c>
      <c r="S511" s="228"/>
      <c r="T511" s="227">
        <f t="shared" si="1436"/>
        <v>0</v>
      </c>
      <c r="U511" s="227">
        <f t="shared" si="1437"/>
        <v>0</v>
      </c>
      <c r="V511" s="232">
        <f t="shared" si="1438"/>
        <v>0</v>
      </c>
      <c r="W511" s="274"/>
      <c r="X511" s="227"/>
      <c r="Y511" s="227">
        <f t="shared" si="1489"/>
        <v>0</v>
      </c>
      <c r="Z511" s="228"/>
      <c r="AA511" s="238">
        <f>AM511*AD511</f>
        <v>0</v>
      </c>
      <c r="AB511" s="227">
        <f>AM512*AE511</f>
        <v>0</v>
      </c>
      <c r="AC511" s="227">
        <f>AA511+AB511</f>
        <v>0</v>
      </c>
      <c r="AD511" s="227"/>
      <c r="AE511" s="227"/>
      <c r="AF511" s="229">
        <f t="shared" si="1239"/>
        <v>0</v>
      </c>
      <c r="AG511" s="228"/>
      <c r="AH511" s="227">
        <f t="shared" si="1246"/>
        <v>0</v>
      </c>
      <c r="AI511" s="227">
        <f t="shared" si="1247"/>
        <v>5367.5</v>
      </c>
      <c r="AJ511" s="232">
        <f t="shared" si="1439"/>
        <v>5367.5</v>
      </c>
      <c r="AK511" s="227"/>
      <c r="AL511" s="227">
        <v>250</v>
      </c>
      <c r="AM511" s="227">
        <f t="shared" si="1253"/>
        <v>250</v>
      </c>
      <c r="AN511" s="228"/>
      <c r="AO511" s="238">
        <f t="shared" si="1248"/>
        <v>0</v>
      </c>
      <c r="AP511" s="227">
        <f t="shared" si="1244"/>
        <v>0</v>
      </c>
      <c r="AQ511" s="227">
        <f t="shared" si="1245"/>
        <v>0</v>
      </c>
      <c r="AR511" s="227"/>
      <c r="AS511" s="227"/>
      <c r="AT511" s="229">
        <f t="shared" si="1240"/>
        <v>0</v>
      </c>
      <c r="AU511" s="230"/>
      <c r="AV511" s="238">
        <f>R511*AY511</f>
        <v>0</v>
      </c>
      <c r="AW511" s="227">
        <f>R512*AZ511</f>
        <v>0</v>
      </c>
      <c r="AX511" s="227">
        <f>AV511+AW511</f>
        <v>0</v>
      </c>
      <c r="AY511" s="227"/>
      <c r="AZ511" s="227"/>
      <c r="BA511" s="229">
        <f t="shared" si="1241"/>
        <v>0</v>
      </c>
      <c r="BB511" s="230"/>
      <c r="BC511" s="238">
        <f>Y511*BF511</f>
        <v>0</v>
      </c>
      <c r="BD511" s="227">
        <f>Y512*BG511</f>
        <v>0</v>
      </c>
      <c r="BE511" s="227">
        <f>BC511+BD511</f>
        <v>0</v>
      </c>
      <c r="BF511" s="227"/>
      <c r="BG511" s="227"/>
      <c r="BH511" s="229">
        <f t="shared" si="1242"/>
        <v>0</v>
      </c>
      <c r="BI511" s="230"/>
      <c r="BJ511" s="230"/>
      <c r="BK511" s="238">
        <f>AT511*BN511</f>
        <v>0</v>
      </c>
      <c r="BL511" s="227">
        <f>AT512*BO511</f>
        <v>0</v>
      </c>
      <c r="BM511" s="227">
        <f>BK511+BL511</f>
        <v>0</v>
      </c>
      <c r="BN511" s="227"/>
      <c r="BO511" s="227"/>
      <c r="BP511" s="229">
        <f t="shared" si="1243"/>
        <v>0</v>
      </c>
      <c r="BQ511" s="230"/>
      <c r="BR511" s="238">
        <f>E511*BU511</f>
        <v>0</v>
      </c>
      <c r="BS511" s="227">
        <f>E511*BV511</f>
        <v>0</v>
      </c>
      <c r="BT511" s="227">
        <f>BR511+BS511</f>
        <v>0</v>
      </c>
      <c r="BU511" s="18"/>
      <c r="BV511" s="186"/>
      <c r="BW511" s="16">
        <f t="shared" si="1490"/>
        <v>0</v>
      </c>
      <c r="BX511" s="48"/>
      <c r="BY511" s="37" t="s">
        <v>944</v>
      </c>
      <c r="BZ511" s="37"/>
    </row>
    <row r="512" spans="1:162" ht="99.75" customHeight="1" outlineLevel="1" x14ac:dyDescent="0.45">
      <c r="A512" s="5">
        <v>422</v>
      </c>
      <c r="B512" s="5">
        <v>422</v>
      </c>
      <c r="C512" s="5" t="s">
        <v>392</v>
      </c>
      <c r="D512" s="6" t="s">
        <v>549</v>
      </c>
      <c r="E512" s="10">
        <v>20.05</v>
      </c>
      <c r="F512" s="283">
        <f t="shared" si="1483"/>
        <v>45112.5</v>
      </c>
      <c r="G512" s="283">
        <f t="shared" si="1484"/>
        <v>25260.995000000003</v>
      </c>
      <c r="H512" s="283">
        <f t="shared" si="1485"/>
        <v>70373.494999999995</v>
      </c>
      <c r="I512" s="283">
        <f t="shared" si="1486"/>
        <v>2250</v>
      </c>
      <c r="J512" s="283">
        <f t="shared" si="1487"/>
        <v>1259.9000000000001</v>
      </c>
      <c r="K512" s="10"/>
      <c r="L512" s="228"/>
      <c r="M512" s="227">
        <f t="shared" si="1249"/>
        <v>45112.5</v>
      </c>
      <c r="N512" s="227">
        <f t="shared" si="1488"/>
        <v>25260.995000000003</v>
      </c>
      <c r="O512" s="227">
        <f t="shared" si="1250"/>
        <v>70373.494999999995</v>
      </c>
      <c r="P512" s="227">
        <v>2250</v>
      </c>
      <c r="Q512" s="227">
        <v>1259.9000000000001</v>
      </c>
      <c r="R512" s="227">
        <f t="shared" si="1251"/>
        <v>3509.9</v>
      </c>
      <c r="S512" s="228"/>
      <c r="T512" s="227">
        <f t="shared" si="1436"/>
        <v>18379.032999999999</v>
      </c>
      <c r="U512" s="227">
        <f t="shared" si="1437"/>
        <v>0</v>
      </c>
      <c r="V512" s="232">
        <f t="shared" si="1438"/>
        <v>18379.032999999999</v>
      </c>
      <c r="W512" s="274">
        <v>916.66</v>
      </c>
      <c r="X512" s="227"/>
      <c r="Y512" s="227">
        <f t="shared" si="1489"/>
        <v>916.66</v>
      </c>
      <c r="Z512" s="228"/>
      <c r="AA512" s="238">
        <f>AM512*AD512</f>
        <v>0</v>
      </c>
      <c r="AB512" s="227">
        <f>AM513*AE512</f>
        <v>0</v>
      </c>
      <c r="AC512" s="227">
        <f>AA512+AB512</f>
        <v>0</v>
      </c>
      <c r="AD512" s="227"/>
      <c r="AE512" s="227"/>
      <c r="AF512" s="229">
        <f t="shared" si="1239"/>
        <v>0</v>
      </c>
      <c r="AG512" s="228"/>
      <c r="AH512" s="227">
        <f t="shared" si="1246"/>
        <v>0</v>
      </c>
      <c r="AI512" s="227">
        <f t="shared" si="1247"/>
        <v>66810.9709</v>
      </c>
      <c r="AJ512" s="232">
        <f t="shared" si="1439"/>
        <v>66810.9709</v>
      </c>
      <c r="AK512" s="227"/>
      <c r="AL512" s="227">
        <v>3332.2179999999998</v>
      </c>
      <c r="AM512" s="227">
        <f t="shared" si="1253"/>
        <v>3332.2179999999998</v>
      </c>
      <c r="AN512" s="228"/>
      <c r="AO512" s="238">
        <f t="shared" si="1248"/>
        <v>0</v>
      </c>
      <c r="AP512" s="227">
        <f t="shared" si="1244"/>
        <v>0</v>
      </c>
      <c r="AQ512" s="227">
        <f t="shared" si="1245"/>
        <v>0</v>
      </c>
      <c r="AR512" s="227"/>
      <c r="AS512" s="227"/>
      <c r="AT512" s="229">
        <f t="shared" si="1240"/>
        <v>0</v>
      </c>
      <c r="AU512" s="230"/>
      <c r="AV512" s="238">
        <f>R512*AY512</f>
        <v>0</v>
      </c>
      <c r="AW512" s="227">
        <f>R513*AZ512</f>
        <v>0</v>
      </c>
      <c r="AX512" s="227">
        <f>AV512+AW512</f>
        <v>0</v>
      </c>
      <c r="AY512" s="227"/>
      <c r="AZ512" s="227"/>
      <c r="BA512" s="229">
        <f t="shared" si="1241"/>
        <v>0</v>
      </c>
      <c r="BB512" s="230"/>
      <c r="BC512" s="238">
        <f>Y512*BF512</f>
        <v>0</v>
      </c>
      <c r="BD512" s="227">
        <f>Y513*BG512</f>
        <v>0</v>
      </c>
      <c r="BE512" s="227">
        <f>BC512+BD512</f>
        <v>0</v>
      </c>
      <c r="BF512" s="227"/>
      <c r="BG512" s="227"/>
      <c r="BH512" s="229">
        <f t="shared" si="1242"/>
        <v>0</v>
      </c>
      <c r="BI512" s="230"/>
      <c r="BJ512" s="230"/>
      <c r="BK512" s="238">
        <f>AT512*BN512</f>
        <v>0</v>
      </c>
      <c r="BL512" s="227">
        <f>AT513*BO512</f>
        <v>0</v>
      </c>
      <c r="BM512" s="227">
        <f>BK512+BL512</f>
        <v>0</v>
      </c>
      <c r="BN512" s="227"/>
      <c r="BO512" s="227"/>
      <c r="BP512" s="229">
        <f t="shared" si="1243"/>
        <v>0</v>
      </c>
      <c r="BQ512" s="230"/>
      <c r="BR512" s="238">
        <f>E512*BU512</f>
        <v>0</v>
      </c>
      <c r="BS512" s="227">
        <f>E512*BV512</f>
        <v>0</v>
      </c>
      <c r="BT512" s="227">
        <f>BR512+BS512</f>
        <v>0</v>
      </c>
      <c r="BU512" s="18"/>
      <c r="BV512" s="186"/>
      <c r="BW512" s="16">
        <f t="shared" si="1490"/>
        <v>0</v>
      </c>
      <c r="BX512" s="48"/>
      <c r="BY512" s="37" t="s">
        <v>945</v>
      </c>
      <c r="BZ512" s="37"/>
    </row>
    <row r="513" spans="1:162" s="26" customFormat="1" x14ac:dyDescent="0.45">
      <c r="A513" s="21"/>
      <c r="B513" s="21"/>
      <c r="C513" s="21" t="s">
        <v>236</v>
      </c>
      <c r="D513" s="27"/>
      <c r="E513" s="28"/>
      <c r="F513" s="225">
        <f t="shared" ref="F513:L513" si="1491">SUM(F514:F515)</f>
        <v>71710.5</v>
      </c>
      <c r="G513" s="225">
        <f t="shared" si="1491"/>
        <v>387802.69700000004</v>
      </c>
      <c r="H513" s="225">
        <f t="shared" si="1491"/>
        <v>459513.19700000004</v>
      </c>
      <c r="I513" s="225"/>
      <c r="J513" s="225"/>
      <c r="K513" s="225"/>
      <c r="L513" s="225">
        <f t="shared" si="1491"/>
        <v>0</v>
      </c>
      <c r="M513" s="225">
        <f>SUM(M514:M515)</f>
        <v>71710.5</v>
      </c>
      <c r="N513" s="225">
        <f t="shared" ref="N513:O513" si="1492">SUM(N514:N515)</f>
        <v>387802.69700000004</v>
      </c>
      <c r="O513" s="225">
        <f t="shared" si="1492"/>
        <v>459513.19700000004</v>
      </c>
      <c r="P513" s="225"/>
      <c r="Q513" s="225"/>
      <c r="R513" s="225">
        <f t="shared" si="1251"/>
        <v>0</v>
      </c>
      <c r="S513" s="226"/>
      <c r="T513" s="225">
        <f>SUM(T514:T515)</f>
        <v>35340.53</v>
      </c>
      <c r="U513" s="225">
        <f t="shared" ref="U513" si="1493">SUM(U514:U515)</f>
        <v>0</v>
      </c>
      <c r="V513" s="225">
        <f t="shared" ref="V513" si="1494">SUM(V514:V515)</f>
        <v>35340.53</v>
      </c>
      <c r="W513" s="273"/>
      <c r="X513" s="225"/>
      <c r="Y513" s="225">
        <f t="shared" si="1489"/>
        <v>0</v>
      </c>
      <c r="Z513" s="226"/>
      <c r="AA513" s="225">
        <f>SUM(AA514:AA515)</f>
        <v>0</v>
      </c>
      <c r="AB513" s="225">
        <f t="shared" ref="AB513:AC513" si="1495">SUM(AB514:AB515)</f>
        <v>0</v>
      </c>
      <c r="AC513" s="225">
        <f t="shared" si="1495"/>
        <v>0</v>
      </c>
      <c r="AD513" s="225"/>
      <c r="AE513" s="225"/>
      <c r="AF513" s="222">
        <f t="shared" si="1239"/>
        <v>0</v>
      </c>
      <c r="AG513" s="226"/>
      <c r="AH513" s="225">
        <f>SUM(AH514:AH515)</f>
        <v>0</v>
      </c>
      <c r="AI513" s="225">
        <f t="shared" ref="AI513" si="1496">SUM(AI514:AI515)</f>
        <v>181482</v>
      </c>
      <c r="AJ513" s="225">
        <f t="shared" ref="AJ513" si="1497">SUM(AJ514:AJ515)</f>
        <v>181482</v>
      </c>
      <c r="AK513" s="225"/>
      <c r="AL513" s="225"/>
      <c r="AM513" s="225">
        <f t="shared" si="1253"/>
        <v>0</v>
      </c>
      <c r="AN513" s="226"/>
      <c r="AO513" s="225">
        <f>SUM(AO514:AO515)</f>
        <v>0</v>
      </c>
      <c r="AP513" s="225">
        <f t="shared" ref="AP513" si="1498">SUM(AP514:AP515)</f>
        <v>0</v>
      </c>
      <c r="AQ513" s="225">
        <f t="shared" ref="AQ513" si="1499">SUM(AQ514:AQ515)</f>
        <v>0</v>
      </c>
      <c r="AR513" s="225"/>
      <c r="AS513" s="225"/>
      <c r="AT513" s="222">
        <f t="shared" si="1240"/>
        <v>0</v>
      </c>
      <c r="AU513" s="223"/>
      <c r="AV513" s="225">
        <f>SUM(AV514:AV515)</f>
        <v>0</v>
      </c>
      <c r="AW513" s="225">
        <f t="shared" ref="AW513" si="1500">SUM(AW514:AW515)</f>
        <v>0</v>
      </c>
      <c r="AX513" s="225">
        <f t="shared" ref="AX513" si="1501">SUM(AX514:AX515)</f>
        <v>0</v>
      </c>
      <c r="AY513" s="225"/>
      <c r="AZ513" s="225"/>
      <c r="BA513" s="222">
        <f t="shared" si="1241"/>
        <v>0</v>
      </c>
      <c r="BB513" s="223"/>
      <c r="BC513" s="225">
        <f>SUM(BC514:BC515)</f>
        <v>0</v>
      </c>
      <c r="BD513" s="225">
        <f t="shared" ref="BD513:BE513" si="1502">SUM(BD514:BD515)</f>
        <v>0</v>
      </c>
      <c r="BE513" s="225">
        <f t="shared" si="1502"/>
        <v>0</v>
      </c>
      <c r="BF513" s="225"/>
      <c r="BG513" s="225"/>
      <c r="BH513" s="222">
        <f t="shared" si="1242"/>
        <v>0</v>
      </c>
      <c r="BI513" s="223"/>
      <c r="BJ513" s="223"/>
      <c r="BK513" s="225">
        <f>SUM(BK514:BK515)</f>
        <v>0</v>
      </c>
      <c r="BL513" s="225">
        <f t="shared" ref="BL513:BM513" si="1503">SUM(BL514:BL515)</f>
        <v>0</v>
      </c>
      <c r="BM513" s="225">
        <f t="shared" si="1503"/>
        <v>0</v>
      </c>
      <c r="BN513" s="225"/>
      <c r="BO513" s="225"/>
      <c r="BP513" s="222">
        <f t="shared" si="1243"/>
        <v>0</v>
      </c>
      <c r="BQ513" s="223"/>
      <c r="BR513" s="225">
        <f>SUM(BR514:BR515)</f>
        <v>0</v>
      </c>
      <c r="BS513" s="225">
        <f t="shared" ref="BS513:BT513" si="1504">SUM(BS514:BS515)</f>
        <v>0</v>
      </c>
      <c r="BT513" s="225">
        <f t="shared" si="1504"/>
        <v>0</v>
      </c>
      <c r="BU513" s="29"/>
      <c r="BV513" s="190"/>
      <c r="BW513" s="25">
        <f t="shared" si="1490"/>
        <v>0</v>
      </c>
      <c r="BX513" s="47"/>
      <c r="BY513" s="35"/>
      <c r="BZ513" s="35"/>
      <c r="CA513" s="53"/>
      <c r="CB513" s="53"/>
      <c r="CC513" s="53"/>
      <c r="CD513" s="53"/>
      <c r="CE513" s="53"/>
      <c r="CF513" s="53"/>
      <c r="CG513" s="53"/>
      <c r="CH513" s="53"/>
      <c r="CI513" s="53"/>
      <c r="CJ513" s="53"/>
      <c r="CK513" s="53"/>
      <c r="CL513" s="53"/>
      <c r="CM513" s="53"/>
      <c r="CN513" s="53"/>
      <c r="CO513" s="53"/>
      <c r="CP513" s="53"/>
      <c r="CQ513" s="53"/>
      <c r="CR513" s="53"/>
      <c r="CS513" s="53"/>
      <c r="CT513" s="53"/>
      <c r="CU513" s="53"/>
      <c r="CV513" s="53"/>
      <c r="CW513" s="53"/>
      <c r="CX513" s="53"/>
      <c r="CY513" s="53"/>
      <c r="CZ513" s="53"/>
      <c r="DA513" s="53"/>
      <c r="DB513" s="53"/>
      <c r="DC513" s="53"/>
      <c r="DD513" s="53"/>
      <c r="DE513" s="53"/>
      <c r="DF513" s="53"/>
      <c r="DG513" s="53"/>
      <c r="DH513" s="53"/>
      <c r="DI513" s="53"/>
      <c r="DJ513" s="53"/>
      <c r="DK513" s="53"/>
      <c r="DL513" s="53"/>
      <c r="DM513" s="53"/>
      <c r="DN513" s="53"/>
      <c r="DO513" s="53"/>
      <c r="DP513" s="53"/>
      <c r="DQ513" s="53"/>
      <c r="DR513" s="53"/>
      <c r="DS513" s="53"/>
      <c r="DT513" s="53"/>
      <c r="DU513" s="53"/>
      <c r="DV513" s="53"/>
      <c r="DW513" s="53"/>
      <c r="DX513" s="53"/>
      <c r="DY513" s="53"/>
      <c r="DZ513" s="53"/>
      <c r="EA513" s="53"/>
      <c r="EB513" s="53"/>
      <c r="EC513" s="53"/>
      <c r="ED513" s="53"/>
      <c r="EE513" s="53"/>
      <c r="EF513" s="53"/>
      <c r="EG513" s="53"/>
      <c r="EH513" s="53"/>
      <c r="EI513" s="53"/>
      <c r="EJ513" s="53"/>
      <c r="EK513" s="53"/>
      <c r="EL513" s="53"/>
      <c r="EM513" s="53"/>
      <c r="EN513" s="53"/>
      <c r="EO513" s="53"/>
      <c r="EP513" s="53"/>
      <c r="EQ513" s="53"/>
      <c r="ER513" s="53"/>
      <c r="ES513" s="53"/>
      <c r="ET513" s="53"/>
      <c r="EU513" s="53"/>
      <c r="EV513" s="53"/>
      <c r="EW513" s="53"/>
      <c r="EX513" s="53"/>
      <c r="EY513" s="53"/>
      <c r="EZ513" s="53"/>
      <c r="FA513" s="53"/>
      <c r="FB513" s="53"/>
      <c r="FC513" s="53"/>
      <c r="FD513" s="53"/>
      <c r="FE513" s="53"/>
      <c r="FF513" s="53"/>
    </row>
    <row r="514" spans="1:162" ht="85.5" customHeight="1" outlineLevel="1" x14ac:dyDescent="0.45">
      <c r="A514" s="5">
        <v>423</v>
      </c>
      <c r="B514" s="5">
        <v>423</v>
      </c>
      <c r="C514" s="5" t="s">
        <v>366</v>
      </c>
      <c r="D514" s="6" t="s">
        <v>551</v>
      </c>
      <c r="E514" s="10">
        <v>52.73</v>
      </c>
      <c r="F514" s="283">
        <f t="shared" ref="F514" si="1505">E514*I514</f>
        <v>43502.25</v>
      </c>
      <c r="G514" s="283">
        <f t="shared" ref="G514" si="1506">E514*J514</f>
        <v>145286.96900000001</v>
      </c>
      <c r="H514" s="283">
        <f t="shared" ref="H514" si="1507">F514+G514</f>
        <v>188789.21900000001</v>
      </c>
      <c r="I514" s="283">
        <f t="shared" ref="I514" si="1508">P514</f>
        <v>825</v>
      </c>
      <c r="J514" s="283">
        <f t="shared" ref="J514" si="1509">Q514</f>
        <v>2755.3</v>
      </c>
      <c r="K514" s="10"/>
      <c r="L514" s="228"/>
      <c r="M514" s="227">
        <f t="shared" si="1249"/>
        <v>43502.25</v>
      </c>
      <c r="N514" s="227">
        <f>E514*Q514</f>
        <v>145286.96900000001</v>
      </c>
      <c r="O514" s="227">
        <f t="shared" si="1250"/>
        <v>188789.21900000001</v>
      </c>
      <c r="P514" s="227">
        <v>825</v>
      </c>
      <c r="Q514" s="227">
        <v>2755.3</v>
      </c>
      <c r="R514" s="227">
        <f t="shared" si="1251"/>
        <v>3580.3</v>
      </c>
      <c r="S514" s="228"/>
      <c r="T514" s="227">
        <f t="shared" si="1436"/>
        <v>9227.75</v>
      </c>
      <c r="U514" s="227">
        <f t="shared" si="1437"/>
        <v>0</v>
      </c>
      <c r="V514" s="232">
        <f t="shared" si="1438"/>
        <v>9227.75</v>
      </c>
      <c r="W514" s="274">
        <v>175</v>
      </c>
      <c r="X514" s="227"/>
      <c r="Y514" s="227">
        <f t="shared" si="1489"/>
        <v>175</v>
      </c>
      <c r="Z514" s="228"/>
      <c r="AA514" s="238">
        <f>AM514*AD514</f>
        <v>0</v>
      </c>
      <c r="AB514" s="227">
        <f>AM515*AE514</f>
        <v>0</v>
      </c>
      <c r="AC514" s="227">
        <f>AA514+AB514</f>
        <v>0</v>
      </c>
      <c r="AD514" s="227"/>
      <c r="AE514" s="227"/>
      <c r="AF514" s="229">
        <f t="shared" si="1239"/>
        <v>0</v>
      </c>
      <c r="AG514" s="228"/>
      <c r="AH514" s="227">
        <f t="shared" si="1246"/>
        <v>0</v>
      </c>
      <c r="AI514" s="227">
        <f t="shared" si="1247"/>
        <v>63275.999999999993</v>
      </c>
      <c r="AJ514" s="232">
        <f t="shared" si="1439"/>
        <v>63275.999999999993</v>
      </c>
      <c r="AK514" s="227"/>
      <c r="AL514" s="227">
        <v>1200</v>
      </c>
      <c r="AM514" s="227">
        <f t="shared" si="1253"/>
        <v>1200</v>
      </c>
      <c r="AN514" s="228"/>
      <c r="AO514" s="238">
        <f t="shared" si="1248"/>
        <v>0</v>
      </c>
      <c r="AP514" s="227">
        <f t="shared" si="1244"/>
        <v>0</v>
      </c>
      <c r="AQ514" s="227">
        <f t="shared" si="1245"/>
        <v>0</v>
      </c>
      <c r="AR514" s="227"/>
      <c r="AS514" s="227"/>
      <c r="AT514" s="229">
        <f t="shared" si="1240"/>
        <v>0</v>
      </c>
      <c r="AU514" s="230"/>
      <c r="AV514" s="238">
        <f>R514*AY514</f>
        <v>0</v>
      </c>
      <c r="AW514" s="227">
        <f>R515*AZ514</f>
        <v>0</v>
      </c>
      <c r="AX514" s="227">
        <f>AV514+AW514</f>
        <v>0</v>
      </c>
      <c r="AY514" s="227"/>
      <c r="AZ514" s="227"/>
      <c r="BA514" s="229">
        <f t="shared" si="1241"/>
        <v>0</v>
      </c>
      <c r="BB514" s="230"/>
      <c r="BC514" s="238">
        <f>Y514*BF514</f>
        <v>0</v>
      </c>
      <c r="BD514" s="227">
        <f>Y515*BG514</f>
        <v>0</v>
      </c>
      <c r="BE514" s="227">
        <f>BC514+BD514</f>
        <v>0</v>
      </c>
      <c r="BF514" s="227"/>
      <c r="BG514" s="227"/>
      <c r="BH514" s="229">
        <f t="shared" si="1242"/>
        <v>0</v>
      </c>
      <c r="BI514" s="230"/>
      <c r="BJ514" s="230"/>
      <c r="BK514" s="238">
        <f>AT514*BN514</f>
        <v>0</v>
      </c>
      <c r="BL514" s="227">
        <f>AT515*BO514</f>
        <v>0</v>
      </c>
      <c r="BM514" s="227">
        <f>BK514+BL514</f>
        <v>0</v>
      </c>
      <c r="BN514" s="227"/>
      <c r="BO514" s="227"/>
      <c r="BP514" s="229">
        <f t="shared" si="1243"/>
        <v>0</v>
      </c>
      <c r="BQ514" s="230"/>
      <c r="BR514" s="238">
        <f>E514*BU514</f>
        <v>0</v>
      </c>
      <c r="BS514" s="227">
        <f>E514*BV514</f>
        <v>0</v>
      </c>
      <c r="BT514" s="227">
        <f>BR514+BS514</f>
        <v>0</v>
      </c>
      <c r="BU514" s="18"/>
      <c r="BV514" s="186"/>
      <c r="BW514" s="16">
        <f t="shared" si="1490"/>
        <v>0</v>
      </c>
      <c r="BX514" s="48"/>
      <c r="BY514" s="37" t="s">
        <v>946</v>
      </c>
      <c r="BZ514" s="37"/>
    </row>
    <row r="515" spans="1:162" ht="71.25" customHeight="1" outlineLevel="1" x14ac:dyDescent="0.45">
      <c r="A515" s="5">
        <v>424</v>
      </c>
      <c r="B515" s="5">
        <v>424</v>
      </c>
      <c r="C515" s="5" t="s">
        <v>393</v>
      </c>
      <c r="D515" s="6" t="s">
        <v>551</v>
      </c>
      <c r="E515" s="10">
        <v>53.73</v>
      </c>
      <c r="F515" s="283">
        <f t="shared" ref="F515" si="1510">E515*I515</f>
        <v>28208.25</v>
      </c>
      <c r="G515" s="283">
        <f t="shared" ref="G515" si="1511">E515*J515</f>
        <v>242515.728</v>
      </c>
      <c r="H515" s="283">
        <f t="shared" ref="H515" si="1512">F515+G515</f>
        <v>270723.978</v>
      </c>
      <c r="I515" s="283">
        <f t="shared" ref="I515" si="1513">P515</f>
        <v>525</v>
      </c>
      <c r="J515" s="283">
        <f t="shared" ref="J515" si="1514">Q515</f>
        <v>4513.6000000000004</v>
      </c>
      <c r="K515" s="10"/>
      <c r="L515" s="228"/>
      <c r="M515" s="227">
        <f t="shared" si="1249"/>
        <v>28208.25</v>
      </c>
      <c r="N515" s="227">
        <f>E515*Q515</f>
        <v>242515.728</v>
      </c>
      <c r="O515" s="227">
        <f t="shared" si="1250"/>
        <v>270723.978</v>
      </c>
      <c r="P515" s="227">
        <v>525</v>
      </c>
      <c r="Q515" s="227">
        <v>4513.6000000000004</v>
      </c>
      <c r="R515" s="227">
        <f t="shared" si="1251"/>
        <v>5038.6000000000004</v>
      </c>
      <c r="S515" s="228"/>
      <c r="T515" s="227">
        <f t="shared" si="1436"/>
        <v>26112.78</v>
      </c>
      <c r="U515" s="227">
        <f t="shared" si="1437"/>
        <v>0</v>
      </c>
      <c r="V515" s="232">
        <f t="shared" si="1438"/>
        <v>26112.78</v>
      </c>
      <c r="W515" s="274">
        <v>486</v>
      </c>
      <c r="X515" s="227"/>
      <c r="Y515" s="227">
        <f t="shared" si="1489"/>
        <v>486</v>
      </c>
      <c r="Z515" s="228"/>
      <c r="AA515" s="238">
        <f>AM515*AD515</f>
        <v>0</v>
      </c>
      <c r="AB515" s="227">
        <f>AM516*AE515</f>
        <v>0</v>
      </c>
      <c r="AC515" s="227">
        <f>AA515+AB515</f>
        <v>0</v>
      </c>
      <c r="AD515" s="227"/>
      <c r="AE515" s="227"/>
      <c r="AF515" s="229">
        <f t="shared" si="1239"/>
        <v>0</v>
      </c>
      <c r="AG515" s="228"/>
      <c r="AH515" s="227">
        <f t="shared" si="1246"/>
        <v>0</v>
      </c>
      <c r="AI515" s="227">
        <f t="shared" si="1247"/>
        <v>118206</v>
      </c>
      <c r="AJ515" s="232">
        <f t="shared" si="1439"/>
        <v>118206</v>
      </c>
      <c r="AK515" s="227"/>
      <c r="AL515" s="227">
        <v>2200</v>
      </c>
      <c r="AM515" s="227">
        <f t="shared" si="1253"/>
        <v>2200</v>
      </c>
      <c r="AN515" s="228"/>
      <c r="AO515" s="238">
        <f t="shared" si="1248"/>
        <v>0</v>
      </c>
      <c r="AP515" s="227">
        <f t="shared" si="1244"/>
        <v>0</v>
      </c>
      <c r="AQ515" s="227">
        <f t="shared" si="1245"/>
        <v>0</v>
      </c>
      <c r="AR515" s="227"/>
      <c r="AS515" s="227"/>
      <c r="AT515" s="229">
        <f t="shared" si="1240"/>
        <v>0</v>
      </c>
      <c r="AU515" s="230"/>
      <c r="AV515" s="238">
        <f>R515*AY515</f>
        <v>0</v>
      </c>
      <c r="AW515" s="227">
        <f>R516*AZ515</f>
        <v>0</v>
      </c>
      <c r="AX515" s="227">
        <f>AV515+AW515</f>
        <v>0</v>
      </c>
      <c r="AY515" s="227"/>
      <c r="AZ515" s="227"/>
      <c r="BA515" s="229">
        <f t="shared" si="1241"/>
        <v>0</v>
      </c>
      <c r="BB515" s="230"/>
      <c r="BC515" s="238">
        <f>Y515*BF515</f>
        <v>0</v>
      </c>
      <c r="BD515" s="227">
        <f>Y516*BG515</f>
        <v>0</v>
      </c>
      <c r="BE515" s="227">
        <f>BC515+BD515</f>
        <v>0</v>
      </c>
      <c r="BF515" s="227"/>
      <c r="BG515" s="227"/>
      <c r="BH515" s="229">
        <f t="shared" si="1242"/>
        <v>0</v>
      </c>
      <c r="BI515" s="230"/>
      <c r="BJ515" s="230"/>
      <c r="BK515" s="238">
        <f>AT515*BN515</f>
        <v>0</v>
      </c>
      <c r="BL515" s="227">
        <f>AT516*BO515</f>
        <v>0</v>
      </c>
      <c r="BM515" s="227">
        <f>BK515+BL515</f>
        <v>0</v>
      </c>
      <c r="BN515" s="227"/>
      <c r="BO515" s="227"/>
      <c r="BP515" s="229">
        <f t="shared" si="1243"/>
        <v>0</v>
      </c>
      <c r="BQ515" s="230"/>
      <c r="BR515" s="238">
        <f>E515*BU515</f>
        <v>0</v>
      </c>
      <c r="BS515" s="227">
        <f>E515*BV515</f>
        <v>0</v>
      </c>
      <c r="BT515" s="227">
        <f>BR515+BS515</f>
        <v>0</v>
      </c>
      <c r="BU515" s="18"/>
      <c r="BV515" s="186"/>
      <c r="BW515" s="16">
        <f t="shared" si="1490"/>
        <v>0</v>
      </c>
      <c r="BX515" s="48"/>
      <c r="BY515" s="37" t="s">
        <v>947</v>
      </c>
      <c r="BZ515" s="37"/>
    </row>
    <row r="516" spans="1:162" s="26" customFormat="1" x14ac:dyDescent="0.45">
      <c r="A516" s="21"/>
      <c r="B516" s="21"/>
      <c r="C516" s="21" t="s">
        <v>243</v>
      </c>
      <c r="D516" s="27"/>
      <c r="E516" s="28"/>
      <c r="F516" s="225">
        <f t="shared" ref="F516:H516" si="1515">SUM(F517:F521)</f>
        <v>119971.35</v>
      </c>
      <c r="G516" s="225">
        <f t="shared" si="1515"/>
        <v>74504.533699999985</v>
      </c>
      <c r="H516" s="225">
        <f t="shared" si="1515"/>
        <v>194475.88369999998</v>
      </c>
      <c r="I516" s="290"/>
      <c r="J516" s="290"/>
      <c r="K516" s="28"/>
      <c r="L516" s="226"/>
      <c r="M516" s="225">
        <f>SUM(M517:M521)</f>
        <v>119971.35</v>
      </c>
      <c r="N516" s="225">
        <f t="shared" ref="N516:O516" si="1516">SUM(N517:N521)</f>
        <v>74504.533699999985</v>
      </c>
      <c r="O516" s="225">
        <f t="shared" si="1516"/>
        <v>194475.88369999998</v>
      </c>
      <c r="P516" s="225"/>
      <c r="Q516" s="225"/>
      <c r="R516" s="225">
        <f t="shared" si="1251"/>
        <v>0</v>
      </c>
      <c r="S516" s="226"/>
      <c r="T516" s="225">
        <f>SUM(T517:T521)</f>
        <v>0</v>
      </c>
      <c r="U516" s="225">
        <f t="shared" ref="U516" si="1517">SUM(U517:U521)</f>
        <v>0</v>
      </c>
      <c r="V516" s="225">
        <f t="shared" ref="V516" si="1518">SUM(V517:V521)</f>
        <v>0</v>
      </c>
      <c r="W516" s="273"/>
      <c r="X516" s="225"/>
      <c r="Y516" s="225">
        <f t="shared" si="1489"/>
        <v>0</v>
      </c>
      <c r="Z516" s="226"/>
      <c r="AA516" s="225">
        <f>SUM(AA517:AA521)</f>
        <v>0</v>
      </c>
      <c r="AB516" s="225">
        <f t="shared" ref="AB516:AC516" si="1519">SUM(AB517:AB521)</f>
        <v>0</v>
      </c>
      <c r="AC516" s="225">
        <f t="shared" si="1519"/>
        <v>0</v>
      </c>
      <c r="AD516" s="225"/>
      <c r="AE516" s="225"/>
      <c r="AF516" s="222">
        <f t="shared" si="1239"/>
        <v>0</v>
      </c>
      <c r="AG516" s="226"/>
      <c r="AH516" s="225">
        <f>SUM(AH517:AH521)</f>
        <v>0</v>
      </c>
      <c r="AI516" s="225">
        <f t="shared" ref="AI516" si="1520">SUM(AI517:AI521)</f>
        <v>74935.5</v>
      </c>
      <c r="AJ516" s="225">
        <f t="shared" ref="AJ516" si="1521">SUM(AJ517:AJ521)</f>
        <v>74935.5</v>
      </c>
      <c r="AK516" s="225"/>
      <c r="AL516" s="225"/>
      <c r="AM516" s="225">
        <f t="shared" si="1253"/>
        <v>0</v>
      </c>
      <c r="AN516" s="226"/>
      <c r="AO516" s="225">
        <f>SUM(AO517:AO521)</f>
        <v>0</v>
      </c>
      <c r="AP516" s="225">
        <f t="shared" ref="AP516" si="1522">SUM(AP517:AP521)</f>
        <v>0</v>
      </c>
      <c r="AQ516" s="225">
        <f t="shared" ref="AQ516" si="1523">SUM(AQ517:AQ521)</f>
        <v>0</v>
      </c>
      <c r="AR516" s="225"/>
      <c r="AS516" s="225"/>
      <c r="AT516" s="222">
        <f t="shared" si="1240"/>
        <v>0</v>
      </c>
      <c r="AU516" s="223"/>
      <c r="AV516" s="225">
        <f>SUM(AV517:AV521)</f>
        <v>0</v>
      </c>
      <c r="AW516" s="225">
        <f t="shared" ref="AW516" si="1524">SUM(AW517:AW521)</f>
        <v>0</v>
      </c>
      <c r="AX516" s="225">
        <f t="shared" ref="AX516" si="1525">SUM(AX517:AX521)</f>
        <v>0</v>
      </c>
      <c r="AY516" s="225"/>
      <c r="AZ516" s="225"/>
      <c r="BA516" s="222">
        <f t="shared" si="1241"/>
        <v>0</v>
      </c>
      <c r="BB516" s="223"/>
      <c r="BC516" s="225">
        <f>SUM(BC517:BC521)</f>
        <v>0</v>
      </c>
      <c r="BD516" s="225">
        <f t="shared" ref="BD516:BE516" si="1526">SUM(BD517:BD521)</f>
        <v>0</v>
      </c>
      <c r="BE516" s="225">
        <f t="shared" si="1526"/>
        <v>0</v>
      </c>
      <c r="BF516" s="225"/>
      <c r="BG516" s="225"/>
      <c r="BH516" s="222">
        <f t="shared" si="1242"/>
        <v>0</v>
      </c>
      <c r="BI516" s="223"/>
      <c r="BJ516" s="223"/>
      <c r="BK516" s="225">
        <f>SUM(BK517:BK521)</f>
        <v>0</v>
      </c>
      <c r="BL516" s="225">
        <f t="shared" ref="BL516:BM516" si="1527">SUM(BL517:BL521)</f>
        <v>0</v>
      </c>
      <c r="BM516" s="225">
        <f t="shared" si="1527"/>
        <v>0</v>
      </c>
      <c r="BN516" s="225"/>
      <c r="BO516" s="225"/>
      <c r="BP516" s="222">
        <f t="shared" si="1243"/>
        <v>0</v>
      </c>
      <c r="BQ516" s="223"/>
      <c r="BR516" s="225">
        <f>SUM(BR517:BR521)</f>
        <v>0</v>
      </c>
      <c r="BS516" s="225">
        <f t="shared" ref="BS516:BT516" si="1528">SUM(BS517:BS521)</f>
        <v>0</v>
      </c>
      <c r="BT516" s="225">
        <f t="shared" si="1528"/>
        <v>0</v>
      </c>
      <c r="BU516" s="29"/>
      <c r="BV516" s="190"/>
      <c r="BW516" s="25">
        <f t="shared" si="1490"/>
        <v>0</v>
      </c>
      <c r="BX516" s="47"/>
      <c r="BY516" s="35"/>
      <c r="BZ516" s="35"/>
      <c r="CA516" s="53"/>
      <c r="CB516" s="53"/>
      <c r="CC516" s="53"/>
      <c r="CD516" s="53"/>
      <c r="CE516" s="53"/>
      <c r="CF516" s="53"/>
      <c r="CG516" s="53"/>
      <c r="CH516" s="53"/>
      <c r="CI516" s="53"/>
      <c r="CJ516" s="53"/>
      <c r="CK516" s="53"/>
      <c r="CL516" s="53"/>
      <c r="CM516" s="53"/>
      <c r="CN516" s="53"/>
      <c r="CO516" s="53"/>
      <c r="CP516" s="53"/>
      <c r="CQ516" s="53"/>
      <c r="CR516" s="53"/>
      <c r="CS516" s="53"/>
      <c r="CT516" s="53"/>
      <c r="CU516" s="53"/>
      <c r="CV516" s="53"/>
      <c r="CW516" s="53"/>
      <c r="CX516" s="53"/>
      <c r="CY516" s="53"/>
      <c r="CZ516" s="53"/>
      <c r="DA516" s="53"/>
      <c r="DB516" s="53"/>
      <c r="DC516" s="53"/>
      <c r="DD516" s="53"/>
      <c r="DE516" s="53"/>
      <c r="DF516" s="53"/>
      <c r="DG516" s="53"/>
      <c r="DH516" s="53"/>
      <c r="DI516" s="53"/>
      <c r="DJ516" s="53"/>
      <c r="DK516" s="53"/>
      <c r="DL516" s="53"/>
      <c r="DM516" s="53"/>
      <c r="DN516" s="53"/>
      <c r="DO516" s="53"/>
      <c r="DP516" s="53"/>
      <c r="DQ516" s="53"/>
      <c r="DR516" s="53"/>
      <c r="DS516" s="53"/>
      <c r="DT516" s="53"/>
      <c r="DU516" s="53"/>
      <c r="DV516" s="53"/>
      <c r="DW516" s="53"/>
      <c r="DX516" s="53"/>
      <c r="DY516" s="53"/>
      <c r="DZ516" s="53"/>
      <c r="EA516" s="53"/>
      <c r="EB516" s="53"/>
      <c r="EC516" s="53"/>
      <c r="ED516" s="53"/>
      <c r="EE516" s="53"/>
      <c r="EF516" s="53"/>
      <c r="EG516" s="53"/>
      <c r="EH516" s="53"/>
      <c r="EI516" s="53"/>
      <c r="EJ516" s="53"/>
      <c r="EK516" s="53"/>
      <c r="EL516" s="53"/>
      <c r="EM516" s="53"/>
      <c r="EN516" s="53"/>
      <c r="EO516" s="53"/>
      <c r="EP516" s="53"/>
      <c r="EQ516" s="53"/>
      <c r="ER516" s="53"/>
      <c r="ES516" s="53"/>
      <c r="ET516" s="53"/>
      <c r="EU516" s="53"/>
      <c r="EV516" s="53"/>
      <c r="EW516" s="53"/>
      <c r="EX516" s="53"/>
      <c r="EY516" s="53"/>
      <c r="EZ516" s="53"/>
      <c r="FA516" s="53"/>
      <c r="FB516" s="53"/>
      <c r="FC516" s="53"/>
      <c r="FD516" s="53"/>
      <c r="FE516" s="53"/>
      <c r="FF516" s="53"/>
    </row>
    <row r="517" spans="1:162" ht="171" customHeight="1" outlineLevel="1" x14ac:dyDescent="0.45">
      <c r="A517" s="5">
        <v>425</v>
      </c>
      <c r="B517" s="5">
        <v>425</v>
      </c>
      <c r="C517" s="5" t="s">
        <v>394</v>
      </c>
      <c r="D517" s="6" t="s">
        <v>552</v>
      </c>
      <c r="E517" s="10">
        <v>632.65</v>
      </c>
      <c r="F517" s="283">
        <f t="shared" ref="F517" si="1529">E517*I517</f>
        <v>43652.85</v>
      </c>
      <c r="G517" s="283">
        <f t="shared" ref="G517" si="1530">E517*J517</f>
        <v>70513.903699999995</v>
      </c>
      <c r="H517" s="283">
        <f t="shared" ref="H517" si="1531">F517+G517</f>
        <v>114166.7537</v>
      </c>
      <c r="I517" s="283">
        <f t="shared" ref="I517" si="1532">P517</f>
        <v>69</v>
      </c>
      <c r="J517" s="283">
        <f t="shared" ref="J517" si="1533">Q517</f>
        <v>111.458</v>
      </c>
      <c r="K517" s="10"/>
      <c r="L517" s="228"/>
      <c r="M517" s="227">
        <f t="shared" si="1249"/>
        <v>43652.85</v>
      </c>
      <c r="N517" s="227">
        <f>E517*Q517</f>
        <v>70513.903699999995</v>
      </c>
      <c r="O517" s="227">
        <f t="shared" si="1250"/>
        <v>114166.7537</v>
      </c>
      <c r="P517" s="236">
        <f>69000/1000</f>
        <v>69</v>
      </c>
      <c r="Q517" s="236">
        <f>111458/1000</f>
        <v>111.458</v>
      </c>
      <c r="R517" s="227">
        <f t="shared" si="1251"/>
        <v>180.458</v>
      </c>
      <c r="S517" s="228"/>
      <c r="T517" s="227">
        <f t="shared" si="1436"/>
        <v>0</v>
      </c>
      <c r="U517" s="227">
        <f t="shared" si="1437"/>
        <v>0</v>
      </c>
      <c r="V517" s="232">
        <f t="shared" si="1438"/>
        <v>0</v>
      </c>
      <c r="W517" s="274"/>
      <c r="X517" s="227"/>
      <c r="Y517" s="227">
        <f t="shared" si="1489"/>
        <v>0</v>
      </c>
      <c r="Z517" s="228"/>
      <c r="AA517" s="238">
        <f>AM517*AD517</f>
        <v>0</v>
      </c>
      <c r="AB517" s="227">
        <f>AM518*AE517</f>
        <v>0</v>
      </c>
      <c r="AC517" s="227">
        <f>AA517+AB517</f>
        <v>0</v>
      </c>
      <c r="AD517" s="227"/>
      <c r="AE517" s="227"/>
      <c r="AF517" s="229">
        <f t="shared" si="1239"/>
        <v>0</v>
      </c>
      <c r="AG517" s="228"/>
      <c r="AH517" s="227">
        <f t="shared" si="1246"/>
        <v>0</v>
      </c>
      <c r="AI517" s="227">
        <f t="shared" si="1247"/>
        <v>44285.5</v>
      </c>
      <c r="AJ517" s="232">
        <f t="shared" si="1439"/>
        <v>44285.5</v>
      </c>
      <c r="AK517" s="227"/>
      <c r="AL517" s="227">
        <v>70</v>
      </c>
      <c r="AM517" s="227">
        <f t="shared" si="1253"/>
        <v>70</v>
      </c>
      <c r="AN517" s="228"/>
      <c r="AO517" s="238">
        <f t="shared" si="1248"/>
        <v>0</v>
      </c>
      <c r="AP517" s="227">
        <f t="shared" si="1244"/>
        <v>0</v>
      </c>
      <c r="AQ517" s="227">
        <f t="shared" si="1245"/>
        <v>0</v>
      </c>
      <c r="AR517" s="227"/>
      <c r="AS517" s="227"/>
      <c r="AT517" s="229">
        <f t="shared" si="1240"/>
        <v>0</v>
      </c>
      <c r="AU517" s="230"/>
      <c r="AV517" s="238">
        <f>R517*AY517</f>
        <v>0</v>
      </c>
      <c r="AW517" s="227">
        <f>R518*AZ517</f>
        <v>0</v>
      </c>
      <c r="AX517" s="227">
        <f>AV517+AW517</f>
        <v>0</v>
      </c>
      <c r="AY517" s="227"/>
      <c r="AZ517" s="227"/>
      <c r="BA517" s="229">
        <f t="shared" si="1241"/>
        <v>0</v>
      </c>
      <c r="BB517" s="230"/>
      <c r="BC517" s="238">
        <f>Y517*BF517</f>
        <v>0</v>
      </c>
      <c r="BD517" s="227">
        <f>Y518*BG517</f>
        <v>0</v>
      </c>
      <c r="BE517" s="227">
        <f>BC517+BD517</f>
        <v>0</v>
      </c>
      <c r="BF517" s="227"/>
      <c r="BG517" s="227"/>
      <c r="BH517" s="229">
        <f t="shared" si="1242"/>
        <v>0</v>
      </c>
      <c r="BI517" s="230"/>
      <c r="BJ517" s="230"/>
      <c r="BK517" s="238">
        <f>AT517*BN517</f>
        <v>0</v>
      </c>
      <c r="BL517" s="227">
        <f>AT518*BO517</f>
        <v>0</v>
      </c>
      <c r="BM517" s="227">
        <f>BK517+BL517</f>
        <v>0</v>
      </c>
      <c r="BN517" s="227"/>
      <c r="BO517" s="227"/>
      <c r="BP517" s="229">
        <f t="shared" si="1243"/>
        <v>0</v>
      </c>
      <c r="BQ517" s="230"/>
      <c r="BR517" s="238">
        <f>BA517*BU517</f>
        <v>0</v>
      </c>
      <c r="BS517" s="227">
        <f>BA518*BV517</f>
        <v>0</v>
      </c>
      <c r="BT517" s="227">
        <f>BR517+BS517</f>
        <v>0</v>
      </c>
      <c r="BU517" s="18"/>
      <c r="BV517" s="186"/>
      <c r="BW517" s="16">
        <f t="shared" si="1490"/>
        <v>0</v>
      </c>
      <c r="BX517" s="48"/>
      <c r="BY517" s="37" t="s">
        <v>948</v>
      </c>
      <c r="BZ517" s="37"/>
    </row>
    <row r="518" spans="1:162" ht="42.75" customHeight="1" outlineLevel="1" x14ac:dyDescent="0.45">
      <c r="A518" s="5">
        <v>426</v>
      </c>
      <c r="B518" s="5">
        <v>426</v>
      </c>
      <c r="C518" s="5" t="s">
        <v>395</v>
      </c>
      <c r="D518" s="6" t="s">
        <v>549</v>
      </c>
      <c r="E518" s="10">
        <v>55.5</v>
      </c>
      <c r="F518" s="283">
        <f t="shared" ref="F518:F521" si="1534">E518*I518</f>
        <v>29137.5</v>
      </c>
      <c r="G518" s="283">
        <f t="shared" ref="G518:G521" si="1535">E518*J518</f>
        <v>1237.6500000000001</v>
      </c>
      <c r="H518" s="283">
        <f t="shared" ref="H518:H521" si="1536">F518+G518</f>
        <v>30375.15</v>
      </c>
      <c r="I518" s="283">
        <f t="shared" ref="I518:I521" si="1537">P518</f>
        <v>525</v>
      </c>
      <c r="J518" s="283">
        <f t="shared" ref="J518:J521" si="1538">Q518</f>
        <v>22.3</v>
      </c>
      <c r="K518" s="10"/>
      <c r="L518" s="228"/>
      <c r="M518" s="227">
        <f t="shared" si="1249"/>
        <v>29137.5</v>
      </c>
      <c r="N518" s="227">
        <f t="shared" ref="N518:N521" si="1539">E518*Q518</f>
        <v>1237.6500000000001</v>
      </c>
      <c r="O518" s="227">
        <f t="shared" si="1250"/>
        <v>30375.15</v>
      </c>
      <c r="P518" s="227">
        <v>525</v>
      </c>
      <c r="Q518" s="227">
        <v>22.3</v>
      </c>
      <c r="R518" s="227">
        <f t="shared" si="1251"/>
        <v>547.29999999999995</v>
      </c>
      <c r="S518" s="228"/>
      <c r="T518" s="227">
        <f t="shared" si="1436"/>
        <v>0</v>
      </c>
      <c r="U518" s="227">
        <f t="shared" si="1437"/>
        <v>0</v>
      </c>
      <c r="V518" s="232">
        <f t="shared" si="1438"/>
        <v>0</v>
      </c>
      <c r="W518" s="274"/>
      <c r="X518" s="227"/>
      <c r="Y518" s="227">
        <f t="shared" si="1489"/>
        <v>0</v>
      </c>
      <c r="Z518" s="228"/>
      <c r="AA518" s="238">
        <f>AM518*AD518</f>
        <v>0</v>
      </c>
      <c r="AB518" s="227">
        <f>AM519*AE518</f>
        <v>0</v>
      </c>
      <c r="AC518" s="227">
        <f>AA518+AB518</f>
        <v>0</v>
      </c>
      <c r="AD518" s="227"/>
      <c r="AE518" s="227"/>
      <c r="AF518" s="229">
        <f t="shared" ref="AF518:AF532" si="1540">AD518+AE518</f>
        <v>0</v>
      </c>
      <c r="AG518" s="228"/>
      <c r="AH518" s="227">
        <f t="shared" si="1246"/>
        <v>0</v>
      </c>
      <c r="AI518" s="227">
        <f t="shared" si="1247"/>
        <v>13875</v>
      </c>
      <c r="AJ518" s="232">
        <f t="shared" si="1439"/>
        <v>13875</v>
      </c>
      <c r="AK518" s="227"/>
      <c r="AL518" s="227">
        <v>250</v>
      </c>
      <c r="AM518" s="227">
        <f t="shared" si="1253"/>
        <v>250</v>
      </c>
      <c r="AN518" s="228"/>
      <c r="AO518" s="238">
        <f t="shared" si="1248"/>
        <v>0</v>
      </c>
      <c r="AP518" s="227">
        <f t="shared" si="1244"/>
        <v>0</v>
      </c>
      <c r="AQ518" s="227">
        <f t="shared" si="1245"/>
        <v>0</v>
      </c>
      <c r="AR518" s="227"/>
      <c r="AS518" s="227"/>
      <c r="AT518" s="229">
        <f t="shared" ref="AT518:AT581" si="1541">AR518+AS518</f>
        <v>0</v>
      </c>
      <c r="AU518" s="230"/>
      <c r="AV518" s="238">
        <f>R518*AY518</f>
        <v>0</v>
      </c>
      <c r="AW518" s="227">
        <f>R519*AZ518</f>
        <v>0</v>
      </c>
      <c r="AX518" s="227">
        <f>AV518+AW518</f>
        <v>0</v>
      </c>
      <c r="AY518" s="227"/>
      <c r="AZ518" s="227"/>
      <c r="BA518" s="229">
        <f t="shared" ref="BA518:BA532" si="1542">AY518+AZ518</f>
        <v>0</v>
      </c>
      <c r="BB518" s="230"/>
      <c r="BC518" s="238">
        <f>Y518*BF518</f>
        <v>0</v>
      </c>
      <c r="BD518" s="227">
        <f>Y519*BG518</f>
        <v>0</v>
      </c>
      <c r="BE518" s="227">
        <f>BC518+BD518</f>
        <v>0</v>
      </c>
      <c r="BF518" s="227"/>
      <c r="BG518" s="227"/>
      <c r="BH518" s="229">
        <f t="shared" ref="BH518:BH532" si="1543">BF518+BG518</f>
        <v>0</v>
      </c>
      <c r="BI518" s="230"/>
      <c r="BJ518" s="230"/>
      <c r="BK518" s="238">
        <f>AT518*BN518</f>
        <v>0</v>
      </c>
      <c r="BL518" s="227">
        <f>AT519*BO518</f>
        <v>0</v>
      </c>
      <c r="BM518" s="227">
        <f>BK518+BL518</f>
        <v>0</v>
      </c>
      <c r="BN518" s="227"/>
      <c r="BO518" s="227"/>
      <c r="BP518" s="229">
        <f t="shared" ref="BP518:BP532" si="1544">BN518+BO518</f>
        <v>0</v>
      </c>
      <c r="BQ518" s="230"/>
      <c r="BR518" s="238">
        <f>BA518*BU518</f>
        <v>0</v>
      </c>
      <c r="BS518" s="227">
        <f>BA519*BV518</f>
        <v>0</v>
      </c>
      <c r="BT518" s="227">
        <f>BR518+BS518</f>
        <v>0</v>
      </c>
      <c r="BU518" s="18"/>
      <c r="BV518" s="186"/>
      <c r="BW518" s="16">
        <f t="shared" si="1490"/>
        <v>0</v>
      </c>
      <c r="BX518" s="48"/>
      <c r="BY518" s="37" t="s">
        <v>938</v>
      </c>
      <c r="BZ518" s="37"/>
    </row>
    <row r="519" spans="1:162" ht="42.75" customHeight="1" outlineLevel="1" x14ac:dyDescent="0.45">
      <c r="A519" s="5">
        <v>427</v>
      </c>
      <c r="B519" s="5">
        <v>427</v>
      </c>
      <c r="C519" s="5" t="s">
        <v>396</v>
      </c>
      <c r="D519" s="6" t="s">
        <v>549</v>
      </c>
      <c r="E519" s="10">
        <v>55.5</v>
      </c>
      <c r="F519" s="283">
        <f t="shared" si="1534"/>
        <v>39960</v>
      </c>
      <c r="G519" s="283">
        <f t="shared" si="1535"/>
        <v>2375.3999999999996</v>
      </c>
      <c r="H519" s="283">
        <f t="shared" si="1536"/>
        <v>42335.4</v>
      </c>
      <c r="I519" s="283">
        <f t="shared" si="1537"/>
        <v>720</v>
      </c>
      <c r="J519" s="283">
        <f t="shared" si="1538"/>
        <v>42.8</v>
      </c>
      <c r="K519" s="10"/>
      <c r="L519" s="228"/>
      <c r="M519" s="227">
        <f t="shared" si="1249"/>
        <v>39960</v>
      </c>
      <c r="N519" s="227">
        <f t="shared" si="1539"/>
        <v>2375.3999999999996</v>
      </c>
      <c r="O519" s="227">
        <f t="shared" si="1250"/>
        <v>42335.4</v>
      </c>
      <c r="P519" s="227">
        <v>720</v>
      </c>
      <c r="Q519" s="227">
        <v>42.8</v>
      </c>
      <c r="R519" s="227">
        <f t="shared" si="1251"/>
        <v>762.8</v>
      </c>
      <c r="S519" s="228"/>
      <c r="T519" s="227">
        <f t="shared" si="1436"/>
        <v>0</v>
      </c>
      <c r="U519" s="227">
        <f t="shared" si="1437"/>
        <v>0</v>
      </c>
      <c r="V519" s="232">
        <f t="shared" si="1438"/>
        <v>0</v>
      </c>
      <c r="W519" s="274"/>
      <c r="X519" s="227"/>
      <c r="Y519" s="227">
        <f t="shared" si="1489"/>
        <v>0</v>
      </c>
      <c r="Z519" s="228"/>
      <c r="AA519" s="238">
        <f>AM519*AD519</f>
        <v>0</v>
      </c>
      <c r="AB519" s="227">
        <f>AM520*AE519</f>
        <v>0</v>
      </c>
      <c r="AC519" s="227">
        <f>AA519+AB519</f>
        <v>0</v>
      </c>
      <c r="AD519" s="227"/>
      <c r="AE519" s="227"/>
      <c r="AF519" s="229">
        <f t="shared" si="1540"/>
        <v>0</v>
      </c>
      <c r="AG519" s="228"/>
      <c r="AH519" s="227">
        <f t="shared" si="1246"/>
        <v>0</v>
      </c>
      <c r="AI519" s="227">
        <f t="shared" si="1247"/>
        <v>13875</v>
      </c>
      <c r="AJ519" s="232">
        <f t="shared" si="1439"/>
        <v>13875</v>
      </c>
      <c r="AK519" s="227"/>
      <c r="AL519" s="227">
        <v>250</v>
      </c>
      <c r="AM519" s="227">
        <f t="shared" si="1253"/>
        <v>250</v>
      </c>
      <c r="AN519" s="228"/>
      <c r="AO519" s="238">
        <f t="shared" si="1248"/>
        <v>0</v>
      </c>
      <c r="AP519" s="227">
        <f t="shared" ref="AP519:AP564" si="1545">E520*AS519</f>
        <v>0</v>
      </c>
      <c r="AQ519" s="227">
        <f t="shared" ref="AQ519:AQ582" si="1546">AO519+AP519</f>
        <v>0</v>
      </c>
      <c r="AR519" s="227"/>
      <c r="AS519" s="227"/>
      <c r="AT519" s="229">
        <f t="shared" si="1541"/>
        <v>0</v>
      </c>
      <c r="AU519" s="230"/>
      <c r="AV519" s="238">
        <f>R519*AY519</f>
        <v>0</v>
      </c>
      <c r="AW519" s="227">
        <f>R520*AZ519</f>
        <v>0</v>
      </c>
      <c r="AX519" s="227">
        <f>AV519+AW519</f>
        <v>0</v>
      </c>
      <c r="AY519" s="227"/>
      <c r="AZ519" s="227"/>
      <c r="BA519" s="229">
        <f t="shared" si="1542"/>
        <v>0</v>
      </c>
      <c r="BB519" s="230"/>
      <c r="BC519" s="238">
        <f>Y519*BF519</f>
        <v>0</v>
      </c>
      <c r="BD519" s="227">
        <f>Y520*BG519</f>
        <v>0</v>
      </c>
      <c r="BE519" s="227">
        <f>BC519+BD519</f>
        <v>0</v>
      </c>
      <c r="BF519" s="227"/>
      <c r="BG519" s="227"/>
      <c r="BH519" s="229">
        <f t="shared" si="1543"/>
        <v>0</v>
      </c>
      <c r="BI519" s="230"/>
      <c r="BJ519" s="230"/>
      <c r="BK519" s="238">
        <f>AT519*BN519</f>
        <v>0</v>
      </c>
      <c r="BL519" s="227">
        <f>AT520*BO519</f>
        <v>0</v>
      </c>
      <c r="BM519" s="227">
        <f>BK519+BL519</f>
        <v>0</v>
      </c>
      <c r="BN519" s="227"/>
      <c r="BO519" s="227"/>
      <c r="BP519" s="229">
        <f t="shared" si="1544"/>
        <v>0</v>
      </c>
      <c r="BQ519" s="230"/>
      <c r="BR519" s="238">
        <f>BA519*BU519</f>
        <v>0</v>
      </c>
      <c r="BS519" s="227">
        <f>BA520*BV519</f>
        <v>0</v>
      </c>
      <c r="BT519" s="227">
        <f>BR519+BS519</f>
        <v>0</v>
      </c>
      <c r="BU519" s="18"/>
      <c r="BV519" s="186"/>
      <c r="BW519" s="16">
        <f t="shared" si="1490"/>
        <v>0</v>
      </c>
      <c r="BX519" s="48"/>
      <c r="BY519" s="37" t="s">
        <v>949</v>
      </c>
      <c r="BZ519" s="37"/>
    </row>
    <row r="520" spans="1:162" ht="57" customHeight="1" outlineLevel="1" x14ac:dyDescent="0.45">
      <c r="A520" s="5">
        <v>428</v>
      </c>
      <c r="B520" s="5">
        <v>428</v>
      </c>
      <c r="C520" s="5" t="s">
        <v>397</v>
      </c>
      <c r="D520" s="6" t="s">
        <v>549</v>
      </c>
      <c r="E520" s="10">
        <v>5.8</v>
      </c>
      <c r="F520" s="283">
        <f t="shared" si="1534"/>
        <v>3045</v>
      </c>
      <c r="G520" s="283">
        <f t="shared" si="1535"/>
        <v>129.34</v>
      </c>
      <c r="H520" s="283">
        <f t="shared" si="1536"/>
        <v>3174.34</v>
      </c>
      <c r="I520" s="283">
        <f t="shared" si="1537"/>
        <v>525</v>
      </c>
      <c r="J520" s="283">
        <f t="shared" si="1538"/>
        <v>22.3</v>
      </c>
      <c r="K520" s="10"/>
      <c r="L520" s="228"/>
      <c r="M520" s="227">
        <f t="shared" si="1249"/>
        <v>3045</v>
      </c>
      <c r="N520" s="227">
        <f t="shared" si="1539"/>
        <v>129.34</v>
      </c>
      <c r="O520" s="227">
        <f t="shared" si="1250"/>
        <v>3174.34</v>
      </c>
      <c r="P520" s="227">
        <v>525</v>
      </c>
      <c r="Q520" s="227">
        <v>22.3</v>
      </c>
      <c r="R520" s="227">
        <f t="shared" si="1251"/>
        <v>547.29999999999995</v>
      </c>
      <c r="S520" s="228"/>
      <c r="T520" s="227">
        <f t="shared" si="1436"/>
        <v>0</v>
      </c>
      <c r="U520" s="227">
        <f t="shared" si="1437"/>
        <v>0</v>
      </c>
      <c r="V520" s="232">
        <f t="shared" si="1438"/>
        <v>0</v>
      </c>
      <c r="W520" s="274"/>
      <c r="X520" s="227"/>
      <c r="Y520" s="227">
        <f t="shared" si="1489"/>
        <v>0</v>
      </c>
      <c r="Z520" s="228"/>
      <c r="AA520" s="238">
        <f>AM520*AD520</f>
        <v>0</v>
      </c>
      <c r="AB520" s="227">
        <f>AM521*AE520</f>
        <v>0</v>
      </c>
      <c r="AC520" s="227">
        <f>AA520+AB520</f>
        <v>0</v>
      </c>
      <c r="AD520" s="227"/>
      <c r="AE520" s="227"/>
      <c r="AF520" s="229">
        <f t="shared" si="1540"/>
        <v>0</v>
      </c>
      <c r="AG520" s="228"/>
      <c r="AH520" s="227">
        <f t="shared" ref="AH520:AH583" si="1547">AK520*E520</f>
        <v>0</v>
      </c>
      <c r="AI520" s="227">
        <f t="shared" ref="AI520:AI583" si="1548">E520*AL520</f>
        <v>1450</v>
      </c>
      <c r="AJ520" s="232">
        <f t="shared" si="1439"/>
        <v>1450</v>
      </c>
      <c r="AK520" s="227"/>
      <c r="AL520" s="227">
        <v>250</v>
      </c>
      <c r="AM520" s="227">
        <f t="shared" si="1253"/>
        <v>250</v>
      </c>
      <c r="AN520" s="228"/>
      <c r="AO520" s="238">
        <f t="shared" ref="AO520:AO583" si="1549">E520*AR520</f>
        <v>0</v>
      </c>
      <c r="AP520" s="227">
        <f t="shared" si="1545"/>
        <v>0</v>
      </c>
      <c r="AQ520" s="227">
        <f t="shared" si="1546"/>
        <v>0</v>
      </c>
      <c r="AR520" s="227"/>
      <c r="AS520" s="227"/>
      <c r="AT520" s="229">
        <f t="shared" si="1541"/>
        <v>0</v>
      </c>
      <c r="AU520" s="230"/>
      <c r="AV520" s="238">
        <f>R520*AY520</f>
        <v>0</v>
      </c>
      <c r="AW520" s="227">
        <f>R521*AZ520</f>
        <v>0</v>
      </c>
      <c r="AX520" s="227">
        <f>AV520+AW520</f>
        <v>0</v>
      </c>
      <c r="AY520" s="227"/>
      <c r="AZ520" s="227"/>
      <c r="BA520" s="229">
        <f t="shared" si="1542"/>
        <v>0</v>
      </c>
      <c r="BB520" s="230"/>
      <c r="BC520" s="238">
        <f>Y520*BF520</f>
        <v>0</v>
      </c>
      <c r="BD520" s="227">
        <f>Y521*BG520</f>
        <v>0</v>
      </c>
      <c r="BE520" s="227">
        <f>BC520+BD520</f>
        <v>0</v>
      </c>
      <c r="BF520" s="227"/>
      <c r="BG520" s="227"/>
      <c r="BH520" s="229">
        <f t="shared" si="1543"/>
        <v>0</v>
      </c>
      <c r="BI520" s="230"/>
      <c r="BJ520" s="230"/>
      <c r="BK520" s="238">
        <f>AT520*BN520</f>
        <v>0</v>
      </c>
      <c r="BL520" s="227">
        <f>AT521*BO520</f>
        <v>0</v>
      </c>
      <c r="BM520" s="227">
        <f>BK520+BL520</f>
        <v>0</v>
      </c>
      <c r="BN520" s="227"/>
      <c r="BO520" s="227"/>
      <c r="BP520" s="229">
        <f t="shared" si="1544"/>
        <v>0</v>
      </c>
      <c r="BQ520" s="230"/>
      <c r="BR520" s="238">
        <f>BA520*BU520</f>
        <v>0</v>
      </c>
      <c r="BS520" s="227">
        <f>BA521*BV520</f>
        <v>0</v>
      </c>
      <c r="BT520" s="227">
        <f>BR520+BS520</f>
        <v>0</v>
      </c>
      <c r="BU520" s="18"/>
      <c r="BV520" s="186"/>
      <c r="BW520" s="16">
        <f t="shared" si="1490"/>
        <v>0</v>
      </c>
      <c r="BX520" s="48"/>
      <c r="BY520" s="37" t="s">
        <v>938</v>
      </c>
      <c r="BZ520" s="37"/>
    </row>
    <row r="521" spans="1:162" ht="57" customHeight="1" outlineLevel="1" x14ac:dyDescent="0.45">
      <c r="A521" s="5">
        <v>429</v>
      </c>
      <c r="B521" s="5">
        <v>429</v>
      </c>
      <c r="C521" s="5" t="s">
        <v>398</v>
      </c>
      <c r="D521" s="6" t="s">
        <v>549</v>
      </c>
      <c r="E521" s="10">
        <v>5.8</v>
      </c>
      <c r="F521" s="283">
        <f t="shared" si="1534"/>
        <v>4176</v>
      </c>
      <c r="G521" s="283">
        <f t="shared" si="1535"/>
        <v>248.23999999999998</v>
      </c>
      <c r="H521" s="283">
        <f t="shared" si="1536"/>
        <v>4424.24</v>
      </c>
      <c r="I521" s="283">
        <f t="shared" si="1537"/>
        <v>720</v>
      </c>
      <c r="J521" s="283">
        <f t="shared" si="1538"/>
        <v>42.8</v>
      </c>
      <c r="K521" s="10"/>
      <c r="L521" s="228"/>
      <c r="M521" s="227">
        <f t="shared" ref="M521:M583" si="1550">P521*E521</f>
        <v>4176</v>
      </c>
      <c r="N521" s="227">
        <f t="shared" si="1539"/>
        <v>248.23999999999998</v>
      </c>
      <c r="O521" s="227">
        <f t="shared" ref="O521:O583" si="1551">M521+N521</f>
        <v>4424.24</v>
      </c>
      <c r="P521" s="227">
        <v>720</v>
      </c>
      <c r="Q521" s="227">
        <v>42.8</v>
      </c>
      <c r="R521" s="227">
        <f t="shared" ref="R521:R584" si="1552">P521+Q521</f>
        <v>762.8</v>
      </c>
      <c r="S521" s="228"/>
      <c r="T521" s="227">
        <f t="shared" si="1436"/>
        <v>0</v>
      </c>
      <c r="U521" s="227">
        <f t="shared" si="1437"/>
        <v>0</v>
      </c>
      <c r="V521" s="232">
        <f t="shared" si="1438"/>
        <v>0</v>
      </c>
      <c r="W521" s="274"/>
      <c r="X521" s="227"/>
      <c r="Y521" s="227">
        <f t="shared" si="1489"/>
        <v>0</v>
      </c>
      <c r="Z521" s="228"/>
      <c r="AA521" s="238">
        <f>AM521*AD521</f>
        <v>0</v>
      </c>
      <c r="AB521" s="227">
        <f>AM522*AE521</f>
        <v>0</v>
      </c>
      <c r="AC521" s="227">
        <f>AA521+AB521</f>
        <v>0</v>
      </c>
      <c r="AD521" s="227"/>
      <c r="AE521" s="227"/>
      <c r="AF521" s="229">
        <f t="shared" si="1540"/>
        <v>0</v>
      </c>
      <c r="AG521" s="228"/>
      <c r="AH521" s="227">
        <f t="shared" si="1547"/>
        <v>0</v>
      </c>
      <c r="AI521" s="227">
        <f t="shared" si="1548"/>
        <v>1450</v>
      </c>
      <c r="AJ521" s="232">
        <f t="shared" si="1439"/>
        <v>1450</v>
      </c>
      <c r="AK521" s="227"/>
      <c r="AL521" s="227">
        <v>250</v>
      </c>
      <c r="AM521" s="227">
        <f t="shared" si="1253"/>
        <v>250</v>
      </c>
      <c r="AN521" s="228"/>
      <c r="AO521" s="238">
        <f t="shared" si="1549"/>
        <v>0</v>
      </c>
      <c r="AP521" s="227">
        <f t="shared" si="1545"/>
        <v>0</v>
      </c>
      <c r="AQ521" s="227">
        <f t="shared" si="1546"/>
        <v>0</v>
      </c>
      <c r="AR521" s="227"/>
      <c r="AS521" s="227"/>
      <c r="AT521" s="229">
        <f t="shared" si="1541"/>
        <v>0</v>
      </c>
      <c r="AU521" s="230"/>
      <c r="AV521" s="238">
        <f>R521*AY521</f>
        <v>0</v>
      </c>
      <c r="AW521" s="227">
        <f>R522*AZ521</f>
        <v>0</v>
      </c>
      <c r="AX521" s="227">
        <f>AV521+AW521</f>
        <v>0</v>
      </c>
      <c r="AY521" s="227"/>
      <c r="AZ521" s="227"/>
      <c r="BA521" s="229">
        <f t="shared" si="1542"/>
        <v>0</v>
      </c>
      <c r="BB521" s="230"/>
      <c r="BC521" s="238">
        <f>Y521*BF521</f>
        <v>0</v>
      </c>
      <c r="BD521" s="227">
        <f>Y522*BG521</f>
        <v>0</v>
      </c>
      <c r="BE521" s="227">
        <f>BC521+BD521</f>
        <v>0</v>
      </c>
      <c r="BF521" s="227"/>
      <c r="BG521" s="227"/>
      <c r="BH521" s="229">
        <f t="shared" si="1543"/>
        <v>0</v>
      </c>
      <c r="BI521" s="230"/>
      <c r="BJ521" s="230"/>
      <c r="BK521" s="238">
        <f>AT521*BN521</f>
        <v>0</v>
      </c>
      <c r="BL521" s="227">
        <f>AT522*BO521</f>
        <v>0</v>
      </c>
      <c r="BM521" s="227">
        <f>BK521+BL521</f>
        <v>0</v>
      </c>
      <c r="BN521" s="227"/>
      <c r="BO521" s="227"/>
      <c r="BP521" s="229">
        <f t="shared" si="1544"/>
        <v>0</v>
      </c>
      <c r="BQ521" s="230"/>
      <c r="BR521" s="238">
        <f>BA521*BU521</f>
        <v>0</v>
      </c>
      <c r="BS521" s="227">
        <f>BA522*BV521</f>
        <v>0</v>
      </c>
      <c r="BT521" s="227">
        <f>BR521+BS521</f>
        <v>0</v>
      </c>
      <c r="BU521" s="18"/>
      <c r="BV521" s="186"/>
      <c r="BW521" s="16">
        <f t="shared" si="1490"/>
        <v>0</v>
      </c>
      <c r="BX521" s="48"/>
      <c r="BY521" s="37" t="s">
        <v>949</v>
      </c>
      <c r="BZ521" s="37"/>
    </row>
    <row r="522" spans="1:162" s="26" customFormat="1" x14ac:dyDescent="0.45">
      <c r="A522" s="21"/>
      <c r="B522" s="21"/>
      <c r="C522" s="21" t="s">
        <v>399</v>
      </c>
      <c r="D522" s="27"/>
      <c r="E522" s="28"/>
      <c r="F522" s="225">
        <f t="shared" ref="F522:H522" si="1553">SUM(F523:F527)</f>
        <v>904755</v>
      </c>
      <c r="G522" s="225">
        <f t="shared" si="1553"/>
        <v>0</v>
      </c>
      <c r="H522" s="225">
        <f t="shared" si="1553"/>
        <v>904755</v>
      </c>
      <c r="I522" s="290"/>
      <c r="J522" s="290"/>
      <c r="K522" s="28"/>
      <c r="L522" s="226"/>
      <c r="M522" s="225">
        <f>SUM(M523:M527)</f>
        <v>904755</v>
      </c>
      <c r="N522" s="225">
        <f t="shared" ref="N522:O522" si="1554">SUM(N523:N527)</f>
        <v>0</v>
      </c>
      <c r="O522" s="225">
        <f t="shared" si="1554"/>
        <v>904755</v>
      </c>
      <c r="P522" s="225"/>
      <c r="Q522" s="225"/>
      <c r="R522" s="225">
        <f t="shared" si="1552"/>
        <v>0</v>
      </c>
      <c r="S522" s="226"/>
      <c r="T522" s="225">
        <f>SUM(T523:T527)</f>
        <v>5616412.7599200001</v>
      </c>
      <c r="U522" s="225">
        <f t="shared" ref="U522" si="1555">SUM(U523:U527)</f>
        <v>0</v>
      </c>
      <c r="V522" s="225">
        <f t="shared" ref="V522" si="1556">SUM(V523:V527)</f>
        <v>5616412.7599200001</v>
      </c>
      <c r="W522" s="273"/>
      <c r="X522" s="225"/>
      <c r="Y522" s="225">
        <f t="shared" si="1489"/>
        <v>0</v>
      </c>
      <c r="Z522" s="226"/>
      <c r="AA522" s="225">
        <f>SUM(AA523:AA527)</f>
        <v>0</v>
      </c>
      <c r="AB522" s="225">
        <f t="shared" ref="AB522:AC522" si="1557">SUM(AB523:AB527)</f>
        <v>0</v>
      </c>
      <c r="AC522" s="225">
        <f t="shared" si="1557"/>
        <v>0</v>
      </c>
      <c r="AD522" s="225"/>
      <c r="AE522" s="225"/>
      <c r="AF522" s="222">
        <f t="shared" si="1540"/>
        <v>0</v>
      </c>
      <c r="AG522" s="226"/>
      <c r="AH522" s="225">
        <f>SUM(AH523:AH527)</f>
        <v>140270</v>
      </c>
      <c r="AI522" s="225">
        <f t="shared" ref="AI522" si="1558">SUM(AI523:AI527)</f>
        <v>0</v>
      </c>
      <c r="AJ522" s="225">
        <f t="shared" ref="AJ522" si="1559">SUM(AJ523:AJ527)</f>
        <v>140270</v>
      </c>
      <c r="AK522" s="225"/>
      <c r="AL522" s="225"/>
      <c r="AM522" s="225">
        <f t="shared" si="1253"/>
        <v>0</v>
      </c>
      <c r="AN522" s="226"/>
      <c r="AO522" s="225">
        <f>SUM(AO523:AO527)</f>
        <v>0</v>
      </c>
      <c r="AP522" s="225">
        <f t="shared" ref="AP522" si="1560">SUM(AP523:AP527)</f>
        <v>0</v>
      </c>
      <c r="AQ522" s="225">
        <f t="shared" ref="AQ522" si="1561">SUM(AQ523:AQ527)</f>
        <v>0</v>
      </c>
      <c r="AR522" s="225"/>
      <c r="AS522" s="225"/>
      <c r="AT522" s="222">
        <f t="shared" si="1541"/>
        <v>0</v>
      </c>
      <c r="AU522" s="223"/>
      <c r="AV522" s="225">
        <f>SUM(AV523:AV527)</f>
        <v>0</v>
      </c>
      <c r="AW522" s="225">
        <f t="shared" ref="AW522" si="1562">SUM(AW523:AW527)</f>
        <v>0</v>
      </c>
      <c r="AX522" s="225">
        <f t="shared" ref="AX522" si="1563">SUM(AX523:AX527)</f>
        <v>0</v>
      </c>
      <c r="AY522" s="225"/>
      <c r="AZ522" s="225"/>
      <c r="BA522" s="222">
        <f t="shared" si="1542"/>
        <v>0</v>
      </c>
      <c r="BB522" s="223"/>
      <c r="BC522" s="225">
        <f>SUM(BC523:BC527)</f>
        <v>0</v>
      </c>
      <c r="BD522" s="225">
        <f t="shared" ref="BD522:BE522" si="1564">SUM(BD523:BD527)</f>
        <v>0</v>
      </c>
      <c r="BE522" s="225">
        <f t="shared" si="1564"/>
        <v>0</v>
      </c>
      <c r="BF522" s="225"/>
      <c r="BG522" s="225"/>
      <c r="BH522" s="222">
        <f t="shared" si="1543"/>
        <v>0</v>
      </c>
      <c r="BI522" s="223"/>
      <c r="BJ522" s="223"/>
      <c r="BK522" s="225">
        <f>SUM(BK523:BK527)</f>
        <v>0</v>
      </c>
      <c r="BL522" s="225">
        <f t="shared" ref="BL522:BM522" si="1565">SUM(BL523:BL527)</f>
        <v>0</v>
      </c>
      <c r="BM522" s="225">
        <f t="shared" si="1565"/>
        <v>0</v>
      </c>
      <c r="BN522" s="225"/>
      <c r="BO522" s="225"/>
      <c r="BP522" s="222">
        <f t="shared" si="1544"/>
        <v>0</v>
      </c>
      <c r="BQ522" s="223"/>
      <c r="BR522" s="225">
        <f>SUM(BR523:BR527)</f>
        <v>0</v>
      </c>
      <c r="BS522" s="225">
        <f t="shared" ref="BS522:BT522" si="1566">SUM(BS523:BS527)</f>
        <v>0</v>
      </c>
      <c r="BT522" s="225">
        <f t="shared" si="1566"/>
        <v>0</v>
      </c>
      <c r="BU522" s="29"/>
      <c r="BV522" s="190"/>
      <c r="BW522" s="25">
        <f t="shared" si="1490"/>
        <v>0</v>
      </c>
      <c r="BX522" s="47"/>
      <c r="BY522" s="35"/>
      <c r="BZ522" s="35"/>
      <c r="CA522" s="53"/>
      <c r="CB522" s="53"/>
      <c r="CC522" s="53"/>
      <c r="CD522" s="53"/>
      <c r="CE522" s="53"/>
      <c r="CF522" s="53"/>
      <c r="CG522" s="53"/>
      <c r="CH522" s="53"/>
      <c r="CI522" s="53"/>
      <c r="CJ522" s="53"/>
      <c r="CK522" s="53"/>
      <c r="CL522" s="53"/>
      <c r="CM522" s="53"/>
      <c r="CN522" s="53"/>
      <c r="CO522" s="53"/>
      <c r="CP522" s="53"/>
      <c r="CQ522" s="53"/>
      <c r="CR522" s="53"/>
      <c r="CS522" s="53"/>
      <c r="CT522" s="53"/>
      <c r="CU522" s="53"/>
      <c r="CV522" s="53"/>
      <c r="CW522" s="53"/>
      <c r="CX522" s="53"/>
      <c r="CY522" s="53"/>
      <c r="CZ522" s="53"/>
      <c r="DA522" s="53"/>
      <c r="DB522" s="53"/>
      <c r="DC522" s="53"/>
      <c r="DD522" s="53"/>
      <c r="DE522" s="53"/>
      <c r="DF522" s="53"/>
      <c r="DG522" s="53"/>
      <c r="DH522" s="53"/>
      <c r="DI522" s="53"/>
      <c r="DJ522" s="53"/>
      <c r="DK522" s="53"/>
      <c r="DL522" s="53"/>
      <c r="DM522" s="53"/>
      <c r="DN522" s="53"/>
      <c r="DO522" s="53"/>
      <c r="DP522" s="53"/>
      <c r="DQ522" s="53"/>
      <c r="DR522" s="53"/>
      <c r="DS522" s="53"/>
      <c r="DT522" s="53"/>
      <c r="DU522" s="53"/>
      <c r="DV522" s="53"/>
      <c r="DW522" s="53"/>
      <c r="DX522" s="53"/>
      <c r="DY522" s="53"/>
      <c r="DZ522" s="53"/>
      <c r="EA522" s="53"/>
      <c r="EB522" s="53"/>
      <c r="EC522" s="53"/>
      <c r="ED522" s="53"/>
      <c r="EE522" s="53"/>
      <c r="EF522" s="53"/>
      <c r="EG522" s="53"/>
      <c r="EH522" s="53"/>
      <c r="EI522" s="53"/>
      <c r="EJ522" s="53"/>
      <c r="EK522" s="53"/>
      <c r="EL522" s="53"/>
      <c r="EM522" s="53"/>
      <c r="EN522" s="53"/>
      <c r="EO522" s="53"/>
      <c r="EP522" s="53"/>
      <c r="EQ522" s="53"/>
      <c r="ER522" s="53"/>
      <c r="ES522" s="53"/>
      <c r="ET522" s="53"/>
      <c r="EU522" s="53"/>
      <c r="EV522" s="53"/>
      <c r="EW522" s="53"/>
      <c r="EX522" s="53"/>
      <c r="EY522" s="53"/>
      <c r="EZ522" s="53"/>
      <c r="FA522" s="53"/>
      <c r="FB522" s="53"/>
      <c r="FC522" s="53"/>
      <c r="FD522" s="53"/>
      <c r="FE522" s="53"/>
      <c r="FF522" s="53"/>
    </row>
    <row r="523" spans="1:162" ht="28.5" customHeight="1" outlineLevel="1" x14ac:dyDescent="0.45">
      <c r="A523" s="5">
        <v>430</v>
      </c>
      <c r="B523" s="5">
        <v>430</v>
      </c>
      <c r="C523" s="5" t="s">
        <v>247</v>
      </c>
      <c r="D523" s="6" t="s">
        <v>553</v>
      </c>
      <c r="E523" s="10">
        <v>12.023999999999999</v>
      </c>
      <c r="F523" s="283">
        <f t="shared" ref="F523" si="1567">E523*I523</f>
        <v>117233.99999999999</v>
      </c>
      <c r="G523" s="283">
        <f t="shared" ref="G523" si="1568">E523*J523</f>
        <v>0</v>
      </c>
      <c r="H523" s="283">
        <f t="shared" ref="H523" si="1569">F523+G523</f>
        <v>117233.99999999999</v>
      </c>
      <c r="I523" s="283">
        <f t="shared" ref="I523" si="1570">P523</f>
        <v>9750</v>
      </c>
      <c r="J523" s="283">
        <f t="shared" ref="J523" si="1571">Q523</f>
        <v>0</v>
      </c>
      <c r="K523" s="10"/>
      <c r="L523" s="228"/>
      <c r="M523" s="227">
        <f t="shared" si="1550"/>
        <v>117233.99999999999</v>
      </c>
      <c r="N523" s="227">
        <f>E523*Q523</f>
        <v>0</v>
      </c>
      <c r="O523" s="227">
        <f t="shared" si="1551"/>
        <v>117233.99999999999</v>
      </c>
      <c r="P523" s="227">
        <v>9750</v>
      </c>
      <c r="Q523" s="227"/>
      <c r="R523" s="237">
        <f t="shared" si="1552"/>
        <v>9750</v>
      </c>
      <c r="S523" s="228"/>
      <c r="T523" s="227">
        <f t="shared" si="1436"/>
        <v>9018</v>
      </c>
      <c r="U523" s="227">
        <f t="shared" si="1437"/>
        <v>0</v>
      </c>
      <c r="V523" s="232">
        <f t="shared" si="1438"/>
        <v>9018</v>
      </c>
      <c r="W523" s="274">
        <v>750</v>
      </c>
      <c r="X523" s="227"/>
      <c r="Y523" s="227">
        <f t="shared" si="1489"/>
        <v>750</v>
      </c>
      <c r="Z523" s="228"/>
      <c r="AA523" s="238">
        <f>AM523*AD523</f>
        <v>0</v>
      </c>
      <c r="AB523" s="227">
        <f>AM524*AE523</f>
        <v>0</v>
      </c>
      <c r="AC523" s="227">
        <f>AA523+AB523</f>
        <v>0</v>
      </c>
      <c r="AD523" s="227"/>
      <c r="AE523" s="227"/>
      <c r="AF523" s="229">
        <f t="shared" si="1540"/>
        <v>0</v>
      </c>
      <c r="AG523" s="228"/>
      <c r="AH523" s="227">
        <f t="shared" si="1547"/>
        <v>0</v>
      </c>
      <c r="AI523" s="227">
        <f t="shared" si="1548"/>
        <v>0</v>
      </c>
      <c r="AJ523" s="232">
        <f t="shared" si="1439"/>
        <v>0</v>
      </c>
      <c r="AK523" s="227"/>
      <c r="AL523" s="227"/>
      <c r="AM523" s="227">
        <f t="shared" si="1253"/>
        <v>0</v>
      </c>
      <c r="AN523" s="228"/>
      <c r="AO523" s="238">
        <f t="shared" si="1549"/>
        <v>0</v>
      </c>
      <c r="AP523" s="227">
        <f t="shared" si="1545"/>
        <v>0</v>
      </c>
      <c r="AQ523" s="227">
        <f t="shared" si="1546"/>
        <v>0</v>
      </c>
      <c r="AR523" s="227"/>
      <c r="AS523" s="227"/>
      <c r="AT523" s="229">
        <f t="shared" si="1541"/>
        <v>0</v>
      </c>
      <c r="AU523" s="230"/>
      <c r="AV523" s="238">
        <f>R523*AY523</f>
        <v>0</v>
      </c>
      <c r="AW523" s="227">
        <f>R524*AZ523</f>
        <v>0</v>
      </c>
      <c r="AX523" s="227">
        <f>AV523+AW523</f>
        <v>0</v>
      </c>
      <c r="AY523" s="227"/>
      <c r="AZ523" s="227"/>
      <c r="BA523" s="229">
        <f t="shared" si="1542"/>
        <v>0</v>
      </c>
      <c r="BB523" s="230"/>
      <c r="BC523" s="238">
        <f>Y523*BF523</f>
        <v>0</v>
      </c>
      <c r="BD523" s="227">
        <f>Y524*BG523</f>
        <v>0</v>
      </c>
      <c r="BE523" s="227">
        <f>BC523+BD523</f>
        <v>0</v>
      </c>
      <c r="BF523" s="227"/>
      <c r="BG523" s="227"/>
      <c r="BH523" s="229">
        <f t="shared" si="1543"/>
        <v>0</v>
      </c>
      <c r="BI523" s="230"/>
      <c r="BJ523" s="230"/>
      <c r="BK523" s="238">
        <f>AT523*BN523</f>
        <v>0</v>
      </c>
      <c r="BL523" s="227">
        <f>AT524*BO523</f>
        <v>0</v>
      </c>
      <c r="BM523" s="227">
        <f>BK523+BL523</f>
        <v>0</v>
      </c>
      <c r="BN523" s="227"/>
      <c r="BO523" s="227"/>
      <c r="BP523" s="229">
        <f t="shared" si="1544"/>
        <v>0</v>
      </c>
      <c r="BQ523" s="230"/>
      <c r="BR523" s="238">
        <f>BA523*BU523</f>
        <v>0</v>
      </c>
      <c r="BS523" s="227">
        <f>BA524*BV523</f>
        <v>0</v>
      </c>
      <c r="BT523" s="227">
        <f>BR523+BS523</f>
        <v>0</v>
      </c>
      <c r="BU523" s="18"/>
      <c r="BV523" s="186"/>
      <c r="BW523" s="16">
        <f t="shared" si="1490"/>
        <v>0</v>
      </c>
      <c r="BX523" s="48"/>
      <c r="BY523" s="37"/>
      <c r="BZ523" s="37"/>
    </row>
    <row r="524" spans="1:162" ht="42.75" customHeight="1" outlineLevel="1" x14ac:dyDescent="0.45">
      <c r="A524" s="5">
        <v>431</v>
      </c>
      <c r="B524" s="5">
        <v>431</v>
      </c>
      <c r="C524" s="5" t="s">
        <v>248</v>
      </c>
      <c r="D524" s="6" t="s">
        <v>553</v>
      </c>
      <c r="E524" s="10">
        <v>12.023999999999999</v>
      </c>
      <c r="F524" s="283">
        <f t="shared" ref="F524:F527" si="1572">E524*I524</f>
        <v>27053.999999999996</v>
      </c>
      <c r="G524" s="283">
        <f t="shared" ref="G524:G527" si="1573">E524*J524</f>
        <v>0</v>
      </c>
      <c r="H524" s="283">
        <f t="shared" ref="H524:H527" si="1574">F524+G524</f>
        <v>27053.999999999996</v>
      </c>
      <c r="I524" s="283">
        <f t="shared" ref="I524:I527" si="1575">P524</f>
        <v>2250</v>
      </c>
      <c r="J524" s="283">
        <f t="shared" ref="J524:J527" si="1576">Q524</f>
        <v>0</v>
      </c>
      <c r="K524" s="10"/>
      <c r="L524" s="228"/>
      <c r="M524" s="227">
        <f t="shared" si="1550"/>
        <v>27053.999999999996</v>
      </c>
      <c r="N524" s="227">
        <f t="shared" ref="N524:N527" si="1577">E524*Q524</f>
        <v>0</v>
      </c>
      <c r="O524" s="227">
        <f t="shared" si="1551"/>
        <v>27053.999999999996</v>
      </c>
      <c r="P524" s="227">
        <v>2250</v>
      </c>
      <c r="Q524" s="227"/>
      <c r="R524" s="227">
        <f t="shared" si="1552"/>
        <v>2250</v>
      </c>
      <c r="S524" s="228"/>
      <c r="T524" s="227">
        <f t="shared" si="1436"/>
        <v>10019.959919999999</v>
      </c>
      <c r="U524" s="227">
        <f t="shared" si="1437"/>
        <v>0</v>
      </c>
      <c r="V524" s="232">
        <f t="shared" si="1438"/>
        <v>10019.959919999999</v>
      </c>
      <c r="W524" s="274">
        <v>833.33</v>
      </c>
      <c r="X524" s="227"/>
      <c r="Y524" s="227">
        <f t="shared" si="1489"/>
        <v>833.33</v>
      </c>
      <c r="Z524" s="228"/>
      <c r="AA524" s="238">
        <f>AM524*AD524</f>
        <v>0</v>
      </c>
      <c r="AB524" s="227">
        <f>AM525*AE524</f>
        <v>0</v>
      </c>
      <c r="AC524" s="227">
        <f>AA524+AB524</f>
        <v>0</v>
      </c>
      <c r="AD524" s="227"/>
      <c r="AE524" s="227"/>
      <c r="AF524" s="229">
        <f t="shared" si="1540"/>
        <v>0</v>
      </c>
      <c r="AG524" s="228"/>
      <c r="AH524" s="227">
        <f t="shared" si="1547"/>
        <v>0</v>
      </c>
      <c r="AI524" s="227">
        <f t="shared" si="1548"/>
        <v>0</v>
      </c>
      <c r="AJ524" s="232">
        <f t="shared" si="1439"/>
        <v>0</v>
      </c>
      <c r="AK524" s="227"/>
      <c r="AL524" s="227"/>
      <c r="AM524" s="227">
        <f t="shared" ref="AM524:AM587" si="1578">AK524+AL524</f>
        <v>0</v>
      </c>
      <c r="AN524" s="228"/>
      <c r="AO524" s="238">
        <f t="shared" si="1549"/>
        <v>0</v>
      </c>
      <c r="AP524" s="227">
        <f t="shared" si="1545"/>
        <v>0</v>
      </c>
      <c r="AQ524" s="227">
        <f t="shared" si="1546"/>
        <v>0</v>
      </c>
      <c r="AR524" s="227"/>
      <c r="AS524" s="227"/>
      <c r="AT524" s="229">
        <f t="shared" si="1541"/>
        <v>0</v>
      </c>
      <c r="AU524" s="230"/>
      <c r="AV524" s="238">
        <f>R524*AY524</f>
        <v>0</v>
      </c>
      <c r="AW524" s="227">
        <f>R525*AZ524</f>
        <v>0</v>
      </c>
      <c r="AX524" s="227">
        <f>AV524+AW524</f>
        <v>0</v>
      </c>
      <c r="AY524" s="227"/>
      <c r="AZ524" s="227"/>
      <c r="BA524" s="229">
        <f t="shared" si="1542"/>
        <v>0</v>
      </c>
      <c r="BB524" s="230"/>
      <c r="BC524" s="238">
        <f>Y524*BF524</f>
        <v>0</v>
      </c>
      <c r="BD524" s="227">
        <f>Y525*BG524</f>
        <v>0</v>
      </c>
      <c r="BE524" s="227">
        <f>BC524+BD524</f>
        <v>0</v>
      </c>
      <c r="BF524" s="227"/>
      <c r="BG524" s="227"/>
      <c r="BH524" s="229">
        <f t="shared" si="1543"/>
        <v>0</v>
      </c>
      <c r="BI524" s="230"/>
      <c r="BJ524" s="230"/>
      <c r="BK524" s="238">
        <f>AT524*BN524</f>
        <v>0</v>
      </c>
      <c r="BL524" s="227">
        <f>AT525*BO524</f>
        <v>0</v>
      </c>
      <c r="BM524" s="227">
        <f>BK524+BL524</f>
        <v>0</v>
      </c>
      <c r="BN524" s="227"/>
      <c r="BO524" s="227"/>
      <c r="BP524" s="229">
        <f t="shared" si="1544"/>
        <v>0</v>
      </c>
      <c r="BQ524" s="230"/>
      <c r="BR524" s="238">
        <f>BA524*BU524</f>
        <v>0</v>
      </c>
      <c r="BS524" s="227">
        <f>BA525*BV524</f>
        <v>0</v>
      </c>
      <c r="BT524" s="227">
        <f>BR524+BS524</f>
        <v>0</v>
      </c>
      <c r="BU524" s="18"/>
      <c r="BV524" s="186"/>
      <c r="BW524" s="16">
        <f t="shared" si="1490"/>
        <v>0</v>
      </c>
      <c r="BX524" s="48"/>
      <c r="BY524" s="37"/>
      <c r="BZ524" s="37"/>
    </row>
    <row r="525" spans="1:162" ht="28.5" customHeight="1" outlineLevel="1" x14ac:dyDescent="0.45">
      <c r="A525" s="5">
        <v>432</v>
      </c>
      <c r="B525" s="5">
        <v>432</v>
      </c>
      <c r="C525" s="5" t="s">
        <v>249</v>
      </c>
      <c r="D525" s="6" t="s">
        <v>553</v>
      </c>
      <c r="E525" s="10">
        <v>12.023999999999999</v>
      </c>
      <c r="F525" s="283">
        <f t="shared" si="1572"/>
        <v>45090</v>
      </c>
      <c r="G525" s="283">
        <f t="shared" si="1573"/>
        <v>0</v>
      </c>
      <c r="H525" s="283">
        <f t="shared" si="1574"/>
        <v>45090</v>
      </c>
      <c r="I525" s="283">
        <f t="shared" si="1575"/>
        <v>3750</v>
      </c>
      <c r="J525" s="283">
        <f t="shared" si="1576"/>
        <v>0</v>
      </c>
      <c r="K525" s="10"/>
      <c r="L525" s="228"/>
      <c r="M525" s="227">
        <f t="shared" si="1550"/>
        <v>45090</v>
      </c>
      <c r="N525" s="227">
        <f t="shared" si="1577"/>
        <v>0</v>
      </c>
      <c r="O525" s="227">
        <f t="shared" si="1551"/>
        <v>45090</v>
      </c>
      <c r="P525" s="227">
        <v>3750</v>
      </c>
      <c r="Q525" s="227"/>
      <c r="R525" s="237">
        <f t="shared" si="1552"/>
        <v>3750</v>
      </c>
      <c r="S525" s="228"/>
      <c r="T525" s="227">
        <f t="shared" si="1436"/>
        <v>9018</v>
      </c>
      <c r="U525" s="227">
        <f t="shared" si="1437"/>
        <v>0</v>
      </c>
      <c r="V525" s="232">
        <f t="shared" si="1438"/>
        <v>9018</v>
      </c>
      <c r="W525" s="274">
        <v>750</v>
      </c>
      <c r="X525" s="227"/>
      <c r="Y525" s="227">
        <f t="shared" si="1489"/>
        <v>750</v>
      </c>
      <c r="Z525" s="228"/>
      <c r="AA525" s="238">
        <f>AM525*AD525</f>
        <v>0</v>
      </c>
      <c r="AB525" s="227">
        <f>AM526*AE525</f>
        <v>0</v>
      </c>
      <c r="AC525" s="227">
        <f>AA525+AB525</f>
        <v>0</v>
      </c>
      <c r="AD525" s="227"/>
      <c r="AE525" s="227"/>
      <c r="AF525" s="229">
        <f t="shared" si="1540"/>
        <v>0</v>
      </c>
      <c r="AG525" s="228"/>
      <c r="AH525" s="227">
        <f t="shared" si="1547"/>
        <v>0</v>
      </c>
      <c r="AI525" s="227">
        <f t="shared" si="1548"/>
        <v>0</v>
      </c>
      <c r="AJ525" s="232">
        <f t="shared" si="1439"/>
        <v>0</v>
      </c>
      <c r="AK525" s="227"/>
      <c r="AL525" s="227"/>
      <c r="AM525" s="227">
        <f t="shared" si="1578"/>
        <v>0</v>
      </c>
      <c r="AN525" s="228"/>
      <c r="AO525" s="238">
        <f t="shared" si="1549"/>
        <v>0</v>
      </c>
      <c r="AP525" s="227">
        <f t="shared" si="1545"/>
        <v>0</v>
      </c>
      <c r="AQ525" s="227">
        <f t="shared" si="1546"/>
        <v>0</v>
      </c>
      <c r="AR525" s="227"/>
      <c r="AS525" s="227"/>
      <c r="AT525" s="229">
        <f t="shared" si="1541"/>
        <v>0</v>
      </c>
      <c r="AU525" s="230"/>
      <c r="AV525" s="238">
        <f>R525*AY525</f>
        <v>0</v>
      </c>
      <c r="AW525" s="227">
        <f>R526*AZ525</f>
        <v>0</v>
      </c>
      <c r="AX525" s="227">
        <f>AV525+AW525</f>
        <v>0</v>
      </c>
      <c r="AY525" s="227"/>
      <c r="AZ525" s="227"/>
      <c r="BA525" s="229">
        <f t="shared" si="1542"/>
        <v>0</v>
      </c>
      <c r="BB525" s="230"/>
      <c r="BC525" s="238">
        <f>Y525*BF525</f>
        <v>0</v>
      </c>
      <c r="BD525" s="227">
        <f>Y526*BG525</f>
        <v>0</v>
      </c>
      <c r="BE525" s="227">
        <f>BC525+BD525</f>
        <v>0</v>
      </c>
      <c r="BF525" s="227"/>
      <c r="BG525" s="227"/>
      <c r="BH525" s="229">
        <f t="shared" si="1543"/>
        <v>0</v>
      </c>
      <c r="BI525" s="230"/>
      <c r="BJ525" s="230"/>
      <c r="BK525" s="238">
        <f>AT525*BN525</f>
        <v>0</v>
      </c>
      <c r="BL525" s="227">
        <f>AT526*BO525</f>
        <v>0</v>
      </c>
      <c r="BM525" s="227">
        <f>BK525+BL525</f>
        <v>0</v>
      </c>
      <c r="BN525" s="227"/>
      <c r="BO525" s="227"/>
      <c r="BP525" s="229">
        <f t="shared" si="1544"/>
        <v>0</v>
      </c>
      <c r="BQ525" s="230"/>
      <c r="BR525" s="238">
        <f>BA525*BU525</f>
        <v>0</v>
      </c>
      <c r="BS525" s="227">
        <f>BA526*BV525</f>
        <v>0</v>
      </c>
      <c r="BT525" s="227">
        <f>BR525+BS525</f>
        <v>0</v>
      </c>
      <c r="BU525" s="18"/>
      <c r="BV525" s="186"/>
      <c r="BW525" s="16">
        <f t="shared" si="1490"/>
        <v>0</v>
      </c>
      <c r="BX525" s="48"/>
      <c r="BY525" s="37"/>
      <c r="BZ525" s="37"/>
    </row>
    <row r="526" spans="1:162" ht="42.75" customHeight="1" outlineLevel="1" x14ac:dyDescent="0.45">
      <c r="A526" s="5">
        <v>433</v>
      </c>
      <c r="B526" s="5">
        <v>433</v>
      </c>
      <c r="C526" s="5" t="s">
        <v>250</v>
      </c>
      <c r="D526" s="6" t="s">
        <v>553</v>
      </c>
      <c r="E526" s="10">
        <v>140.27000000000001</v>
      </c>
      <c r="F526" s="283">
        <f t="shared" si="1572"/>
        <v>94682.25</v>
      </c>
      <c r="G526" s="283">
        <f t="shared" si="1573"/>
        <v>0</v>
      </c>
      <c r="H526" s="283">
        <f t="shared" si="1574"/>
        <v>94682.25</v>
      </c>
      <c r="I526" s="283">
        <f t="shared" si="1575"/>
        <v>675</v>
      </c>
      <c r="J526" s="283">
        <f t="shared" si="1576"/>
        <v>0</v>
      </c>
      <c r="K526" s="10"/>
      <c r="L526" s="228"/>
      <c r="M526" s="227">
        <f t="shared" si="1550"/>
        <v>94682.25</v>
      </c>
      <c r="N526" s="227">
        <f t="shared" si="1577"/>
        <v>0</v>
      </c>
      <c r="O526" s="227">
        <f t="shared" si="1551"/>
        <v>94682.25</v>
      </c>
      <c r="P526" s="227">
        <v>675</v>
      </c>
      <c r="Q526" s="227"/>
      <c r="R526" s="227">
        <f t="shared" si="1552"/>
        <v>675</v>
      </c>
      <c r="S526" s="228"/>
      <c r="T526" s="227">
        <f t="shared" si="1436"/>
        <v>124840.3</v>
      </c>
      <c r="U526" s="227">
        <f t="shared" si="1437"/>
        <v>0</v>
      </c>
      <c r="V526" s="232">
        <f t="shared" si="1438"/>
        <v>124840.3</v>
      </c>
      <c r="W526" s="274">
        <v>890</v>
      </c>
      <c r="X526" s="227"/>
      <c r="Y526" s="227">
        <f t="shared" si="1489"/>
        <v>890</v>
      </c>
      <c r="Z526" s="228"/>
      <c r="AA526" s="238">
        <f>AM526*AD526</f>
        <v>0</v>
      </c>
      <c r="AB526" s="227">
        <f>AM527*AE526</f>
        <v>0</v>
      </c>
      <c r="AC526" s="227">
        <f>AA526+AB526</f>
        <v>0</v>
      </c>
      <c r="AD526" s="227"/>
      <c r="AE526" s="227"/>
      <c r="AF526" s="229">
        <f t="shared" si="1540"/>
        <v>0</v>
      </c>
      <c r="AG526" s="228"/>
      <c r="AH526" s="227">
        <f t="shared" si="1547"/>
        <v>0</v>
      </c>
      <c r="AI526" s="227">
        <f t="shared" si="1548"/>
        <v>0</v>
      </c>
      <c r="AJ526" s="232">
        <f t="shared" si="1439"/>
        <v>0</v>
      </c>
      <c r="AK526" s="227"/>
      <c r="AL526" s="227"/>
      <c r="AM526" s="227">
        <f t="shared" si="1578"/>
        <v>0</v>
      </c>
      <c r="AN526" s="228"/>
      <c r="AO526" s="238">
        <f t="shared" si="1549"/>
        <v>0</v>
      </c>
      <c r="AP526" s="227">
        <f t="shared" si="1545"/>
        <v>0</v>
      </c>
      <c r="AQ526" s="227">
        <f t="shared" si="1546"/>
        <v>0</v>
      </c>
      <c r="AR526" s="227"/>
      <c r="AS526" s="227"/>
      <c r="AT526" s="229">
        <f t="shared" si="1541"/>
        <v>0</v>
      </c>
      <c r="AU526" s="230"/>
      <c r="AV526" s="238">
        <f>R526*AY526</f>
        <v>0</v>
      </c>
      <c r="AW526" s="227">
        <f>R527*AZ526</f>
        <v>0</v>
      </c>
      <c r="AX526" s="227">
        <f>AV526+AW526</f>
        <v>0</v>
      </c>
      <c r="AY526" s="227"/>
      <c r="AZ526" s="227"/>
      <c r="BA526" s="229">
        <f t="shared" si="1542"/>
        <v>0</v>
      </c>
      <c r="BB526" s="230"/>
      <c r="BC526" s="238">
        <f>Y526*BF526</f>
        <v>0</v>
      </c>
      <c r="BD526" s="227">
        <f>Y527*BG526</f>
        <v>0</v>
      </c>
      <c r="BE526" s="227">
        <f>BC526+BD526</f>
        <v>0</v>
      </c>
      <c r="BF526" s="227"/>
      <c r="BG526" s="227"/>
      <c r="BH526" s="229">
        <f t="shared" si="1543"/>
        <v>0</v>
      </c>
      <c r="BI526" s="230"/>
      <c r="BJ526" s="230"/>
      <c r="BK526" s="238">
        <f>AT526*BN526</f>
        <v>0</v>
      </c>
      <c r="BL526" s="227">
        <f>AT527*BO526</f>
        <v>0</v>
      </c>
      <c r="BM526" s="227">
        <f>BK526+BL526</f>
        <v>0</v>
      </c>
      <c r="BN526" s="227"/>
      <c r="BO526" s="227"/>
      <c r="BP526" s="229">
        <f t="shared" si="1544"/>
        <v>0</v>
      </c>
      <c r="BQ526" s="230"/>
      <c r="BR526" s="238">
        <f>BA526*BU526</f>
        <v>0</v>
      </c>
      <c r="BS526" s="227">
        <f>BA527*BV526</f>
        <v>0</v>
      </c>
      <c r="BT526" s="227">
        <f>BR526+BS526</f>
        <v>0</v>
      </c>
      <c r="BU526" s="18"/>
      <c r="BV526" s="186"/>
      <c r="BW526" s="16">
        <f t="shared" si="1490"/>
        <v>0</v>
      </c>
      <c r="BX526" s="48"/>
      <c r="BY526" s="37"/>
      <c r="BZ526" s="37"/>
    </row>
    <row r="527" spans="1:162" ht="57" customHeight="1" outlineLevel="1" x14ac:dyDescent="0.45">
      <c r="A527" s="5">
        <v>434</v>
      </c>
      <c r="B527" s="5">
        <v>434</v>
      </c>
      <c r="C527" s="5" t="s">
        <v>251</v>
      </c>
      <c r="D527" s="180" t="s">
        <v>553</v>
      </c>
      <c r="E527" s="10">
        <v>140.27000000000001</v>
      </c>
      <c r="F527" s="283">
        <f t="shared" si="1572"/>
        <v>620694.75</v>
      </c>
      <c r="G527" s="283">
        <f t="shared" si="1573"/>
        <v>0</v>
      </c>
      <c r="H527" s="283">
        <f t="shared" si="1574"/>
        <v>620694.75</v>
      </c>
      <c r="I527" s="283">
        <f t="shared" si="1575"/>
        <v>4425</v>
      </c>
      <c r="J527" s="283">
        <f t="shared" si="1576"/>
        <v>0</v>
      </c>
      <c r="K527" s="10"/>
      <c r="L527" s="228"/>
      <c r="M527" s="227">
        <f t="shared" si="1550"/>
        <v>620694.75</v>
      </c>
      <c r="N527" s="227">
        <f t="shared" si="1577"/>
        <v>0</v>
      </c>
      <c r="O527" s="227">
        <f t="shared" si="1551"/>
        <v>620694.75</v>
      </c>
      <c r="P527" s="227">
        <v>4425</v>
      </c>
      <c r="Q527" s="227"/>
      <c r="R527" s="227">
        <f t="shared" si="1552"/>
        <v>4425</v>
      </c>
      <c r="S527" s="228"/>
      <c r="T527" s="227">
        <f t="shared" si="1436"/>
        <v>5463516.5</v>
      </c>
      <c r="U527" s="227">
        <f t="shared" si="1437"/>
        <v>0</v>
      </c>
      <c r="V527" s="232">
        <f t="shared" si="1438"/>
        <v>5463516.5</v>
      </c>
      <c r="W527" s="276">
        <v>38950</v>
      </c>
      <c r="X527" s="227"/>
      <c r="Y527" s="227">
        <f t="shared" si="1489"/>
        <v>38950</v>
      </c>
      <c r="Z527" s="228"/>
      <c r="AA527" s="238">
        <f>AM527*AD527</f>
        <v>0</v>
      </c>
      <c r="AB527" s="227">
        <f>AM528*AE527</f>
        <v>0</v>
      </c>
      <c r="AC527" s="227">
        <f>AA527+AB527</f>
        <v>0</v>
      </c>
      <c r="AD527" s="227"/>
      <c r="AE527" s="227"/>
      <c r="AF527" s="229">
        <f t="shared" si="1540"/>
        <v>0</v>
      </c>
      <c r="AG527" s="228"/>
      <c r="AH527" s="227">
        <f t="shared" si="1547"/>
        <v>140270</v>
      </c>
      <c r="AI527" s="227">
        <f t="shared" si="1548"/>
        <v>0</v>
      </c>
      <c r="AJ527" s="232">
        <f t="shared" si="1439"/>
        <v>140270</v>
      </c>
      <c r="AK527" s="227">
        <v>1000</v>
      </c>
      <c r="AL527" s="227"/>
      <c r="AM527" s="227">
        <f t="shared" si="1578"/>
        <v>1000</v>
      </c>
      <c r="AN527" s="228"/>
      <c r="AO527" s="238">
        <f t="shared" si="1549"/>
        <v>0</v>
      </c>
      <c r="AP527" s="227">
        <f t="shared" si="1545"/>
        <v>0</v>
      </c>
      <c r="AQ527" s="227">
        <f t="shared" si="1546"/>
        <v>0</v>
      </c>
      <c r="AR527" s="227"/>
      <c r="AS527" s="227"/>
      <c r="AT527" s="229">
        <f t="shared" si="1541"/>
        <v>0</v>
      </c>
      <c r="AU527" s="230"/>
      <c r="AV527" s="238">
        <f>R527*AY527</f>
        <v>0</v>
      </c>
      <c r="AW527" s="227">
        <f>R528*AZ527</f>
        <v>0</v>
      </c>
      <c r="AX527" s="227">
        <f>AV527+AW527</f>
        <v>0</v>
      </c>
      <c r="AY527" s="227"/>
      <c r="AZ527" s="227"/>
      <c r="BA527" s="229">
        <f t="shared" si="1542"/>
        <v>0</v>
      </c>
      <c r="BB527" s="230"/>
      <c r="BC527" s="238">
        <f>Y527*BF527</f>
        <v>0</v>
      </c>
      <c r="BD527" s="227">
        <f>Y528*BG527</f>
        <v>0</v>
      </c>
      <c r="BE527" s="227">
        <f>BC527+BD527</f>
        <v>0</v>
      </c>
      <c r="BF527" s="227"/>
      <c r="BG527" s="227"/>
      <c r="BH527" s="229">
        <f t="shared" si="1543"/>
        <v>0</v>
      </c>
      <c r="BI527" s="230"/>
      <c r="BJ527" s="230"/>
      <c r="BK527" s="238">
        <f>AT527*BN527</f>
        <v>0</v>
      </c>
      <c r="BL527" s="227">
        <f>AT528*BO527</f>
        <v>0</v>
      </c>
      <c r="BM527" s="227">
        <f>BK527+BL527</f>
        <v>0</v>
      </c>
      <c r="BN527" s="227"/>
      <c r="BO527" s="227"/>
      <c r="BP527" s="229">
        <f t="shared" si="1544"/>
        <v>0</v>
      </c>
      <c r="BQ527" s="230"/>
      <c r="BR527" s="238">
        <f>BA527*BU527</f>
        <v>0</v>
      </c>
      <c r="BS527" s="227">
        <f>BA528*BV527</f>
        <v>0</v>
      </c>
      <c r="BT527" s="227">
        <f>BR527+BS527</f>
        <v>0</v>
      </c>
      <c r="BU527" s="18"/>
      <c r="BV527" s="186"/>
      <c r="BW527" s="16">
        <f t="shared" si="1490"/>
        <v>0</v>
      </c>
      <c r="BX527" s="48"/>
      <c r="BY527" s="37"/>
      <c r="BZ527" s="37"/>
    </row>
    <row r="528" spans="1:162" s="267" customFormat="1" x14ac:dyDescent="0.45">
      <c r="A528" s="261"/>
      <c r="B528" s="261"/>
      <c r="C528" s="261" t="s">
        <v>400</v>
      </c>
      <c r="D528" s="262"/>
      <c r="E528" s="263"/>
      <c r="F528" s="293">
        <f>F529+F531</f>
        <v>397800</v>
      </c>
      <c r="G528" s="293">
        <f t="shared" ref="G528:H528" si="1579">G529+G531</f>
        <v>414273</v>
      </c>
      <c r="H528" s="293">
        <f t="shared" si="1579"/>
        <v>812073</v>
      </c>
      <c r="I528" s="293"/>
      <c r="J528" s="293"/>
      <c r="K528" s="263"/>
      <c r="L528" s="221"/>
      <c r="M528" s="264">
        <f>M529+M531</f>
        <v>0</v>
      </c>
      <c r="N528" s="264">
        <f t="shared" ref="N528:O528" si="1580">N529+N531</f>
        <v>0</v>
      </c>
      <c r="O528" s="264">
        <f t="shared" si="1580"/>
        <v>0</v>
      </c>
      <c r="P528" s="264"/>
      <c r="Q528" s="264"/>
      <c r="R528" s="264">
        <f t="shared" si="1552"/>
        <v>0</v>
      </c>
      <c r="S528" s="221"/>
      <c r="T528" s="264">
        <f>T529+T531</f>
        <v>344249.49</v>
      </c>
      <c r="U528" s="264">
        <f t="shared" ref="U528" si="1581">U529+U531</f>
        <v>0</v>
      </c>
      <c r="V528" s="264">
        <f t="shared" ref="V528" si="1582">V529+V531</f>
        <v>344249.49</v>
      </c>
      <c r="W528" s="279"/>
      <c r="X528" s="264"/>
      <c r="Y528" s="264">
        <f t="shared" si="1489"/>
        <v>0</v>
      </c>
      <c r="Z528" s="221"/>
      <c r="AA528" s="264">
        <f>AA529+AA531</f>
        <v>0</v>
      </c>
      <c r="AB528" s="264">
        <f t="shared" ref="AB528:AC528" si="1583">AB529+AB531</f>
        <v>0</v>
      </c>
      <c r="AC528" s="264">
        <f t="shared" si="1583"/>
        <v>0</v>
      </c>
      <c r="AD528" s="264"/>
      <c r="AE528" s="264"/>
      <c r="AF528" s="264">
        <f t="shared" si="1540"/>
        <v>0</v>
      </c>
      <c r="AG528" s="221"/>
      <c r="AH528" s="264">
        <f>AH529+AH531</f>
        <v>0</v>
      </c>
      <c r="AI528" s="264">
        <f t="shared" ref="AI528" si="1584">AI529+AI531</f>
        <v>0</v>
      </c>
      <c r="AJ528" s="264">
        <f t="shared" ref="AJ528" si="1585">AJ529+AJ531</f>
        <v>0</v>
      </c>
      <c r="AK528" s="264"/>
      <c r="AL528" s="264"/>
      <c r="AM528" s="264">
        <f t="shared" si="1578"/>
        <v>0</v>
      </c>
      <c r="AN528" s="221"/>
      <c r="AO528" s="264">
        <f>AO529+AO531</f>
        <v>0</v>
      </c>
      <c r="AP528" s="264">
        <f t="shared" ref="AP528" si="1586">AP529+AP531</f>
        <v>0</v>
      </c>
      <c r="AQ528" s="264">
        <f t="shared" ref="AQ528" si="1587">AQ529+AQ531</f>
        <v>0</v>
      </c>
      <c r="AR528" s="264"/>
      <c r="AS528" s="264"/>
      <c r="AT528" s="264">
        <f t="shared" si="1541"/>
        <v>0</v>
      </c>
      <c r="AU528" s="221"/>
      <c r="AV528" s="264">
        <f>AV529+AV531</f>
        <v>0</v>
      </c>
      <c r="AW528" s="264">
        <f t="shared" ref="AW528:AX528" si="1588">AW529+AW531</f>
        <v>0</v>
      </c>
      <c r="AX528" s="264">
        <f t="shared" si="1588"/>
        <v>0</v>
      </c>
      <c r="AY528" s="264"/>
      <c r="AZ528" s="264"/>
      <c r="BA528" s="264">
        <f t="shared" si="1542"/>
        <v>0</v>
      </c>
      <c r="BB528" s="221"/>
      <c r="BC528" s="264">
        <f>BC529+BC531</f>
        <v>0</v>
      </c>
      <c r="BD528" s="264">
        <f t="shared" ref="BD528:BE528" si="1589">BD529+BD531</f>
        <v>0</v>
      </c>
      <c r="BE528" s="264">
        <f t="shared" si="1589"/>
        <v>0</v>
      </c>
      <c r="BF528" s="264"/>
      <c r="BG528" s="264"/>
      <c r="BH528" s="264">
        <f t="shared" si="1543"/>
        <v>0</v>
      </c>
      <c r="BI528" s="221"/>
      <c r="BJ528" s="221"/>
      <c r="BK528" s="264">
        <f>BK529+BK531</f>
        <v>0</v>
      </c>
      <c r="BL528" s="264">
        <f t="shared" ref="BL528:BM528" si="1590">BL529+BL531</f>
        <v>0</v>
      </c>
      <c r="BM528" s="264">
        <f t="shared" si="1590"/>
        <v>0</v>
      </c>
      <c r="BN528" s="264"/>
      <c r="BO528" s="264"/>
      <c r="BP528" s="264">
        <f t="shared" si="1544"/>
        <v>0</v>
      </c>
      <c r="BQ528" s="221"/>
      <c r="BR528" s="264">
        <f>BR529+BR531</f>
        <v>0</v>
      </c>
      <c r="BS528" s="264">
        <f t="shared" ref="BS528:BT528" si="1591">BS529+BS531</f>
        <v>0</v>
      </c>
      <c r="BT528" s="264">
        <f t="shared" si="1591"/>
        <v>0</v>
      </c>
      <c r="BU528" s="265"/>
      <c r="BV528" s="266"/>
      <c r="BW528" s="265">
        <f t="shared" si="1490"/>
        <v>0</v>
      </c>
      <c r="BX528" s="185"/>
      <c r="BY528" s="261"/>
      <c r="BZ528" s="261"/>
      <c r="CA528" s="55"/>
      <c r="CB528" s="55"/>
      <c r="CC528" s="55"/>
      <c r="CD528" s="55"/>
      <c r="CE528" s="55"/>
      <c r="CF528" s="55"/>
      <c r="CG528" s="55"/>
      <c r="CH528" s="55"/>
      <c r="CI528" s="55"/>
      <c r="CJ528" s="55"/>
      <c r="CK528" s="55"/>
      <c r="CL528" s="55"/>
      <c r="CM528" s="55"/>
      <c r="CN528" s="55"/>
      <c r="CO528" s="55"/>
      <c r="CP528" s="55"/>
      <c r="CQ528" s="55"/>
      <c r="CR528" s="55"/>
      <c r="CS528" s="55"/>
      <c r="CT528" s="55"/>
      <c r="CU528" s="55"/>
      <c r="CV528" s="55"/>
      <c r="CW528" s="55"/>
      <c r="CX528" s="55"/>
      <c r="CY528" s="55"/>
      <c r="CZ528" s="55"/>
      <c r="DA528" s="55"/>
      <c r="DB528" s="55"/>
      <c r="DC528" s="55"/>
      <c r="DD528" s="55"/>
      <c r="DE528" s="55"/>
      <c r="DF528" s="55"/>
      <c r="DG528" s="55"/>
      <c r="DH528" s="55"/>
      <c r="DI528" s="55"/>
      <c r="DJ528" s="55"/>
      <c r="DK528" s="55"/>
      <c r="DL528" s="55"/>
      <c r="DM528" s="55"/>
      <c r="DN528" s="55"/>
      <c r="DO528" s="55"/>
      <c r="DP528" s="55"/>
      <c r="DQ528" s="55"/>
      <c r="DR528" s="55"/>
      <c r="DS528" s="55"/>
      <c r="DT528" s="55"/>
      <c r="DU528" s="55"/>
      <c r="DV528" s="55"/>
      <c r="DW528" s="55"/>
      <c r="DX528" s="55"/>
      <c r="DY528" s="55"/>
      <c r="DZ528" s="55"/>
      <c r="EA528" s="55"/>
      <c r="EB528" s="55"/>
      <c r="EC528" s="55"/>
      <c r="ED528" s="55"/>
      <c r="EE528" s="55"/>
      <c r="EF528" s="55"/>
      <c r="EG528" s="55"/>
      <c r="EH528" s="55"/>
      <c r="EI528" s="55"/>
      <c r="EJ528" s="55"/>
      <c r="EK528" s="55"/>
      <c r="EL528" s="55"/>
      <c r="EM528" s="55"/>
      <c r="EN528" s="55"/>
      <c r="EO528" s="55"/>
      <c r="EP528" s="55"/>
      <c r="EQ528" s="55"/>
      <c r="ER528" s="55"/>
      <c r="ES528" s="55"/>
      <c r="ET528" s="55"/>
      <c r="EU528" s="55"/>
      <c r="EV528" s="55"/>
      <c r="EW528" s="55"/>
      <c r="EX528" s="55"/>
      <c r="EY528" s="55"/>
      <c r="EZ528" s="55"/>
      <c r="FA528" s="55"/>
      <c r="FB528" s="55"/>
      <c r="FC528" s="55"/>
      <c r="FD528" s="55"/>
      <c r="FE528" s="55"/>
      <c r="FF528" s="55"/>
    </row>
    <row r="529" spans="1:162" s="26" customFormat="1" x14ac:dyDescent="0.45">
      <c r="A529" s="21"/>
      <c r="B529" s="21"/>
      <c r="C529" s="21" t="s">
        <v>401</v>
      </c>
      <c r="D529" s="27"/>
      <c r="E529" s="28"/>
      <c r="F529" s="290">
        <f>F530</f>
        <v>168300</v>
      </c>
      <c r="G529" s="290">
        <f t="shared" ref="G529:H529" si="1592">G530</f>
        <v>0</v>
      </c>
      <c r="H529" s="290">
        <f t="shared" si="1592"/>
        <v>168300</v>
      </c>
      <c r="I529" s="290"/>
      <c r="J529" s="290"/>
      <c r="K529" s="28"/>
      <c r="L529" s="226"/>
      <c r="M529" s="225">
        <f>SUM(M530)</f>
        <v>0</v>
      </c>
      <c r="N529" s="225">
        <f>SUM(N530)</f>
        <v>0</v>
      </c>
      <c r="O529" s="225">
        <f>SUM(O530)</f>
        <v>0</v>
      </c>
      <c r="P529" s="225"/>
      <c r="Q529" s="225"/>
      <c r="R529" s="225">
        <f t="shared" si="1552"/>
        <v>0</v>
      </c>
      <c r="S529" s="226"/>
      <c r="T529" s="225">
        <f>SUM(T530)</f>
        <v>110499.65999999999</v>
      </c>
      <c r="U529" s="225">
        <f>SUM(U530)</f>
        <v>0</v>
      </c>
      <c r="V529" s="225">
        <f>SUM(V530)</f>
        <v>110499.65999999999</v>
      </c>
      <c r="W529" s="273"/>
      <c r="X529" s="225"/>
      <c r="Y529" s="225">
        <f t="shared" si="1489"/>
        <v>0</v>
      </c>
      <c r="Z529" s="226"/>
      <c r="AA529" s="225">
        <f>SUM(AA530)</f>
        <v>0</v>
      </c>
      <c r="AB529" s="225">
        <f>SUM(AB530)</f>
        <v>0</v>
      </c>
      <c r="AC529" s="225">
        <f>SUM(AC530)</f>
        <v>0</v>
      </c>
      <c r="AD529" s="225"/>
      <c r="AE529" s="225"/>
      <c r="AF529" s="222">
        <f t="shared" si="1540"/>
        <v>0</v>
      </c>
      <c r="AG529" s="226"/>
      <c r="AH529" s="225">
        <f>SUM(AH530)</f>
        <v>0</v>
      </c>
      <c r="AI529" s="225">
        <f>SUM(AI530)</f>
        <v>0</v>
      </c>
      <c r="AJ529" s="225">
        <f>SUM(AJ530)</f>
        <v>0</v>
      </c>
      <c r="AK529" s="225"/>
      <c r="AL529" s="225"/>
      <c r="AM529" s="225">
        <f t="shared" si="1578"/>
        <v>0</v>
      </c>
      <c r="AN529" s="226"/>
      <c r="AO529" s="225">
        <f>SUM(AO530)</f>
        <v>0</v>
      </c>
      <c r="AP529" s="225">
        <f>SUM(AP530)</f>
        <v>0</v>
      </c>
      <c r="AQ529" s="225">
        <f>SUM(AQ530)</f>
        <v>0</v>
      </c>
      <c r="AR529" s="225"/>
      <c r="AS529" s="225"/>
      <c r="AT529" s="222">
        <f t="shared" si="1541"/>
        <v>0</v>
      </c>
      <c r="AU529" s="223"/>
      <c r="AV529" s="225">
        <f>SUM(AV530)</f>
        <v>0</v>
      </c>
      <c r="AW529" s="225">
        <f>SUM(AW530)</f>
        <v>0</v>
      </c>
      <c r="AX529" s="225">
        <f>SUM(AX530)</f>
        <v>0</v>
      </c>
      <c r="AY529" s="225"/>
      <c r="AZ529" s="225"/>
      <c r="BA529" s="222">
        <f t="shared" si="1542"/>
        <v>0</v>
      </c>
      <c r="BB529" s="223"/>
      <c r="BC529" s="225">
        <f>SUM(BC530)</f>
        <v>0</v>
      </c>
      <c r="BD529" s="225">
        <f>SUM(BD530)</f>
        <v>0</v>
      </c>
      <c r="BE529" s="225">
        <f>SUM(BE530)</f>
        <v>0</v>
      </c>
      <c r="BF529" s="225"/>
      <c r="BG529" s="225"/>
      <c r="BH529" s="222">
        <f t="shared" si="1543"/>
        <v>0</v>
      </c>
      <c r="BI529" s="223"/>
      <c r="BJ529" s="223"/>
      <c r="BK529" s="225">
        <f>SUM(BK530)</f>
        <v>0</v>
      </c>
      <c r="BL529" s="225">
        <f>SUM(BL530)</f>
        <v>0</v>
      </c>
      <c r="BM529" s="225">
        <f>SUM(BM530)</f>
        <v>0</v>
      </c>
      <c r="BN529" s="225"/>
      <c r="BO529" s="225"/>
      <c r="BP529" s="222">
        <f t="shared" si="1544"/>
        <v>0</v>
      </c>
      <c r="BQ529" s="223"/>
      <c r="BR529" s="225">
        <f>SUM(BR530)</f>
        <v>0</v>
      </c>
      <c r="BS529" s="225">
        <f>SUM(BS530)</f>
        <v>0</v>
      </c>
      <c r="BT529" s="225">
        <f>SUM(BT530)</f>
        <v>0</v>
      </c>
      <c r="BU529" s="29"/>
      <c r="BV529" s="190"/>
      <c r="BW529" s="25">
        <f t="shared" si="1490"/>
        <v>0</v>
      </c>
      <c r="BX529" s="47"/>
      <c r="BY529" s="35"/>
      <c r="BZ529" s="35"/>
      <c r="CA529" s="53"/>
      <c r="CB529" s="53"/>
      <c r="CC529" s="53"/>
      <c r="CD529" s="53"/>
      <c r="CE529" s="53"/>
      <c r="CF529" s="53"/>
      <c r="CG529" s="53"/>
      <c r="CH529" s="53"/>
      <c r="CI529" s="53"/>
      <c r="CJ529" s="53"/>
      <c r="CK529" s="53"/>
      <c r="CL529" s="53"/>
      <c r="CM529" s="53"/>
      <c r="CN529" s="53"/>
      <c r="CO529" s="53"/>
      <c r="CP529" s="53"/>
      <c r="CQ529" s="53"/>
      <c r="CR529" s="53"/>
      <c r="CS529" s="53"/>
      <c r="CT529" s="53"/>
      <c r="CU529" s="53"/>
      <c r="CV529" s="53"/>
      <c r="CW529" s="53"/>
      <c r="CX529" s="53"/>
      <c r="CY529" s="53"/>
      <c r="CZ529" s="53"/>
      <c r="DA529" s="53"/>
      <c r="DB529" s="53"/>
      <c r="DC529" s="53"/>
      <c r="DD529" s="53"/>
      <c r="DE529" s="53"/>
      <c r="DF529" s="53"/>
      <c r="DG529" s="53"/>
      <c r="DH529" s="53"/>
      <c r="DI529" s="53"/>
      <c r="DJ529" s="53"/>
      <c r="DK529" s="53"/>
      <c r="DL529" s="53"/>
      <c r="DM529" s="53"/>
      <c r="DN529" s="53"/>
      <c r="DO529" s="53"/>
      <c r="DP529" s="53"/>
      <c r="DQ529" s="53"/>
      <c r="DR529" s="53"/>
      <c r="DS529" s="53"/>
      <c r="DT529" s="53"/>
      <c r="DU529" s="53"/>
      <c r="DV529" s="53"/>
      <c r="DW529" s="53"/>
      <c r="DX529" s="53"/>
      <c r="DY529" s="53"/>
      <c r="DZ529" s="53"/>
      <c r="EA529" s="53"/>
      <c r="EB529" s="53"/>
      <c r="EC529" s="53"/>
      <c r="ED529" s="53"/>
      <c r="EE529" s="53"/>
      <c r="EF529" s="53"/>
      <c r="EG529" s="53"/>
      <c r="EH529" s="53"/>
      <c r="EI529" s="53"/>
      <c r="EJ529" s="53"/>
      <c r="EK529" s="53"/>
      <c r="EL529" s="53"/>
      <c r="EM529" s="53"/>
      <c r="EN529" s="53"/>
      <c r="EO529" s="53"/>
      <c r="EP529" s="53"/>
      <c r="EQ529" s="53"/>
      <c r="ER529" s="53"/>
      <c r="ES529" s="53"/>
      <c r="ET529" s="53"/>
      <c r="EU529" s="53"/>
      <c r="EV529" s="53"/>
      <c r="EW529" s="53"/>
      <c r="EX529" s="53"/>
      <c r="EY529" s="53"/>
      <c r="EZ529" s="53"/>
      <c r="FA529" s="53"/>
      <c r="FB529" s="53"/>
      <c r="FC529" s="53"/>
      <c r="FD529" s="53"/>
      <c r="FE529" s="53"/>
      <c r="FF529" s="53"/>
    </row>
    <row r="530" spans="1:162" ht="28.5" customHeight="1" outlineLevel="1" x14ac:dyDescent="0.45">
      <c r="A530" s="5">
        <v>435</v>
      </c>
      <c r="B530" s="5">
        <v>435</v>
      </c>
      <c r="C530" s="5" t="s">
        <v>402</v>
      </c>
      <c r="D530" s="6" t="s">
        <v>550</v>
      </c>
      <c r="E530" s="10">
        <v>51</v>
      </c>
      <c r="F530" s="283">
        <f t="shared" ref="F530" si="1593">E530*I530</f>
        <v>168300</v>
      </c>
      <c r="G530" s="283"/>
      <c r="H530" s="283">
        <f t="shared" ref="H530" si="1594">F530+G530</f>
        <v>168300</v>
      </c>
      <c r="I530" s="283">
        <v>3300</v>
      </c>
      <c r="J530" s="283"/>
      <c r="K530" s="10"/>
      <c r="L530" s="228"/>
      <c r="M530" s="227">
        <f t="shared" si="1550"/>
        <v>0</v>
      </c>
      <c r="N530" s="227"/>
      <c r="O530" s="227">
        <f t="shared" si="1551"/>
        <v>0</v>
      </c>
      <c r="P530" s="227"/>
      <c r="Q530" s="227"/>
      <c r="R530" s="227">
        <f t="shared" si="1552"/>
        <v>0</v>
      </c>
      <c r="S530" s="228"/>
      <c r="T530" s="227">
        <f t="shared" si="1436"/>
        <v>110499.65999999999</v>
      </c>
      <c r="U530" s="227">
        <f t="shared" si="1437"/>
        <v>0</v>
      </c>
      <c r="V530" s="232">
        <f t="shared" si="1438"/>
        <v>110499.65999999999</v>
      </c>
      <c r="W530" s="274">
        <v>2166.66</v>
      </c>
      <c r="X530" s="227"/>
      <c r="Y530" s="227">
        <f t="shared" si="1489"/>
        <v>2166.66</v>
      </c>
      <c r="Z530" s="228"/>
      <c r="AA530" s="238">
        <f>AM530*AD530</f>
        <v>0</v>
      </c>
      <c r="AB530" s="227">
        <f>AM531*AE530</f>
        <v>0</v>
      </c>
      <c r="AC530" s="227">
        <f>AA530+AB530</f>
        <v>0</v>
      </c>
      <c r="AD530" s="227"/>
      <c r="AE530" s="227"/>
      <c r="AF530" s="229">
        <f t="shared" si="1540"/>
        <v>0</v>
      </c>
      <c r="AG530" s="228"/>
      <c r="AH530" s="227">
        <f t="shared" si="1547"/>
        <v>0</v>
      </c>
      <c r="AI530" s="227">
        <f t="shared" si="1548"/>
        <v>0</v>
      </c>
      <c r="AJ530" s="232">
        <f t="shared" si="1439"/>
        <v>0</v>
      </c>
      <c r="AK530" s="227"/>
      <c r="AL530" s="227"/>
      <c r="AM530" s="227">
        <f t="shared" si="1578"/>
        <v>0</v>
      </c>
      <c r="AN530" s="228"/>
      <c r="AO530" s="238">
        <f t="shared" si="1549"/>
        <v>0</v>
      </c>
      <c r="AP530" s="227">
        <f t="shared" si="1545"/>
        <v>0</v>
      </c>
      <c r="AQ530" s="227">
        <f t="shared" si="1546"/>
        <v>0</v>
      </c>
      <c r="AR530" s="227"/>
      <c r="AS530" s="227"/>
      <c r="AT530" s="229">
        <f t="shared" si="1541"/>
        <v>0</v>
      </c>
      <c r="AU530" s="230"/>
      <c r="AV530" s="238">
        <f>R530*AY530</f>
        <v>0</v>
      </c>
      <c r="AW530" s="227">
        <f>R531*AZ530</f>
        <v>0</v>
      </c>
      <c r="AX530" s="227">
        <f>AV530+AW530</f>
        <v>0</v>
      </c>
      <c r="AY530" s="227"/>
      <c r="AZ530" s="227"/>
      <c r="BA530" s="229">
        <f t="shared" si="1542"/>
        <v>0</v>
      </c>
      <c r="BB530" s="230"/>
      <c r="BC530" s="238">
        <f>Y530*BF530</f>
        <v>0</v>
      </c>
      <c r="BD530" s="227">
        <f>Y531*BG530</f>
        <v>0</v>
      </c>
      <c r="BE530" s="227">
        <f>BC530+BD530</f>
        <v>0</v>
      </c>
      <c r="BF530" s="227"/>
      <c r="BG530" s="227"/>
      <c r="BH530" s="229">
        <f t="shared" si="1543"/>
        <v>0</v>
      </c>
      <c r="BI530" s="230"/>
      <c r="BJ530" s="230"/>
      <c r="BK530" s="238">
        <f>AT530*BN530</f>
        <v>0</v>
      </c>
      <c r="BL530" s="227">
        <f>AT531*BO530</f>
        <v>0</v>
      </c>
      <c r="BM530" s="227">
        <f>BK530+BL530</f>
        <v>0</v>
      </c>
      <c r="BN530" s="227"/>
      <c r="BO530" s="227"/>
      <c r="BP530" s="229">
        <f t="shared" si="1544"/>
        <v>0</v>
      </c>
      <c r="BQ530" s="230"/>
      <c r="BR530" s="238">
        <f>BA530*BU530</f>
        <v>0</v>
      </c>
      <c r="BS530" s="227">
        <f>BA531*BV530</f>
        <v>0</v>
      </c>
      <c r="BT530" s="227">
        <f>BR530+BS530</f>
        <v>0</v>
      </c>
      <c r="BU530" s="18"/>
      <c r="BV530" s="186"/>
      <c r="BW530" s="16">
        <f t="shared" si="1490"/>
        <v>0</v>
      </c>
      <c r="BX530" s="48"/>
      <c r="BY530" s="37"/>
      <c r="BZ530" s="37"/>
    </row>
    <row r="531" spans="1:162" s="26" customFormat="1" x14ac:dyDescent="0.45">
      <c r="A531" s="21"/>
      <c r="B531" s="21"/>
      <c r="C531" s="21" t="s">
        <v>403</v>
      </c>
      <c r="D531" s="27"/>
      <c r="E531" s="28"/>
      <c r="F531" s="290">
        <f>F532</f>
        <v>229500</v>
      </c>
      <c r="G531" s="290">
        <f t="shared" ref="G531:H531" si="1595">G532</f>
        <v>414273</v>
      </c>
      <c r="H531" s="290">
        <f t="shared" si="1595"/>
        <v>643773</v>
      </c>
      <c r="I531" s="290"/>
      <c r="J531" s="290"/>
      <c r="K531" s="28"/>
      <c r="L531" s="226"/>
      <c r="M531" s="225">
        <f>SUM(M532)</f>
        <v>0</v>
      </c>
      <c r="N531" s="225">
        <f t="shared" ref="N531:O531" si="1596">SUM(N532)</f>
        <v>0</v>
      </c>
      <c r="O531" s="225">
        <f t="shared" si="1596"/>
        <v>0</v>
      </c>
      <c r="P531" s="225"/>
      <c r="Q531" s="225"/>
      <c r="R531" s="225">
        <f t="shared" si="1552"/>
        <v>0</v>
      </c>
      <c r="S531" s="226"/>
      <c r="T531" s="225">
        <f>SUM(T532)</f>
        <v>233749.83</v>
      </c>
      <c r="U531" s="225">
        <f t="shared" ref="U531" si="1597">SUM(U532)</f>
        <v>0</v>
      </c>
      <c r="V531" s="225">
        <f t="shared" ref="V531" si="1598">SUM(V532)</f>
        <v>233749.83</v>
      </c>
      <c r="W531" s="273"/>
      <c r="X531" s="225"/>
      <c r="Y531" s="225">
        <f t="shared" si="1489"/>
        <v>0</v>
      </c>
      <c r="Z531" s="226"/>
      <c r="AA531" s="225">
        <f>SUM(AA532)</f>
        <v>0</v>
      </c>
      <c r="AB531" s="225">
        <f t="shared" ref="AB531:AC531" si="1599">SUM(AB532)</f>
        <v>0</v>
      </c>
      <c r="AC531" s="225">
        <f t="shared" si="1599"/>
        <v>0</v>
      </c>
      <c r="AD531" s="225"/>
      <c r="AE531" s="225"/>
      <c r="AF531" s="222">
        <f t="shared" si="1540"/>
        <v>0</v>
      </c>
      <c r="AG531" s="226"/>
      <c r="AH531" s="225">
        <f>SUM(AH532)</f>
        <v>0</v>
      </c>
      <c r="AI531" s="225">
        <f t="shared" ref="AI531" si="1600">SUM(AI532)</f>
        <v>0</v>
      </c>
      <c r="AJ531" s="225">
        <f t="shared" ref="AJ531" si="1601">SUM(AJ532)</f>
        <v>0</v>
      </c>
      <c r="AK531" s="225"/>
      <c r="AL531" s="225"/>
      <c r="AM531" s="225">
        <f t="shared" si="1578"/>
        <v>0</v>
      </c>
      <c r="AN531" s="226"/>
      <c r="AO531" s="225">
        <f>SUM(AO532)</f>
        <v>0</v>
      </c>
      <c r="AP531" s="225">
        <f t="shared" ref="AP531" si="1602">SUM(AP532)</f>
        <v>0</v>
      </c>
      <c r="AQ531" s="225">
        <f t="shared" ref="AQ531" si="1603">SUM(AQ532)</f>
        <v>0</v>
      </c>
      <c r="AR531" s="225"/>
      <c r="AS531" s="225"/>
      <c r="AT531" s="222">
        <f t="shared" si="1541"/>
        <v>0</v>
      </c>
      <c r="AU531" s="223"/>
      <c r="AV531" s="225">
        <f>SUM(AV532)</f>
        <v>0</v>
      </c>
      <c r="AW531" s="225">
        <f t="shared" ref="AW531" si="1604">SUM(AW532)</f>
        <v>0</v>
      </c>
      <c r="AX531" s="225">
        <f t="shared" ref="AX531" si="1605">SUM(AX532)</f>
        <v>0</v>
      </c>
      <c r="AY531" s="225"/>
      <c r="AZ531" s="225"/>
      <c r="BA531" s="222">
        <f t="shared" si="1542"/>
        <v>0</v>
      </c>
      <c r="BB531" s="223"/>
      <c r="BC531" s="225">
        <f>SUM(BC532)</f>
        <v>0</v>
      </c>
      <c r="BD531" s="225">
        <f t="shared" ref="BD531:BE531" si="1606">SUM(BD532)</f>
        <v>0</v>
      </c>
      <c r="BE531" s="225">
        <f t="shared" si="1606"/>
        <v>0</v>
      </c>
      <c r="BF531" s="225"/>
      <c r="BG531" s="225"/>
      <c r="BH531" s="222">
        <f t="shared" si="1543"/>
        <v>0</v>
      </c>
      <c r="BI531" s="223"/>
      <c r="BJ531" s="223"/>
      <c r="BK531" s="225">
        <f>SUM(BK532)</f>
        <v>0</v>
      </c>
      <c r="BL531" s="225">
        <f t="shared" ref="BL531:BM531" si="1607">SUM(BL532)</f>
        <v>0</v>
      </c>
      <c r="BM531" s="225">
        <f t="shared" si="1607"/>
        <v>0</v>
      </c>
      <c r="BN531" s="225"/>
      <c r="BO531" s="225"/>
      <c r="BP531" s="222">
        <f t="shared" si="1544"/>
        <v>0</v>
      </c>
      <c r="BQ531" s="223"/>
      <c r="BR531" s="225">
        <f>SUM(BR532)</f>
        <v>0</v>
      </c>
      <c r="BS531" s="225">
        <f t="shared" ref="BS531:BT531" si="1608">SUM(BS532)</f>
        <v>0</v>
      </c>
      <c r="BT531" s="225">
        <f t="shared" si="1608"/>
        <v>0</v>
      </c>
      <c r="BU531" s="29"/>
      <c r="BV531" s="190"/>
      <c r="BW531" s="25">
        <f t="shared" si="1490"/>
        <v>0</v>
      </c>
      <c r="BX531" s="47"/>
      <c r="BY531" s="35"/>
      <c r="BZ531" s="35"/>
      <c r="CA531" s="53"/>
      <c r="CB531" s="53"/>
      <c r="CC531" s="53"/>
      <c r="CD531" s="53"/>
      <c r="CE531" s="53"/>
      <c r="CF531" s="53"/>
      <c r="CG531" s="53"/>
      <c r="CH531" s="53"/>
      <c r="CI531" s="53"/>
      <c r="CJ531" s="53"/>
      <c r="CK531" s="53"/>
      <c r="CL531" s="53"/>
      <c r="CM531" s="53"/>
      <c r="CN531" s="53"/>
      <c r="CO531" s="53"/>
      <c r="CP531" s="53"/>
      <c r="CQ531" s="53"/>
      <c r="CR531" s="53"/>
      <c r="CS531" s="53"/>
      <c r="CT531" s="53"/>
      <c r="CU531" s="53"/>
      <c r="CV531" s="53"/>
      <c r="CW531" s="53"/>
      <c r="CX531" s="53"/>
      <c r="CY531" s="53"/>
      <c r="CZ531" s="53"/>
      <c r="DA531" s="53"/>
      <c r="DB531" s="53"/>
      <c r="DC531" s="53"/>
      <c r="DD531" s="53"/>
      <c r="DE531" s="53"/>
      <c r="DF531" s="53"/>
      <c r="DG531" s="53"/>
      <c r="DH531" s="53"/>
      <c r="DI531" s="53"/>
      <c r="DJ531" s="53"/>
      <c r="DK531" s="53"/>
      <c r="DL531" s="53"/>
      <c r="DM531" s="53"/>
      <c r="DN531" s="53"/>
      <c r="DO531" s="53"/>
      <c r="DP531" s="53"/>
      <c r="DQ531" s="53"/>
      <c r="DR531" s="53"/>
      <c r="DS531" s="53"/>
      <c r="DT531" s="53"/>
      <c r="DU531" s="53"/>
      <c r="DV531" s="53"/>
      <c r="DW531" s="53"/>
      <c r="DX531" s="53"/>
      <c r="DY531" s="53"/>
      <c r="DZ531" s="53"/>
      <c r="EA531" s="53"/>
      <c r="EB531" s="53"/>
      <c r="EC531" s="53"/>
      <c r="ED531" s="53"/>
      <c r="EE531" s="53"/>
      <c r="EF531" s="53"/>
      <c r="EG531" s="53"/>
      <c r="EH531" s="53"/>
      <c r="EI531" s="53"/>
      <c r="EJ531" s="53"/>
      <c r="EK531" s="53"/>
      <c r="EL531" s="53"/>
      <c r="EM531" s="53"/>
      <c r="EN531" s="53"/>
      <c r="EO531" s="53"/>
      <c r="EP531" s="53"/>
      <c r="EQ531" s="53"/>
      <c r="ER531" s="53"/>
      <c r="ES531" s="53"/>
      <c r="ET531" s="53"/>
      <c r="EU531" s="53"/>
      <c r="EV531" s="53"/>
      <c r="EW531" s="53"/>
      <c r="EX531" s="53"/>
      <c r="EY531" s="53"/>
      <c r="EZ531" s="53"/>
      <c r="FA531" s="53"/>
      <c r="FB531" s="53"/>
      <c r="FC531" s="53"/>
      <c r="FD531" s="53"/>
      <c r="FE531" s="53"/>
      <c r="FF531" s="53"/>
    </row>
    <row r="532" spans="1:162" ht="42.75" customHeight="1" outlineLevel="1" x14ac:dyDescent="0.45">
      <c r="A532" s="5">
        <v>436</v>
      </c>
      <c r="B532" s="5">
        <v>436</v>
      </c>
      <c r="C532" s="5" t="s">
        <v>404</v>
      </c>
      <c r="D532" s="6" t="s">
        <v>550</v>
      </c>
      <c r="E532" s="10">
        <v>51</v>
      </c>
      <c r="F532" s="285">
        <f t="shared" ref="F532" si="1609">E532*I532</f>
        <v>229500</v>
      </c>
      <c r="G532" s="285">
        <f>J532*E532</f>
        <v>414273</v>
      </c>
      <c r="H532" s="285">
        <f t="shared" ref="H532" si="1610">F532+G532</f>
        <v>643773</v>
      </c>
      <c r="I532" s="283">
        <v>4500</v>
      </c>
      <c r="J532" s="283">
        <v>8123</v>
      </c>
      <c r="K532" s="10"/>
      <c r="L532" s="228"/>
      <c r="M532" s="227">
        <f t="shared" si="1550"/>
        <v>0</v>
      </c>
      <c r="N532" s="227"/>
      <c r="O532" s="227">
        <f t="shared" si="1551"/>
        <v>0</v>
      </c>
      <c r="P532" s="227"/>
      <c r="Q532" s="227"/>
      <c r="R532" s="227">
        <f t="shared" si="1552"/>
        <v>0</v>
      </c>
      <c r="S532" s="228"/>
      <c r="T532" s="227">
        <f t="shared" si="1436"/>
        <v>233749.83</v>
      </c>
      <c r="U532" s="227">
        <f t="shared" si="1437"/>
        <v>0</v>
      </c>
      <c r="V532" s="232">
        <f t="shared" si="1438"/>
        <v>233749.83</v>
      </c>
      <c r="W532" s="274">
        <v>4583.33</v>
      </c>
      <c r="X532" s="227"/>
      <c r="Y532" s="227">
        <f t="shared" si="1489"/>
        <v>4583.33</v>
      </c>
      <c r="Z532" s="228"/>
      <c r="AA532" s="238">
        <f>AM532*AD532</f>
        <v>0</v>
      </c>
      <c r="AB532" s="227">
        <f>AM533*AE532</f>
        <v>0</v>
      </c>
      <c r="AC532" s="227">
        <f>AA532+AB532</f>
        <v>0</v>
      </c>
      <c r="AD532" s="227"/>
      <c r="AE532" s="227"/>
      <c r="AF532" s="229">
        <f t="shared" si="1540"/>
        <v>0</v>
      </c>
      <c r="AG532" s="228"/>
      <c r="AH532" s="227">
        <f t="shared" si="1547"/>
        <v>0</v>
      </c>
      <c r="AI532" s="227">
        <f t="shared" si="1548"/>
        <v>0</v>
      </c>
      <c r="AJ532" s="232">
        <f t="shared" si="1439"/>
        <v>0</v>
      </c>
      <c r="AK532" s="227"/>
      <c r="AL532" s="227"/>
      <c r="AM532" s="227">
        <f t="shared" si="1578"/>
        <v>0</v>
      </c>
      <c r="AN532" s="228"/>
      <c r="AO532" s="238">
        <f t="shared" si="1549"/>
        <v>0</v>
      </c>
      <c r="AP532" s="227">
        <f t="shared" si="1545"/>
        <v>0</v>
      </c>
      <c r="AQ532" s="227">
        <f t="shared" si="1546"/>
        <v>0</v>
      </c>
      <c r="AR532" s="227"/>
      <c r="AS532" s="227"/>
      <c r="AT532" s="229">
        <f t="shared" si="1541"/>
        <v>0</v>
      </c>
      <c r="AU532" s="230"/>
      <c r="AV532" s="238">
        <f>R532*AY532</f>
        <v>0</v>
      </c>
      <c r="AW532" s="227">
        <f>R533*AZ532</f>
        <v>0</v>
      </c>
      <c r="AX532" s="227">
        <f>AV532+AW532</f>
        <v>0</v>
      </c>
      <c r="AY532" s="227"/>
      <c r="AZ532" s="227"/>
      <c r="BA532" s="229">
        <f t="shared" si="1542"/>
        <v>0</v>
      </c>
      <c r="BB532" s="230"/>
      <c r="BC532" s="238">
        <f>Y532*BF532</f>
        <v>0</v>
      </c>
      <c r="BD532" s="227">
        <f>Y533*BG532</f>
        <v>0</v>
      </c>
      <c r="BE532" s="227">
        <f>BC532+BD532</f>
        <v>0</v>
      </c>
      <c r="BF532" s="227"/>
      <c r="BG532" s="227"/>
      <c r="BH532" s="229">
        <f t="shared" si="1543"/>
        <v>0</v>
      </c>
      <c r="BI532" s="230"/>
      <c r="BJ532" s="230"/>
      <c r="BK532" s="238">
        <f>AT532*BN532</f>
        <v>0</v>
      </c>
      <c r="BL532" s="227">
        <f>AT533*BO532</f>
        <v>0</v>
      </c>
      <c r="BM532" s="227">
        <f>BK532+BL532</f>
        <v>0</v>
      </c>
      <c r="BN532" s="227"/>
      <c r="BO532" s="227"/>
      <c r="BP532" s="229">
        <f t="shared" si="1544"/>
        <v>0</v>
      </c>
      <c r="BQ532" s="230"/>
      <c r="BR532" s="238">
        <f>BA532*BU532</f>
        <v>0</v>
      </c>
      <c r="BS532" s="227">
        <f>BA533*BV532</f>
        <v>0</v>
      </c>
      <c r="BT532" s="227">
        <f>BR532+BS532</f>
        <v>0</v>
      </c>
      <c r="BU532" s="18"/>
      <c r="BV532" s="186"/>
      <c r="BW532" s="16">
        <f t="shared" si="1490"/>
        <v>0</v>
      </c>
      <c r="BX532" s="48"/>
      <c r="BY532" s="37" t="s">
        <v>950</v>
      </c>
      <c r="BZ532" s="37"/>
    </row>
    <row r="533" spans="1:162" s="205" customFormat="1" ht="39" customHeight="1" x14ac:dyDescent="0.45">
      <c r="A533" s="256"/>
      <c r="B533" s="256"/>
      <c r="C533" s="256" t="s">
        <v>405</v>
      </c>
      <c r="D533" s="256"/>
      <c r="E533" s="257"/>
      <c r="F533" s="258">
        <f t="shared" ref="F533:U533" si="1611">F534+F535+F544+F549+F552</f>
        <v>4371733.333333333</v>
      </c>
      <c r="G533" s="258">
        <f t="shared" si="1611"/>
        <v>2297746.0299999998</v>
      </c>
      <c r="H533" s="258">
        <f t="shared" si="1611"/>
        <v>6669479.3633333333</v>
      </c>
      <c r="I533" s="258"/>
      <c r="J533" s="258"/>
      <c r="K533" s="258"/>
      <c r="L533" s="258">
        <f t="shared" si="1611"/>
        <v>0</v>
      </c>
      <c r="M533" s="258">
        <f t="shared" si="1611"/>
        <v>0</v>
      </c>
      <c r="N533" s="258">
        <f t="shared" si="1611"/>
        <v>0</v>
      </c>
      <c r="O533" s="258">
        <f t="shared" si="1611"/>
        <v>0</v>
      </c>
      <c r="P533" s="258">
        <f t="shared" si="1611"/>
        <v>0</v>
      </c>
      <c r="Q533" s="258">
        <f t="shared" si="1611"/>
        <v>0</v>
      </c>
      <c r="R533" s="258">
        <f t="shared" si="1611"/>
        <v>0</v>
      </c>
      <c r="S533" s="258">
        <f t="shared" si="1611"/>
        <v>0</v>
      </c>
      <c r="T533" s="258">
        <f t="shared" si="1611"/>
        <v>395595.5</v>
      </c>
      <c r="U533" s="258">
        <f t="shared" si="1611"/>
        <v>0</v>
      </c>
      <c r="V533" s="258">
        <f t="shared" ref="V533" si="1612">V534+V535+V544+V549+V552</f>
        <v>395595.5</v>
      </c>
      <c r="W533" s="277"/>
      <c r="X533" s="258"/>
      <c r="Y533" s="258">
        <f t="shared" si="1489"/>
        <v>0</v>
      </c>
      <c r="Z533" s="221"/>
      <c r="AA533" s="258">
        <f>AA534+AA535+AA544+AA549+AA552</f>
        <v>0</v>
      </c>
      <c r="AB533" s="258">
        <f t="shared" ref="AB533:AC533" si="1613">AB534+AB535+AB544+AB549+AB552</f>
        <v>0</v>
      </c>
      <c r="AC533" s="258">
        <f t="shared" si="1613"/>
        <v>0</v>
      </c>
      <c r="AD533" s="258"/>
      <c r="AE533" s="258"/>
      <c r="AF533" s="258"/>
      <c r="AG533" s="221"/>
      <c r="AH533" s="258">
        <f>AH534+AH535+AH544+AH549+AH552</f>
        <v>0</v>
      </c>
      <c r="AI533" s="258">
        <f t="shared" ref="AI533" si="1614">AI534+AI535+AI544+AI549+AI552</f>
        <v>2315337.543333333</v>
      </c>
      <c r="AJ533" s="258">
        <f t="shared" ref="AJ533" si="1615">AJ534+AJ535+AJ544+AJ549+AJ552</f>
        <v>2315337.543333333</v>
      </c>
      <c r="AK533" s="258"/>
      <c r="AL533" s="258"/>
      <c r="AM533" s="258">
        <f t="shared" si="1578"/>
        <v>0</v>
      </c>
      <c r="AN533" s="221"/>
      <c r="AO533" s="258">
        <f>AO534+AO535+AO544+AO549+AO552</f>
        <v>5975775</v>
      </c>
      <c r="AP533" s="258">
        <f t="shared" ref="AP533" si="1616">AP534+AP535+AP544+AP549+AP552</f>
        <v>2740008.3333333335</v>
      </c>
      <c r="AQ533" s="258">
        <f t="shared" ref="AQ533" si="1617">AQ534+AQ535+AQ544+AQ549+AQ552</f>
        <v>8715783.333333334</v>
      </c>
      <c r="AR533" s="258"/>
      <c r="AS533" s="258"/>
      <c r="AT533" s="258"/>
      <c r="AU533" s="221"/>
      <c r="AV533" s="258">
        <f>AV534+AV546+AV552+AV568+AV570+AV577</f>
        <v>0</v>
      </c>
      <c r="AW533" s="258">
        <f t="shared" ref="AW533:AX533" si="1618">AW534+AW546+AW552+AW568+AW570+AW577</f>
        <v>0</v>
      </c>
      <c r="AX533" s="258">
        <f t="shared" si="1618"/>
        <v>0</v>
      </c>
      <c r="AY533" s="258"/>
      <c r="AZ533" s="258"/>
      <c r="BA533" s="258"/>
      <c r="BB533" s="221"/>
      <c r="BC533" s="258">
        <f>BC534+BC535+BC544+BC549+BC552</f>
        <v>0</v>
      </c>
      <c r="BD533" s="258">
        <f t="shared" ref="BD533:BE533" si="1619">BD534+BD535+BD544+BD549+BD552</f>
        <v>0</v>
      </c>
      <c r="BE533" s="258">
        <f t="shared" si="1619"/>
        <v>0</v>
      </c>
      <c r="BF533" s="258"/>
      <c r="BG533" s="258"/>
      <c r="BH533" s="258"/>
      <c r="BI533" s="221"/>
      <c r="BJ533" s="221"/>
      <c r="BK533" s="258">
        <f>2503854+289246</f>
        <v>2793100</v>
      </c>
      <c r="BL533" s="258">
        <v>2885624</v>
      </c>
      <c r="BM533" s="258">
        <f>BK533+BL533</f>
        <v>5678724</v>
      </c>
      <c r="BN533" s="258"/>
      <c r="BO533" s="258"/>
      <c r="BP533" s="258"/>
      <c r="BQ533" s="221"/>
      <c r="BR533" s="258"/>
      <c r="BS533" s="258"/>
      <c r="BT533" s="258">
        <f>BR533+BS533</f>
        <v>0</v>
      </c>
      <c r="BU533" s="259"/>
      <c r="BV533" s="260"/>
      <c r="BW533" s="259"/>
      <c r="BX533" s="185"/>
      <c r="BY533" s="36"/>
      <c r="BZ533" s="36"/>
      <c r="CA533" s="55"/>
      <c r="CB533" s="55"/>
      <c r="CC533" s="55"/>
      <c r="CD533" s="55"/>
      <c r="CE533" s="55"/>
      <c r="CF533" s="55"/>
      <c r="CG533" s="55"/>
      <c r="CH533" s="55"/>
      <c r="CI533" s="55"/>
      <c r="CJ533" s="55"/>
      <c r="CK533" s="55"/>
      <c r="CL533" s="55"/>
      <c r="CM533" s="55"/>
      <c r="CN533" s="55"/>
      <c r="CO533" s="55"/>
      <c r="CP533" s="55"/>
      <c r="CQ533" s="55"/>
      <c r="CR533" s="55"/>
      <c r="CS533" s="55"/>
      <c r="CT533" s="55"/>
      <c r="CU533" s="55"/>
      <c r="CV533" s="55"/>
      <c r="CW533" s="55"/>
      <c r="CX533" s="55"/>
      <c r="CY533" s="55"/>
      <c r="CZ533" s="55"/>
      <c r="DA533" s="55"/>
      <c r="DB533" s="55"/>
      <c r="DC533" s="55"/>
      <c r="DD533" s="55"/>
      <c r="DE533" s="55"/>
      <c r="DF533" s="55"/>
      <c r="DG533" s="55"/>
      <c r="DH533" s="55"/>
      <c r="DI533" s="55"/>
      <c r="DJ533" s="55"/>
      <c r="DK533" s="55"/>
      <c r="DL533" s="55"/>
      <c r="DM533" s="55"/>
      <c r="DN533" s="55"/>
      <c r="DO533" s="55"/>
      <c r="DP533" s="55"/>
      <c r="DQ533" s="55"/>
      <c r="DR533" s="55"/>
      <c r="DS533" s="55"/>
      <c r="DT533" s="55"/>
      <c r="DU533" s="55"/>
      <c r="DV533" s="55"/>
      <c r="DW533" s="55"/>
      <c r="DX533" s="55"/>
      <c r="DY533" s="55"/>
      <c r="DZ533" s="55"/>
      <c r="EA533" s="55"/>
      <c r="EB533" s="55"/>
      <c r="EC533" s="55"/>
      <c r="ED533" s="55"/>
      <c r="EE533" s="55"/>
      <c r="EF533" s="55"/>
      <c r="EG533" s="55"/>
      <c r="EH533" s="55"/>
      <c r="EI533" s="55"/>
      <c r="EJ533" s="55"/>
      <c r="EK533" s="55"/>
      <c r="EL533" s="55"/>
      <c r="EM533" s="55"/>
      <c r="EN533" s="55"/>
      <c r="EO533" s="55"/>
      <c r="EP533" s="55"/>
      <c r="EQ533" s="55"/>
      <c r="ER533" s="55"/>
      <c r="ES533" s="55"/>
      <c r="ET533" s="55"/>
      <c r="EU533" s="55"/>
      <c r="EV533" s="55"/>
      <c r="EW533" s="55"/>
      <c r="EX533" s="55"/>
      <c r="EY533" s="55"/>
      <c r="EZ533" s="55"/>
      <c r="FA533" s="55"/>
      <c r="FB533" s="55"/>
      <c r="FC533" s="55"/>
      <c r="FD533" s="55"/>
      <c r="FE533" s="55"/>
      <c r="FF533" s="55"/>
    </row>
    <row r="534" spans="1:162" ht="234.75" customHeight="1" outlineLevel="1" x14ac:dyDescent="0.45">
      <c r="A534" s="5">
        <v>437</v>
      </c>
      <c r="B534" s="5">
        <v>437</v>
      </c>
      <c r="C534" s="5" t="s">
        <v>406</v>
      </c>
      <c r="D534" s="6" t="s">
        <v>550</v>
      </c>
      <c r="E534" s="10">
        <v>2</v>
      </c>
      <c r="F534" s="283">
        <f>I534*E534</f>
        <v>116666.66666666667</v>
      </c>
      <c r="G534" s="283">
        <f>J534*E534</f>
        <v>247333.33333333334</v>
      </c>
      <c r="H534" s="283">
        <f>F534+G534</f>
        <v>364000</v>
      </c>
      <c r="I534" s="283">
        <f>AO534</f>
        <v>58333.333333333336</v>
      </c>
      <c r="J534" s="283">
        <f>AP534</f>
        <v>123666.66666666667</v>
      </c>
      <c r="K534" s="10">
        <f>J534+I534</f>
        <v>182000</v>
      </c>
      <c r="L534" s="228"/>
      <c r="M534" s="227">
        <f t="shared" si="1550"/>
        <v>0</v>
      </c>
      <c r="N534" s="227"/>
      <c r="O534" s="227">
        <f t="shared" si="1551"/>
        <v>0</v>
      </c>
      <c r="P534" s="227"/>
      <c r="Q534" s="227"/>
      <c r="R534" s="227">
        <f t="shared" si="1552"/>
        <v>0</v>
      </c>
      <c r="S534" s="228"/>
      <c r="T534" s="227">
        <f t="shared" si="1436"/>
        <v>0</v>
      </c>
      <c r="U534" s="227">
        <f t="shared" si="1437"/>
        <v>0</v>
      </c>
      <c r="V534" s="232">
        <f t="shared" si="1438"/>
        <v>0</v>
      </c>
      <c r="W534" s="274"/>
      <c r="X534" s="227"/>
      <c r="Y534" s="227">
        <f t="shared" si="1489"/>
        <v>0</v>
      </c>
      <c r="Z534" s="228"/>
      <c r="AA534" s="238">
        <f>AM534*AD534</f>
        <v>0</v>
      </c>
      <c r="AB534" s="227">
        <f>AM534*AE534</f>
        <v>0</v>
      </c>
      <c r="AC534" s="227">
        <f>AA534+AB534</f>
        <v>0</v>
      </c>
      <c r="AD534" s="227"/>
      <c r="AE534" s="227"/>
      <c r="AF534" s="229">
        <f t="shared" ref="AF534:AF597" si="1620">AD534+AE534</f>
        <v>0</v>
      </c>
      <c r="AG534" s="228"/>
      <c r="AH534" s="227">
        <f t="shared" si="1547"/>
        <v>0</v>
      </c>
      <c r="AI534" s="227">
        <f t="shared" si="1548"/>
        <v>200000</v>
      </c>
      <c r="AJ534" s="232">
        <f t="shared" si="1439"/>
        <v>200000</v>
      </c>
      <c r="AK534" s="227"/>
      <c r="AL534" s="227">
        <v>100000</v>
      </c>
      <c r="AM534" s="227">
        <f t="shared" si="1578"/>
        <v>100000</v>
      </c>
      <c r="AN534" s="228"/>
      <c r="AO534" s="238">
        <f>E534*AR534</f>
        <v>58333.333333333336</v>
      </c>
      <c r="AP534" s="227">
        <f>E534*AS534</f>
        <v>123666.66666666667</v>
      </c>
      <c r="AQ534" s="227">
        <f>AO534+AP534</f>
        <v>182000</v>
      </c>
      <c r="AR534" s="227">
        <v>29166.666666666668</v>
      </c>
      <c r="AS534" s="227">
        <v>61833.333333333336</v>
      </c>
      <c r="AT534" s="229">
        <f t="shared" si="1541"/>
        <v>91000</v>
      </c>
      <c r="AU534" s="230"/>
      <c r="AV534" s="238">
        <f>R534*AY534</f>
        <v>0</v>
      </c>
      <c r="AW534" s="227">
        <f>R534*AZ534</f>
        <v>0</v>
      </c>
      <c r="AX534" s="227">
        <f>AV534+AW534</f>
        <v>0</v>
      </c>
      <c r="AY534" s="227"/>
      <c r="AZ534" s="227"/>
      <c r="BA534" s="229">
        <f t="shared" ref="BA534:BA597" si="1621">AY534+AZ534</f>
        <v>0</v>
      </c>
      <c r="BB534" s="230"/>
      <c r="BC534" s="238">
        <f>Y534*BF534</f>
        <v>0</v>
      </c>
      <c r="BD534" s="227">
        <f>Y534*BG534</f>
        <v>0</v>
      </c>
      <c r="BE534" s="227">
        <f>BC534+BD534</f>
        <v>0</v>
      </c>
      <c r="BF534" s="227"/>
      <c r="BG534" s="227"/>
      <c r="BH534" s="229">
        <f t="shared" ref="BH534:BH597" si="1622">BF534+BG534</f>
        <v>0</v>
      </c>
      <c r="BI534" s="230"/>
      <c r="BJ534" s="230"/>
      <c r="BK534" s="238">
        <f>AT534*BN534</f>
        <v>0</v>
      </c>
      <c r="BL534" s="227">
        <f>AT534*BO534</f>
        <v>0</v>
      </c>
      <c r="BM534" s="227">
        <f>BK534+BL534</f>
        <v>0</v>
      </c>
      <c r="BN534" s="227"/>
      <c r="BO534" s="227"/>
      <c r="BP534" s="229">
        <f t="shared" ref="BP534:BP597" si="1623">BN534+BO534</f>
        <v>0</v>
      </c>
      <c r="BQ534" s="230"/>
      <c r="BR534" s="238">
        <f>BA534*BU534</f>
        <v>0</v>
      </c>
      <c r="BS534" s="227">
        <f>BA534*BV534</f>
        <v>0</v>
      </c>
      <c r="BT534" s="227">
        <f>BR534+BS534</f>
        <v>0</v>
      </c>
      <c r="BU534" s="18"/>
      <c r="BV534" s="186"/>
      <c r="BW534" s="16">
        <f t="shared" ref="BW534:BW597" si="1624">BU534+BV534</f>
        <v>0</v>
      </c>
      <c r="BX534" s="48"/>
      <c r="BY534" s="37" t="s">
        <v>951</v>
      </c>
      <c r="BZ534" s="37"/>
    </row>
    <row r="535" spans="1:162" s="26" customFormat="1" x14ac:dyDescent="0.45">
      <c r="A535" s="21"/>
      <c r="B535" s="21"/>
      <c r="C535" s="21" t="s">
        <v>407</v>
      </c>
      <c r="D535" s="27"/>
      <c r="E535" s="28"/>
      <c r="F535" s="225">
        <f t="shared" ref="F535:N535" si="1625">SUM(F536:F543)</f>
        <v>1907685</v>
      </c>
      <c r="G535" s="225">
        <f t="shared" si="1625"/>
        <v>678545</v>
      </c>
      <c r="H535" s="225">
        <f t="shared" si="1625"/>
        <v>2586230</v>
      </c>
      <c r="I535" s="225"/>
      <c r="J535" s="225"/>
      <c r="K535" s="225"/>
      <c r="L535" s="225">
        <f t="shared" si="1625"/>
        <v>0</v>
      </c>
      <c r="M535" s="225">
        <f t="shared" si="1625"/>
        <v>0</v>
      </c>
      <c r="N535" s="225">
        <f t="shared" si="1625"/>
        <v>0</v>
      </c>
      <c r="O535" s="225">
        <f t="shared" ref="O535" si="1626">SUM(O536:O543)</f>
        <v>0</v>
      </c>
      <c r="P535" s="225"/>
      <c r="Q535" s="225"/>
      <c r="R535" s="225">
        <f t="shared" si="1552"/>
        <v>0</v>
      </c>
      <c r="S535" s="226"/>
      <c r="T535" s="225">
        <f>SUM(T536:T543)</f>
        <v>0</v>
      </c>
      <c r="U535" s="225">
        <f t="shared" ref="U535" si="1627">SUM(U536:U543)</f>
        <v>0</v>
      </c>
      <c r="V535" s="225">
        <f t="shared" ref="V535" si="1628">SUM(V536:V543)</f>
        <v>0</v>
      </c>
      <c r="W535" s="273"/>
      <c r="X535" s="225"/>
      <c r="Y535" s="225">
        <f t="shared" si="1489"/>
        <v>0</v>
      </c>
      <c r="Z535" s="226"/>
      <c r="AA535" s="225">
        <f>SUM(AA536:AA543)</f>
        <v>0</v>
      </c>
      <c r="AB535" s="225">
        <f t="shared" ref="AB535:AC535" si="1629">SUM(AB536:AB543)</f>
        <v>0</v>
      </c>
      <c r="AC535" s="225">
        <f t="shared" si="1629"/>
        <v>0</v>
      </c>
      <c r="AD535" s="225"/>
      <c r="AE535" s="225"/>
      <c r="AF535" s="222">
        <f t="shared" si="1620"/>
        <v>0</v>
      </c>
      <c r="AG535" s="226"/>
      <c r="AH535" s="225">
        <f>SUM(AH536:AH543)</f>
        <v>0</v>
      </c>
      <c r="AI535" s="225">
        <f t="shared" ref="AI535" si="1630">SUM(AI536:AI543)</f>
        <v>743469.84666666668</v>
      </c>
      <c r="AJ535" s="225">
        <f t="shared" ref="AJ535" si="1631">SUM(AJ536:AJ543)</f>
        <v>743469.84666666668</v>
      </c>
      <c r="AK535" s="225"/>
      <c r="AL535" s="225"/>
      <c r="AM535" s="225">
        <f t="shared" si="1578"/>
        <v>0</v>
      </c>
      <c r="AN535" s="226"/>
      <c r="AO535" s="225">
        <f>SUM(AO536:AO543)</f>
        <v>1907685</v>
      </c>
      <c r="AP535" s="225">
        <f t="shared" ref="AP535" si="1632">SUM(AP536:AP543)</f>
        <v>678545</v>
      </c>
      <c r="AQ535" s="225">
        <f t="shared" ref="AQ535" si="1633">SUM(AQ536:AQ543)</f>
        <v>2586230</v>
      </c>
      <c r="AR535" s="225"/>
      <c r="AS535" s="225"/>
      <c r="AT535" s="222">
        <f t="shared" si="1541"/>
        <v>0</v>
      </c>
      <c r="AU535" s="223"/>
      <c r="AV535" s="225">
        <f>SUM(AV536:AV543)</f>
        <v>0</v>
      </c>
      <c r="AW535" s="225">
        <f t="shared" ref="AW535" si="1634">SUM(AW536:AW543)</f>
        <v>0</v>
      </c>
      <c r="AX535" s="225">
        <f t="shared" ref="AX535" si="1635">SUM(AX536:AX543)</f>
        <v>0</v>
      </c>
      <c r="AY535" s="225"/>
      <c r="AZ535" s="225"/>
      <c r="BA535" s="222">
        <f t="shared" si="1621"/>
        <v>0</v>
      </c>
      <c r="BB535" s="223"/>
      <c r="BC535" s="225">
        <f>SUM(BC536:BC543)</f>
        <v>0</v>
      </c>
      <c r="BD535" s="225">
        <f t="shared" ref="BD535:BE535" si="1636">SUM(BD536:BD543)</f>
        <v>0</v>
      </c>
      <c r="BE535" s="225">
        <f t="shared" si="1636"/>
        <v>0</v>
      </c>
      <c r="BF535" s="225"/>
      <c r="BG535" s="225"/>
      <c r="BH535" s="222">
        <f t="shared" si="1622"/>
        <v>0</v>
      </c>
      <c r="BI535" s="223"/>
      <c r="BJ535" s="223"/>
      <c r="BK535" s="225">
        <f>SUM(BK536:BK543)</f>
        <v>0</v>
      </c>
      <c r="BL535" s="225">
        <f t="shared" ref="BL535:BM535" si="1637">SUM(BL536:BL543)</f>
        <v>0</v>
      </c>
      <c r="BM535" s="225">
        <f t="shared" si="1637"/>
        <v>0</v>
      </c>
      <c r="BN535" s="225"/>
      <c r="BO535" s="225"/>
      <c r="BP535" s="222">
        <f t="shared" si="1623"/>
        <v>0</v>
      </c>
      <c r="BQ535" s="223"/>
      <c r="BR535" s="225">
        <f>SUM(BR536:BR543)</f>
        <v>0</v>
      </c>
      <c r="BS535" s="225">
        <f t="shared" ref="BS535:BT535" si="1638">SUM(BS536:BS543)</f>
        <v>0</v>
      </c>
      <c r="BT535" s="225">
        <f t="shared" si="1638"/>
        <v>0</v>
      </c>
      <c r="BU535" s="29"/>
      <c r="BV535" s="190"/>
      <c r="BW535" s="25">
        <f t="shared" si="1624"/>
        <v>0</v>
      </c>
      <c r="BX535" s="47"/>
      <c r="BY535" s="35"/>
      <c r="BZ535" s="35"/>
      <c r="CA535" s="53"/>
      <c r="CB535" s="53"/>
      <c r="CC535" s="53"/>
      <c r="CD535" s="53"/>
      <c r="CE535" s="53"/>
      <c r="CF535" s="53"/>
      <c r="CG535" s="53"/>
      <c r="CH535" s="53"/>
      <c r="CI535" s="53"/>
      <c r="CJ535" s="53"/>
      <c r="CK535" s="53"/>
      <c r="CL535" s="53"/>
      <c r="CM535" s="53"/>
      <c r="CN535" s="53"/>
      <c r="CO535" s="53"/>
      <c r="CP535" s="53"/>
      <c r="CQ535" s="53"/>
      <c r="CR535" s="53"/>
      <c r="CS535" s="53"/>
      <c r="CT535" s="53"/>
      <c r="CU535" s="53"/>
      <c r="CV535" s="53"/>
      <c r="CW535" s="53"/>
      <c r="CX535" s="53"/>
      <c r="CY535" s="53"/>
      <c r="CZ535" s="53"/>
      <c r="DA535" s="53"/>
      <c r="DB535" s="53"/>
      <c r="DC535" s="53"/>
      <c r="DD535" s="53"/>
      <c r="DE535" s="53"/>
      <c r="DF535" s="53"/>
      <c r="DG535" s="53"/>
      <c r="DH535" s="53"/>
      <c r="DI535" s="53"/>
      <c r="DJ535" s="53"/>
      <c r="DK535" s="53"/>
      <c r="DL535" s="53"/>
      <c r="DM535" s="53"/>
      <c r="DN535" s="53"/>
      <c r="DO535" s="53"/>
      <c r="DP535" s="53"/>
      <c r="DQ535" s="53"/>
      <c r="DR535" s="53"/>
      <c r="DS535" s="53"/>
      <c r="DT535" s="53"/>
      <c r="DU535" s="53"/>
      <c r="DV535" s="53"/>
      <c r="DW535" s="53"/>
      <c r="DX535" s="53"/>
      <c r="DY535" s="53"/>
      <c r="DZ535" s="53"/>
      <c r="EA535" s="53"/>
      <c r="EB535" s="53"/>
      <c r="EC535" s="53"/>
      <c r="ED535" s="53"/>
      <c r="EE535" s="53"/>
      <c r="EF535" s="53"/>
      <c r="EG535" s="53"/>
      <c r="EH535" s="53"/>
      <c r="EI535" s="53"/>
      <c r="EJ535" s="53"/>
      <c r="EK535" s="53"/>
      <c r="EL535" s="53"/>
      <c r="EM535" s="53"/>
      <c r="EN535" s="53"/>
      <c r="EO535" s="53"/>
      <c r="EP535" s="53"/>
      <c r="EQ535" s="53"/>
      <c r="ER535" s="53"/>
      <c r="ES535" s="53"/>
      <c r="ET535" s="53"/>
      <c r="EU535" s="53"/>
      <c r="EV535" s="53"/>
      <c r="EW535" s="53"/>
      <c r="EX535" s="53"/>
      <c r="EY535" s="53"/>
      <c r="EZ535" s="53"/>
      <c r="FA535" s="53"/>
      <c r="FB535" s="53"/>
      <c r="FC535" s="53"/>
      <c r="FD535" s="53"/>
      <c r="FE535" s="53"/>
      <c r="FF535" s="53"/>
    </row>
    <row r="536" spans="1:162" ht="85.5" customHeight="1" outlineLevel="1" x14ac:dyDescent="0.45">
      <c r="A536" s="5">
        <v>438</v>
      </c>
      <c r="B536" s="5">
        <v>438</v>
      </c>
      <c r="C536" s="5" t="s">
        <v>408</v>
      </c>
      <c r="D536" s="6" t="s">
        <v>557</v>
      </c>
      <c r="E536" s="10">
        <v>24</v>
      </c>
      <c r="F536" s="283">
        <f>I536*E536</f>
        <v>25600</v>
      </c>
      <c r="G536" s="283">
        <f>J536*E536</f>
        <v>12400.000000000002</v>
      </c>
      <c r="H536" s="283">
        <f>F536+G536</f>
        <v>38000</v>
      </c>
      <c r="I536" s="283">
        <f>AR536</f>
        <v>1066.6666666666667</v>
      </c>
      <c r="J536" s="283">
        <f>AS536</f>
        <v>516.66666666666674</v>
      </c>
      <c r="K536" s="10">
        <f>J536+I536</f>
        <v>1583.3333333333335</v>
      </c>
      <c r="L536" s="228"/>
      <c r="M536" s="227">
        <f t="shared" si="1550"/>
        <v>0</v>
      </c>
      <c r="N536" s="227"/>
      <c r="O536" s="227">
        <f t="shared" si="1551"/>
        <v>0</v>
      </c>
      <c r="P536" s="227"/>
      <c r="Q536" s="227"/>
      <c r="R536" s="227">
        <f t="shared" si="1552"/>
        <v>0</v>
      </c>
      <c r="S536" s="228"/>
      <c r="T536" s="227">
        <f t="shared" si="1436"/>
        <v>0</v>
      </c>
      <c r="U536" s="227">
        <f t="shared" si="1437"/>
        <v>0</v>
      </c>
      <c r="V536" s="232">
        <f t="shared" si="1438"/>
        <v>0</v>
      </c>
      <c r="W536" s="274"/>
      <c r="X536" s="227"/>
      <c r="Y536" s="227">
        <f t="shared" si="1489"/>
        <v>0</v>
      </c>
      <c r="Z536" s="228"/>
      <c r="AA536" s="238">
        <f t="shared" ref="AA536:AA543" si="1639">AM536*AD536</f>
        <v>0</v>
      </c>
      <c r="AB536" s="227">
        <f t="shared" ref="AB536:AB543" si="1640">AM536*AE536</f>
        <v>0</v>
      </c>
      <c r="AC536" s="227">
        <f t="shared" ref="AC536:AC543" si="1641">AA536+AB536</f>
        <v>0</v>
      </c>
      <c r="AD536" s="227"/>
      <c r="AE536" s="227"/>
      <c r="AF536" s="229">
        <f t="shared" si="1620"/>
        <v>0</v>
      </c>
      <c r="AG536" s="228"/>
      <c r="AH536" s="227">
        <f t="shared" si="1547"/>
        <v>0</v>
      </c>
      <c r="AI536" s="227">
        <f t="shared" si="1548"/>
        <v>22936.560000000001</v>
      </c>
      <c r="AJ536" s="232">
        <f t="shared" si="1439"/>
        <v>22936.560000000001</v>
      </c>
      <c r="AK536" s="227"/>
      <c r="AL536" s="227">
        <v>955.69</v>
      </c>
      <c r="AM536" s="227">
        <f t="shared" si="1578"/>
        <v>955.69</v>
      </c>
      <c r="AN536" s="228"/>
      <c r="AO536" s="238">
        <f t="shared" si="1549"/>
        <v>25600</v>
      </c>
      <c r="AP536" s="227">
        <f>E536*AS536</f>
        <v>12400.000000000002</v>
      </c>
      <c r="AQ536" s="227">
        <f t="shared" ref="AQ536:AQ543" si="1642">AO536+AP536</f>
        <v>38000</v>
      </c>
      <c r="AR536" s="227">
        <v>1066.6666666666667</v>
      </c>
      <c r="AS536" s="227">
        <v>516.66666666666674</v>
      </c>
      <c r="AT536" s="229">
        <f t="shared" si="1541"/>
        <v>1583.3333333333335</v>
      </c>
      <c r="AU536" s="230"/>
      <c r="AV536" s="238">
        <f t="shared" ref="AV536:AV543" si="1643">R536*AY536</f>
        <v>0</v>
      </c>
      <c r="AW536" s="227">
        <f t="shared" ref="AW536:AW543" si="1644">R536*AZ536</f>
        <v>0</v>
      </c>
      <c r="AX536" s="227">
        <f t="shared" ref="AX536:AX543" si="1645">AV536+AW536</f>
        <v>0</v>
      </c>
      <c r="AY536" s="227"/>
      <c r="AZ536" s="227"/>
      <c r="BA536" s="229">
        <f t="shared" si="1621"/>
        <v>0</v>
      </c>
      <c r="BB536" s="230"/>
      <c r="BC536" s="238">
        <f t="shared" ref="BC536:BC543" si="1646">Y536*BF536</f>
        <v>0</v>
      </c>
      <c r="BD536" s="227">
        <f t="shared" ref="BD536:BD543" si="1647">Y536*BG536</f>
        <v>0</v>
      </c>
      <c r="BE536" s="227">
        <f t="shared" ref="BE536:BE543" si="1648">BC536+BD536</f>
        <v>0</v>
      </c>
      <c r="BF536" s="227"/>
      <c r="BG536" s="227"/>
      <c r="BH536" s="229">
        <f t="shared" si="1622"/>
        <v>0</v>
      </c>
      <c r="BI536" s="230"/>
      <c r="BJ536" s="230"/>
      <c r="BK536" s="238">
        <f t="shared" ref="BK536:BK543" si="1649">AT536*BN536</f>
        <v>0</v>
      </c>
      <c r="BL536" s="227">
        <f t="shared" ref="BL536:BL543" si="1650">AT536*BO536</f>
        <v>0</v>
      </c>
      <c r="BM536" s="227">
        <f t="shared" ref="BM536:BM543" si="1651">BK536+BL536</f>
        <v>0</v>
      </c>
      <c r="BN536" s="227"/>
      <c r="BO536" s="227"/>
      <c r="BP536" s="229">
        <f t="shared" si="1623"/>
        <v>0</v>
      </c>
      <c r="BQ536" s="230"/>
      <c r="BR536" s="238">
        <f t="shared" ref="BR536:BR543" si="1652">BA536*BU536</f>
        <v>0</v>
      </c>
      <c r="BS536" s="227">
        <f t="shared" ref="BS536:BS543" si="1653">BA536*BV536</f>
        <v>0</v>
      </c>
      <c r="BT536" s="227">
        <f t="shared" ref="BT536:BT543" si="1654">BR536+BS536</f>
        <v>0</v>
      </c>
      <c r="BU536" s="18"/>
      <c r="BV536" s="186"/>
      <c r="BW536" s="16">
        <f t="shared" si="1624"/>
        <v>0</v>
      </c>
      <c r="BX536" s="48"/>
      <c r="BY536" s="37" t="s">
        <v>952</v>
      </c>
      <c r="BZ536" s="37"/>
    </row>
    <row r="537" spans="1:162" ht="85.5" customHeight="1" outlineLevel="1" x14ac:dyDescent="0.45">
      <c r="A537" s="5">
        <v>439</v>
      </c>
      <c r="B537" s="5">
        <v>439</v>
      </c>
      <c r="C537" s="5" t="s">
        <v>408</v>
      </c>
      <c r="D537" s="6" t="s">
        <v>557</v>
      </c>
      <c r="E537" s="10">
        <v>18</v>
      </c>
      <c r="F537" s="283">
        <f t="shared" ref="F537:F543" si="1655">I537*E537</f>
        <v>19200</v>
      </c>
      <c r="G537" s="283">
        <f t="shared" ref="G537:G543" si="1656">J537*E537</f>
        <v>11700</v>
      </c>
      <c r="H537" s="283">
        <f t="shared" ref="H537:H543" si="1657">F537+G537</f>
        <v>30900</v>
      </c>
      <c r="I537" s="283">
        <f t="shared" ref="I537:I543" si="1658">AR537</f>
        <v>1066.6666666666667</v>
      </c>
      <c r="J537" s="283">
        <f t="shared" ref="J537:J543" si="1659">AS537</f>
        <v>650</v>
      </c>
      <c r="K537" s="10">
        <f t="shared" ref="K537:K543" si="1660">J537+I537</f>
        <v>1716.6666666666667</v>
      </c>
      <c r="L537" s="228"/>
      <c r="M537" s="227">
        <f t="shared" si="1550"/>
        <v>0</v>
      </c>
      <c r="N537" s="227"/>
      <c r="O537" s="227">
        <f t="shared" si="1551"/>
        <v>0</v>
      </c>
      <c r="P537" s="227"/>
      <c r="Q537" s="227"/>
      <c r="R537" s="227">
        <f t="shared" si="1552"/>
        <v>0</v>
      </c>
      <c r="S537" s="228"/>
      <c r="T537" s="227">
        <f t="shared" si="1436"/>
        <v>0</v>
      </c>
      <c r="U537" s="227">
        <f t="shared" si="1437"/>
        <v>0</v>
      </c>
      <c r="V537" s="232">
        <f t="shared" si="1438"/>
        <v>0</v>
      </c>
      <c r="W537" s="274"/>
      <c r="X537" s="227"/>
      <c r="Y537" s="227">
        <f t="shared" si="1489"/>
        <v>0</v>
      </c>
      <c r="Z537" s="228"/>
      <c r="AA537" s="238">
        <f t="shared" si="1639"/>
        <v>0</v>
      </c>
      <c r="AB537" s="227">
        <f t="shared" si="1640"/>
        <v>0</v>
      </c>
      <c r="AC537" s="227">
        <f t="shared" si="1641"/>
        <v>0</v>
      </c>
      <c r="AD537" s="227"/>
      <c r="AE537" s="227"/>
      <c r="AF537" s="229">
        <f t="shared" si="1620"/>
        <v>0</v>
      </c>
      <c r="AG537" s="228"/>
      <c r="AH537" s="227">
        <f t="shared" si="1547"/>
        <v>0</v>
      </c>
      <c r="AI537" s="227">
        <f t="shared" si="1548"/>
        <v>11791.62</v>
      </c>
      <c r="AJ537" s="232">
        <f t="shared" si="1439"/>
        <v>11791.62</v>
      </c>
      <c r="AK537" s="227"/>
      <c r="AL537" s="227">
        <v>655.09</v>
      </c>
      <c r="AM537" s="227">
        <f t="shared" si="1578"/>
        <v>655.09</v>
      </c>
      <c r="AN537" s="228"/>
      <c r="AO537" s="238">
        <f t="shared" si="1549"/>
        <v>19200</v>
      </c>
      <c r="AP537" s="227">
        <f t="shared" ref="AP537:AP543" si="1661">E537*AS537</f>
        <v>11700</v>
      </c>
      <c r="AQ537" s="227">
        <f t="shared" si="1642"/>
        <v>30900</v>
      </c>
      <c r="AR537" s="227">
        <v>1066.6666666666667</v>
      </c>
      <c r="AS537" s="227">
        <v>650</v>
      </c>
      <c r="AT537" s="229">
        <f t="shared" si="1541"/>
        <v>1716.6666666666667</v>
      </c>
      <c r="AU537" s="230"/>
      <c r="AV537" s="238">
        <f t="shared" si="1643"/>
        <v>0</v>
      </c>
      <c r="AW537" s="227">
        <f t="shared" si="1644"/>
        <v>0</v>
      </c>
      <c r="AX537" s="227">
        <f t="shared" si="1645"/>
        <v>0</v>
      </c>
      <c r="AY537" s="227"/>
      <c r="AZ537" s="227"/>
      <c r="BA537" s="229">
        <f t="shared" si="1621"/>
        <v>0</v>
      </c>
      <c r="BB537" s="230"/>
      <c r="BC537" s="238">
        <f t="shared" si="1646"/>
        <v>0</v>
      </c>
      <c r="BD537" s="227">
        <f t="shared" si="1647"/>
        <v>0</v>
      </c>
      <c r="BE537" s="227">
        <f t="shared" si="1648"/>
        <v>0</v>
      </c>
      <c r="BF537" s="227"/>
      <c r="BG537" s="227"/>
      <c r="BH537" s="229">
        <f t="shared" si="1622"/>
        <v>0</v>
      </c>
      <c r="BI537" s="230"/>
      <c r="BJ537" s="230"/>
      <c r="BK537" s="238">
        <f t="shared" si="1649"/>
        <v>0</v>
      </c>
      <c r="BL537" s="227">
        <f t="shared" si="1650"/>
        <v>0</v>
      </c>
      <c r="BM537" s="227">
        <f t="shared" si="1651"/>
        <v>0</v>
      </c>
      <c r="BN537" s="227"/>
      <c r="BO537" s="227"/>
      <c r="BP537" s="229">
        <f t="shared" si="1623"/>
        <v>0</v>
      </c>
      <c r="BQ537" s="230"/>
      <c r="BR537" s="238">
        <f t="shared" si="1652"/>
        <v>0</v>
      </c>
      <c r="BS537" s="227">
        <f t="shared" si="1653"/>
        <v>0</v>
      </c>
      <c r="BT537" s="227">
        <f t="shared" si="1654"/>
        <v>0</v>
      </c>
      <c r="BU537" s="18"/>
      <c r="BV537" s="186"/>
      <c r="BW537" s="16">
        <f t="shared" si="1624"/>
        <v>0</v>
      </c>
      <c r="BX537" s="48"/>
      <c r="BY537" s="37" t="s">
        <v>953</v>
      </c>
      <c r="BZ537" s="37"/>
    </row>
    <row r="538" spans="1:162" ht="85.5" customHeight="1" outlineLevel="1" x14ac:dyDescent="0.45">
      <c r="A538" s="5">
        <v>440</v>
      </c>
      <c r="B538" s="5">
        <v>440</v>
      </c>
      <c r="C538" s="5" t="s">
        <v>409</v>
      </c>
      <c r="D538" s="6" t="s">
        <v>557</v>
      </c>
      <c r="E538" s="10">
        <v>100</v>
      </c>
      <c r="F538" s="283">
        <f t="shared" si="1655"/>
        <v>106666.66666666667</v>
      </c>
      <c r="G538" s="283">
        <f t="shared" si="1656"/>
        <v>33166.666666666672</v>
      </c>
      <c r="H538" s="283">
        <f t="shared" si="1657"/>
        <v>139833.33333333334</v>
      </c>
      <c r="I538" s="283">
        <f t="shared" si="1658"/>
        <v>1066.6666666666667</v>
      </c>
      <c r="J538" s="283">
        <f t="shared" si="1659"/>
        <v>331.66666666666669</v>
      </c>
      <c r="K538" s="10">
        <f t="shared" si="1660"/>
        <v>1398.3333333333335</v>
      </c>
      <c r="L538" s="228"/>
      <c r="M538" s="227">
        <f t="shared" si="1550"/>
        <v>0</v>
      </c>
      <c r="N538" s="227"/>
      <c r="O538" s="227">
        <f t="shared" si="1551"/>
        <v>0</v>
      </c>
      <c r="P538" s="227"/>
      <c r="Q538" s="227"/>
      <c r="R538" s="227">
        <f t="shared" si="1552"/>
        <v>0</v>
      </c>
      <c r="S538" s="228"/>
      <c r="T538" s="227">
        <f t="shared" si="1436"/>
        <v>0</v>
      </c>
      <c r="U538" s="227">
        <f t="shared" si="1437"/>
        <v>0</v>
      </c>
      <c r="V538" s="232">
        <f t="shared" si="1438"/>
        <v>0</v>
      </c>
      <c r="W538" s="274"/>
      <c r="X538" s="227"/>
      <c r="Y538" s="227">
        <f t="shared" si="1489"/>
        <v>0</v>
      </c>
      <c r="Z538" s="228"/>
      <c r="AA538" s="238">
        <f t="shared" si="1639"/>
        <v>0</v>
      </c>
      <c r="AB538" s="227">
        <f t="shared" si="1640"/>
        <v>0</v>
      </c>
      <c r="AC538" s="227">
        <f t="shared" si="1641"/>
        <v>0</v>
      </c>
      <c r="AD538" s="227"/>
      <c r="AE538" s="227"/>
      <c r="AF538" s="229">
        <f t="shared" si="1620"/>
        <v>0</v>
      </c>
      <c r="AG538" s="228"/>
      <c r="AH538" s="227">
        <f t="shared" si="1547"/>
        <v>0</v>
      </c>
      <c r="AI538" s="227">
        <f t="shared" si="1548"/>
        <v>49100</v>
      </c>
      <c r="AJ538" s="232">
        <f t="shared" si="1439"/>
        <v>49100</v>
      </c>
      <c r="AK538" s="227"/>
      <c r="AL538" s="227">
        <v>491</v>
      </c>
      <c r="AM538" s="227">
        <f t="shared" si="1578"/>
        <v>491</v>
      </c>
      <c r="AN538" s="228"/>
      <c r="AO538" s="238">
        <f t="shared" si="1549"/>
        <v>106666.66666666667</v>
      </c>
      <c r="AP538" s="227">
        <f t="shared" si="1661"/>
        <v>33166.666666666672</v>
      </c>
      <c r="AQ538" s="227">
        <f t="shared" si="1642"/>
        <v>139833.33333333334</v>
      </c>
      <c r="AR538" s="227">
        <v>1066.6666666666667</v>
      </c>
      <c r="AS538" s="227">
        <v>331.66666666666669</v>
      </c>
      <c r="AT538" s="229">
        <f t="shared" si="1541"/>
        <v>1398.3333333333335</v>
      </c>
      <c r="AU538" s="230"/>
      <c r="AV538" s="238">
        <f t="shared" si="1643"/>
        <v>0</v>
      </c>
      <c r="AW538" s="227">
        <f t="shared" si="1644"/>
        <v>0</v>
      </c>
      <c r="AX538" s="227">
        <f t="shared" si="1645"/>
        <v>0</v>
      </c>
      <c r="AY538" s="227"/>
      <c r="AZ538" s="227"/>
      <c r="BA538" s="229">
        <f t="shared" si="1621"/>
        <v>0</v>
      </c>
      <c r="BB538" s="230"/>
      <c r="BC538" s="238">
        <f t="shared" si="1646"/>
        <v>0</v>
      </c>
      <c r="BD538" s="227">
        <f t="shared" si="1647"/>
        <v>0</v>
      </c>
      <c r="BE538" s="227">
        <f t="shared" si="1648"/>
        <v>0</v>
      </c>
      <c r="BF538" s="227"/>
      <c r="BG538" s="227"/>
      <c r="BH538" s="229">
        <f t="shared" si="1622"/>
        <v>0</v>
      </c>
      <c r="BI538" s="230"/>
      <c r="BJ538" s="230"/>
      <c r="BK538" s="238">
        <f t="shared" si="1649"/>
        <v>0</v>
      </c>
      <c r="BL538" s="227">
        <f t="shared" si="1650"/>
        <v>0</v>
      </c>
      <c r="BM538" s="227">
        <f t="shared" si="1651"/>
        <v>0</v>
      </c>
      <c r="BN538" s="227"/>
      <c r="BO538" s="227"/>
      <c r="BP538" s="229">
        <f t="shared" si="1623"/>
        <v>0</v>
      </c>
      <c r="BQ538" s="230"/>
      <c r="BR538" s="238">
        <f t="shared" si="1652"/>
        <v>0</v>
      </c>
      <c r="BS538" s="227">
        <f t="shared" si="1653"/>
        <v>0</v>
      </c>
      <c r="BT538" s="227">
        <f t="shared" si="1654"/>
        <v>0</v>
      </c>
      <c r="BU538" s="18"/>
      <c r="BV538" s="186"/>
      <c r="BW538" s="16">
        <f t="shared" si="1624"/>
        <v>0</v>
      </c>
      <c r="BX538" s="48"/>
      <c r="BY538" s="37" t="s">
        <v>954</v>
      </c>
      <c r="BZ538" s="37"/>
    </row>
    <row r="539" spans="1:162" ht="171" customHeight="1" outlineLevel="1" x14ac:dyDescent="0.45">
      <c r="A539" s="5">
        <v>441</v>
      </c>
      <c r="B539" s="5">
        <v>441</v>
      </c>
      <c r="C539" s="5" t="s">
        <v>410</v>
      </c>
      <c r="D539" s="6" t="s">
        <v>557</v>
      </c>
      <c r="E539" s="10">
        <v>1197</v>
      </c>
      <c r="F539" s="283">
        <f t="shared" si="1655"/>
        <v>1276800</v>
      </c>
      <c r="G539" s="283">
        <f t="shared" si="1656"/>
        <v>373065</v>
      </c>
      <c r="H539" s="283">
        <f t="shared" si="1657"/>
        <v>1649865</v>
      </c>
      <c r="I539" s="283">
        <f t="shared" si="1658"/>
        <v>1066.6666666666667</v>
      </c>
      <c r="J539" s="283">
        <f t="shared" si="1659"/>
        <v>311.66666666666669</v>
      </c>
      <c r="K539" s="10">
        <f t="shared" si="1660"/>
        <v>1378.3333333333335</v>
      </c>
      <c r="L539" s="228"/>
      <c r="M539" s="227">
        <f t="shared" si="1550"/>
        <v>0</v>
      </c>
      <c r="N539" s="227"/>
      <c r="O539" s="227">
        <f t="shared" si="1551"/>
        <v>0</v>
      </c>
      <c r="P539" s="227"/>
      <c r="Q539" s="227"/>
      <c r="R539" s="227">
        <f t="shared" si="1552"/>
        <v>0</v>
      </c>
      <c r="S539" s="228"/>
      <c r="T539" s="227">
        <f t="shared" si="1436"/>
        <v>0</v>
      </c>
      <c r="U539" s="227">
        <f t="shared" si="1437"/>
        <v>0</v>
      </c>
      <c r="V539" s="232">
        <f t="shared" si="1438"/>
        <v>0</v>
      </c>
      <c r="W539" s="274"/>
      <c r="X539" s="227"/>
      <c r="Y539" s="227">
        <f t="shared" si="1489"/>
        <v>0</v>
      </c>
      <c r="Z539" s="228"/>
      <c r="AA539" s="238">
        <f t="shared" si="1639"/>
        <v>0</v>
      </c>
      <c r="AB539" s="227">
        <f t="shared" si="1640"/>
        <v>0</v>
      </c>
      <c r="AC539" s="227">
        <f t="shared" si="1641"/>
        <v>0</v>
      </c>
      <c r="AD539" s="227"/>
      <c r="AE539" s="227"/>
      <c r="AF539" s="229">
        <f t="shared" si="1620"/>
        <v>0</v>
      </c>
      <c r="AG539" s="228"/>
      <c r="AH539" s="227">
        <f t="shared" si="1547"/>
        <v>0</v>
      </c>
      <c r="AI539" s="227">
        <f t="shared" si="1548"/>
        <v>395004.16666666669</v>
      </c>
      <c r="AJ539" s="232">
        <f t="shared" si="1439"/>
        <v>395004.16666666669</v>
      </c>
      <c r="AK539" s="227"/>
      <c r="AL539" s="227">
        <v>329.99512670565304</v>
      </c>
      <c r="AM539" s="227">
        <f t="shared" si="1578"/>
        <v>329.99512670565304</v>
      </c>
      <c r="AN539" s="228"/>
      <c r="AO539" s="238">
        <f t="shared" si="1549"/>
        <v>1276800</v>
      </c>
      <c r="AP539" s="227">
        <f t="shared" si="1661"/>
        <v>373065</v>
      </c>
      <c r="AQ539" s="227">
        <f t="shared" si="1642"/>
        <v>1649865</v>
      </c>
      <c r="AR539" s="227">
        <v>1066.6666666666667</v>
      </c>
      <c r="AS539" s="227">
        <v>311.66666666666669</v>
      </c>
      <c r="AT539" s="229">
        <f t="shared" si="1541"/>
        <v>1378.3333333333335</v>
      </c>
      <c r="AU539" s="230"/>
      <c r="AV539" s="238">
        <f t="shared" si="1643"/>
        <v>0</v>
      </c>
      <c r="AW539" s="227">
        <f t="shared" si="1644"/>
        <v>0</v>
      </c>
      <c r="AX539" s="227">
        <f t="shared" si="1645"/>
        <v>0</v>
      </c>
      <c r="AY539" s="227"/>
      <c r="AZ539" s="227"/>
      <c r="BA539" s="229">
        <f t="shared" si="1621"/>
        <v>0</v>
      </c>
      <c r="BB539" s="230"/>
      <c r="BC539" s="238">
        <f t="shared" si="1646"/>
        <v>0</v>
      </c>
      <c r="BD539" s="227">
        <f t="shared" si="1647"/>
        <v>0</v>
      </c>
      <c r="BE539" s="227">
        <f t="shared" si="1648"/>
        <v>0</v>
      </c>
      <c r="BF539" s="227"/>
      <c r="BG539" s="227"/>
      <c r="BH539" s="229">
        <f t="shared" si="1622"/>
        <v>0</v>
      </c>
      <c r="BI539" s="230"/>
      <c r="BJ539" s="230"/>
      <c r="BK539" s="238">
        <f t="shared" si="1649"/>
        <v>0</v>
      </c>
      <c r="BL539" s="227">
        <f t="shared" si="1650"/>
        <v>0</v>
      </c>
      <c r="BM539" s="227">
        <f t="shared" si="1651"/>
        <v>0</v>
      </c>
      <c r="BN539" s="227"/>
      <c r="BO539" s="227"/>
      <c r="BP539" s="229">
        <f t="shared" si="1623"/>
        <v>0</v>
      </c>
      <c r="BQ539" s="230"/>
      <c r="BR539" s="238">
        <f t="shared" si="1652"/>
        <v>0</v>
      </c>
      <c r="BS539" s="227">
        <f t="shared" si="1653"/>
        <v>0</v>
      </c>
      <c r="BT539" s="227">
        <f t="shared" si="1654"/>
        <v>0</v>
      </c>
      <c r="BU539" s="18"/>
      <c r="BV539" s="186"/>
      <c r="BW539" s="16">
        <f t="shared" si="1624"/>
        <v>0</v>
      </c>
      <c r="BX539" s="48"/>
      <c r="BY539" s="37" t="s">
        <v>955</v>
      </c>
      <c r="BZ539" s="37"/>
    </row>
    <row r="540" spans="1:162" ht="42.75" customHeight="1" outlineLevel="1" x14ac:dyDescent="0.45">
      <c r="A540" s="5">
        <v>442</v>
      </c>
      <c r="B540" s="5">
        <v>442</v>
      </c>
      <c r="C540" s="5" t="s">
        <v>411</v>
      </c>
      <c r="D540" s="6" t="s">
        <v>557</v>
      </c>
      <c r="E540" s="10">
        <v>146</v>
      </c>
      <c r="F540" s="283">
        <f t="shared" si="1655"/>
        <v>42583.333333333336</v>
      </c>
      <c r="G540" s="283">
        <f t="shared" si="1656"/>
        <v>24090</v>
      </c>
      <c r="H540" s="283">
        <f t="shared" si="1657"/>
        <v>66673.333333333343</v>
      </c>
      <c r="I540" s="283">
        <f t="shared" si="1658"/>
        <v>291.66666666666669</v>
      </c>
      <c r="J540" s="283">
        <f t="shared" si="1659"/>
        <v>165</v>
      </c>
      <c r="K540" s="10">
        <f t="shared" si="1660"/>
        <v>456.66666666666669</v>
      </c>
      <c r="L540" s="228"/>
      <c r="M540" s="227">
        <f t="shared" si="1550"/>
        <v>0</v>
      </c>
      <c r="N540" s="227"/>
      <c r="O540" s="227">
        <f t="shared" si="1551"/>
        <v>0</v>
      </c>
      <c r="P540" s="227"/>
      <c r="Q540" s="227"/>
      <c r="R540" s="227">
        <f t="shared" si="1552"/>
        <v>0</v>
      </c>
      <c r="S540" s="228"/>
      <c r="T540" s="227">
        <f t="shared" si="1436"/>
        <v>0</v>
      </c>
      <c r="U540" s="227">
        <f t="shared" si="1437"/>
        <v>0</v>
      </c>
      <c r="V540" s="232">
        <f t="shared" si="1438"/>
        <v>0</v>
      </c>
      <c r="W540" s="274"/>
      <c r="X540" s="227"/>
      <c r="Y540" s="227">
        <f t="shared" si="1489"/>
        <v>0</v>
      </c>
      <c r="Z540" s="228"/>
      <c r="AA540" s="238">
        <f t="shared" si="1639"/>
        <v>0</v>
      </c>
      <c r="AB540" s="227">
        <f t="shared" si="1640"/>
        <v>0</v>
      </c>
      <c r="AC540" s="227">
        <f t="shared" si="1641"/>
        <v>0</v>
      </c>
      <c r="AD540" s="227"/>
      <c r="AE540" s="227"/>
      <c r="AF540" s="229">
        <f t="shared" si="1620"/>
        <v>0</v>
      </c>
      <c r="AG540" s="228"/>
      <c r="AH540" s="227">
        <f t="shared" si="1547"/>
        <v>0</v>
      </c>
      <c r="AI540" s="227">
        <f t="shared" si="1548"/>
        <v>31650</v>
      </c>
      <c r="AJ540" s="232">
        <f t="shared" si="1439"/>
        <v>31650</v>
      </c>
      <c r="AK540" s="227"/>
      <c r="AL540" s="227">
        <v>216.78082191780823</v>
      </c>
      <c r="AM540" s="227">
        <f t="shared" si="1578"/>
        <v>216.78082191780823</v>
      </c>
      <c r="AN540" s="228"/>
      <c r="AO540" s="238">
        <f t="shared" si="1549"/>
        <v>42583.333333333336</v>
      </c>
      <c r="AP540" s="227">
        <f t="shared" si="1661"/>
        <v>24090</v>
      </c>
      <c r="AQ540" s="227">
        <f t="shared" si="1642"/>
        <v>66673.333333333343</v>
      </c>
      <c r="AR540" s="227">
        <v>291.66666666666669</v>
      </c>
      <c r="AS540" s="227">
        <v>165</v>
      </c>
      <c r="AT540" s="229">
        <f t="shared" si="1541"/>
        <v>456.66666666666669</v>
      </c>
      <c r="AU540" s="230"/>
      <c r="AV540" s="238">
        <f t="shared" si="1643"/>
        <v>0</v>
      </c>
      <c r="AW540" s="227">
        <f t="shared" si="1644"/>
        <v>0</v>
      </c>
      <c r="AX540" s="227">
        <f t="shared" si="1645"/>
        <v>0</v>
      </c>
      <c r="AY540" s="227"/>
      <c r="AZ540" s="227"/>
      <c r="BA540" s="229">
        <f t="shared" si="1621"/>
        <v>0</v>
      </c>
      <c r="BB540" s="230"/>
      <c r="BC540" s="238">
        <f t="shared" si="1646"/>
        <v>0</v>
      </c>
      <c r="BD540" s="227">
        <f t="shared" si="1647"/>
        <v>0</v>
      </c>
      <c r="BE540" s="227">
        <f t="shared" si="1648"/>
        <v>0</v>
      </c>
      <c r="BF540" s="227"/>
      <c r="BG540" s="227"/>
      <c r="BH540" s="229">
        <f t="shared" si="1622"/>
        <v>0</v>
      </c>
      <c r="BI540" s="230"/>
      <c r="BJ540" s="230"/>
      <c r="BK540" s="238">
        <f t="shared" si="1649"/>
        <v>0</v>
      </c>
      <c r="BL540" s="227">
        <f t="shared" si="1650"/>
        <v>0</v>
      </c>
      <c r="BM540" s="227">
        <f t="shared" si="1651"/>
        <v>0</v>
      </c>
      <c r="BN540" s="227"/>
      <c r="BO540" s="227"/>
      <c r="BP540" s="229">
        <f t="shared" si="1623"/>
        <v>0</v>
      </c>
      <c r="BQ540" s="230"/>
      <c r="BR540" s="238">
        <f t="shared" si="1652"/>
        <v>0</v>
      </c>
      <c r="BS540" s="227">
        <f t="shared" si="1653"/>
        <v>0</v>
      </c>
      <c r="BT540" s="227">
        <f t="shared" si="1654"/>
        <v>0</v>
      </c>
      <c r="BU540" s="18"/>
      <c r="BV540" s="186"/>
      <c r="BW540" s="16">
        <f t="shared" si="1624"/>
        <v>0</v>
      </c>
      <c r="BX540" s="48"/>
      <c r="BY540" s="37" t="s">
        <v>956</v>
      </c>
      <c r="BZ540" s="37"/>
    </row>
    <row r="541" spans="1:162" ht="71.25" customHeight="1" outlineLevel="1" x14ac:dyDescent="0.45">
      <c r="A541" s="5">
        <v>443</v>
      </c>
      <c r="B541" s="5">
        <v>443</v>
      </c>
      <c r="C541" s="5" t="s">
        <v>412</v>
      </c>
      <c r="D541" s="6" t="s">
        <v>557</v>
      </c>
      <c r="E541" s="10">
        <v>146</v>
      </c>
      <c r="F541" s="283">
        <f t="shared" si="1655"/>
        <v>35770</v>
      </c>
      <c r="G541" s="283">
        <f t="shared" si="1656"/>
        <v>16060</v>
      </c>
      <c r="H541" s="283">
        <f t="shared" si="1657"/>
        <v>51830</v>
      </c>
      <c r="I541" s="283">
        <f t="shared" si="1658"/>
        <v>245</v>
      </c>
      <c r="J541" s="283">
        <f t="shared" si="1659"/>
        <v>110</v>
      </c>
      <c r="K541" s="10">
        <f t="shared" si="1660"/>
        <v>355</v>
      </c>
      <c r="L541" s="228"/>
      <c r="M541" s="227">
        <f t="shared" si="1550"/>
        <v>0</v>
      </c>
      <c r="N541" s="227"/>
      <c r="O541" s="227">
        <f t="shared" si="1551"/>
        <v>0</v>
      </c>
      <c r="P541" s="227"/>
      <c r="Q541" s="227"/>
      <c r="R541" s="227">
        <f t="shared" si="1552"/>
        <v>0</v>
      </c>
      <c r="S541" s="228"/>
      <c r="T541" s="227">
        <f t="shared" si="1436"/>
        <v>0</v>
      </c>
      <c r="U541" s="227">
        <f t="shared" si="1437"/>
        <v>0</v>
      </c>
      <c r="V541" s="232">
        <f t="shared" si="1438"/>
        <v>0</v>
      </c>
      <c r="W541" s="274"/>
      <c r="X541" s="227"/>
      <c r="Y541" s="227">
        <f t="shared" si="1489"/>
        <v>0</v>
      </c>
      <c r="Z541" s="228"/>
      <c r="AA541" s="238">
        <f t="shared" si="1639"/>
        <v>0</v>
      </c>
      <c r="AB541" s="227">
        <f t="shared" si="1640"/>
        <v>0</v>
      </c>
      <c r="AC541" s="227">
        <f t="shared" si="1641"/>
        <v>0</v>
      </c>
      <c r="AD541" s="227"/>
      <c r="AE541" s="227"/>
      <c r="AF541" s="229">
        <f t="shared" si="1620"/>
        <v>0</v>
      </c>
      <c r="AG541" s="228"/>
      <c r="AH541" s="227">
        <f t="shared" si="1547"/>
        <v>0</v>
      </c>
      <c r="AI541" s="227">
        <f t="shared" si="1548"/>
        <v>10958.333333333334</v>
      </c>
      <c r="AJ541" s="232">
        <f t="shared" si="1439"/>
        <v>10958.333333333334</v>
      </c>
      <c r="AK541" s="227"/>
      <c r="AL541" s="227">
        <v>75.057077625570784</v>
      </c>
      <c r="AM541" s="227">
        <f t="shared" si="1578"/>
        <v>75.057077625570784</v>
      </c>
      <c r="AN541" s="228"/>
      <c r="AO541" s="238">
        <f t="shared" si="1549"/>
        <v>35770</v>
      </c>
      <c r="AP541" s="227">
        <f t="shared" si="1661"/>
        <v>16060</v>
      </c>
      <c r="AQ541" s="227">
        <f t="shared" si="1642"/>
        <v>51830</v>
      </c>
      <c r="AR541" s="227">
        <v>245</v>
      </c>
      <c r="AS541" s="227">
        <v>110</v>
      </c>
      <c r="AT541" s="229">
        <f t="shared" si="1541"/>
        <v>355</v>
      </c>
      <c r="AU541" s="230"/>
      <c r="AV541" s="238">
        <f t="shared" si="1643"/>
        <v>0</v>
      </c>
      <c r="AW541" s="227">
        <f t="shared" si="1644"/>
        <v>0</v>
      </c>
      <c r="AX541" s="227">
        <f t="shared" si="1645"/>
        <v>0</v>
      </c>
      <c r="AY541" s="227"/>
      <c r="AZ541" s="227"/>
      <c r="BA541" s="229">
        <f t="shared" si="1621"/>
        <v>0</v>
      </c>
      <c r="BB541" s="230"/>
      <c r="BC541" s="238">
        <f t="shared" si="1646"/>
        <v>0</v>
      </c>
      <c r="BD541" s="227">
        <f t="shared" si="1647"/>
        <v>0</v>
      </c>
      <c r="BE541" s="227">
        <f t="shared" si="1648"/>
        <v>0</v>
      </c>
      <c r="BF541" s="227"/>
      <c r="BG541" s="227"/>
      <c r="BH541" s="229">
        <f t="shared" si="1622"/>
        <v>0</v>
      </c>
      <c r="BI541" s="230"/>
      <c r="BJ541" s="230"/>
      <c r="BK541" s="238">
        <f t="shared" si="1649"/>
        <v>0</v>
      </c>
      <c r="BL541" s="227">
        <f t="shared" si="1650"/>
        <v>0</v>
      </c>
      <c r="BM541" s="227">
        <f t="shared" si="1651"/>
        <v>0</v>
      </c>
      <c r="BN541" s="227"/>
      <c r="BO541" s="227"/>
      <c r="BP541" s="229">
        <f t="shared" si="1623"/>
        <v>0</v>
      </c>
      <c r="BQ541" s="230"/>
      <c r="BR541" s="238">
        <f t="shared" si="1652"/>
        <v>0</v>
      </c>
      <c r="BS541" s="227">
        <f t="shared" si="1653"/>
        <v>0</v>
      </c>
      <c r="BT541" s="227">
        <f t="shared" si="1654"/>
        <v>0</v>
      </c>
      <c r="BU541" s="18"/>
      <c r="BV541" s="186"/>
      <c r="BW541" s="16">
        <f t="shared" si="1624"/>
        <v>0</v>
      </c>
      <c r="BX541" s="48"/>
      <c r="BY541" s="37" t="s">
        <v>957</v>
      </c>
      <c r="BZ541" s="37"/>
    </row>
    <row r="542" spans="1:162" ht="256.5" customHeight="1" outlineLevel="1" x14ac:dyDescent="0.45">
      <c r="A542" s="5">
        <v>444</v>
      </c>
      <c r="B542" s="5">
        <v>444</v>
      </c>
      <c r="C542" s="5" t="s">
        <v>413</v>
      </c>
      <c r="D542" s="6" t="s">
        <v>557</v>
      </c>
      <c r="E542" s="10">
        <v>1631</v>
      </c>
      <c r="F542" s="283">
        <f t="shared" si="1655"/>
        <v>399595</v>
      </c>
      <c r="G542" s="283">
        <f t="shared" si="1656"/>
        <v>206593.33333333334</v>
      </c>
      <c r="H542" s="283">
        <f t="shared" si="1657"/>
        <v>606188.33333333337</v>
      </c>
      <c r="I542" s="283">
        <f t="shared" si="1658"/>
        <v>245</v>
      </c>
      <c r="J542" s="283">
        <f t="shared" si="1659"/>
        <v>126.66666666666667</v>
      </c>
      <c r="K542" s="10">
        <f t="shared" si="1660"/>
        <v>371.66666666666669</v>
      </c>
      <c r="L542" s="228"/>
      <c r="M542" s="227">
        <f t="shared" si="1550"/>
        <v>0</v>
      </c>
      <c r="N542" s="227"/>
      <c r="O542" s="227">
        <f t="shared" si="1551"/>
        <v>0</v>
      </c>
      <c r="P542" s="227"/>
      <c r="Q542" s="227"/>
      <c r="R542" s="227">
        <f t="shared" si="1552"/>
        <v>0</v>
      </c>
      <c r="S542" s="228"/>
      <c r="T542" s="227">
        <f t="shared" si="1436"/>
        <v>0</v>
      </c>
      <c r="U542" s="227">
        <f t="shared" si="1437"/>
        <v>0</v>
      </c>
      <c r="V542" s="232">
        <f t="shared" si="1438"/>
        <v>0</v>
      </c>
      <c r="W542" s="274"/>
      <c r="X542" s="227"/>
      <c r="Y542" s="227">
        <f t="shared" si="1489"/>
        <v>0</v>
      </c>
      <c r="Z542" s="228"/>
      <c r="AA542" s="238">
        <f t="shared" si="1639"/>
        <v>0</v>
      </c>
      <c r="AB542" s="227">
        <f t="shared" si="1640"/>
        <v>0</v>
      </c>
      <c r="AC542" s="227">
        <f t="shared" si="1641"/>
        <v>0</v>
      </c>
      <c r="AD542" s="227"/>
      <c r="AE542" s="227"/>
      <c r="AF542" s="229">
        <f t="shared" si="1620"/>
        <v>0</v>
      </c>
      <c r="AG542" s="228"/>
      <c r="AH542" s="227">
        <f t="shared" si="1547"/>
        <v>0</v>
      </c>
      <c r="AI542" s="227">
        <f t="shared" si="1548"/>
        <v>219279.16666666669</v>
      </c>
      <c r="AJ542" s="232">
        <f t="shared" si="1439"/>
        <v>219279.16666666669</v>
      </c>
      <c r="AK542" s="227"/>
      <c r="AL542" s="227">
        <v>134.44461475577356</v>
      </c>
      <c r="AM542" s="227">
        <f t="shared" si="1578"/>
        <v>134.44461475577356</v>
      </c>
      <c r="AN542" s="228"/>
      <c r="AO542" s="238">
        <f t="shared" si="1549"/>
        <v>399595</v>
      </c>
      <c r="AP542" s="227">
        <f t="shared" si="1661"/>
        <v>206593.33333333334</v>
      </c>
      <c r="AQ542" s="227">
        <f t="shared" si="1642"/>
        <v>606188.33333333337</v>
      </c>
      <c r="AR542" s="227">
        <v>245</v>
      </c>
      <c r="AS542" s="227">
        <v>126.66666666666667</v>
      </c>
      <c r="AT542" s="229">
        <f t="shared" si="1541"/>
        <v>371.66666666666669</v>
      </c>
      <c r="AU542" s="230"/>
      <c r="AV542" s="238">
        <f t="shared" si="1643"/>
        <v>0</v>
      </c>
      <c r="AW542" s="227">
        <f t="shared" si="1644"/>
        <v>0</v>
      </c>
      <c r="AX542" s="227">
        <f t="shared" si="1645"/>
        <v>0</v>
      </c>
      <c r="AY542" s="227"/>
      <c r="AZ542" s="227"/>
      <c r="BA542" s="229">
        <f t="shared" si="1621"/>
        <v>0</v>
      </c>
      <c r="BB542" s="230"/>
      <c r="BC542" s="238">
        <f t="shared" si="1646"/>
        <v>0</v>
      </c>
      <c r="BD542" s="227">
        <f t="shared" si="1647"/>
        <v>0</v>
      </c>
      <c r="BE542" s="227">
        <f t="shared" si="1648"/>
        <v>0</v>
      </c>
      <c r="BF542" s="227"/>
      <c r="BG542" s="227"/>
      <c r="BH542" s="229">
        <f t="shared" si="1622"/>
        <v>0</v>
      </c>
      <c r="BI542" s="230"/>
      <c r="BJ542" s="230"/>
      <c r="BK542" s="238">
        <f t="shared" si="1649"/>
        <v>0</v>
      </c>
      <c r="BL542" s="227">
        <f t="shared" si="1650"/>
        <v>0</v>
      </c>
      <c r="BM542" s="227">
        <f t="shared" si="1651"/>
        <v>0</v>
      </c>
      <c r="BN542" s="227"/>
      <c r="BO542" s="227"/>
      <c r="BP542" s="229">
        <f t="shared" si="1623"/>
        <v>0</v>
      </c>
      <c r="BQ542" s="230"/>
      <c r="BR542" s="238">
        <f t="shared" si="1652"/>
        <v>0</v>
      </c>
      <c r="BS542" s="227">
        <f t="shared" si="1653"/>
        <v>0</v>
      </c>
      <c r="BT542" s="227">
        <f t="shared" si="1654"/>
        <v>0</v>
      </c>
      <c r="BU542" s="18"/>
      <c r="BV542" s="186"/>
      <c r="BW542" s="16">
        <f t="shared" si="1624"/>
        <v>0</v>
      </c>
      <c r="BX542" s="48"/>
      <c r="BY542" s="37" t="s">
        <v>958</v>
      </c>
      <c r="BZ542" s="37"/>
    </row>
    <row r="543" spans="1:162" ht="14.25" customHeight="1" outlineLevel="1" x14ac:dyDescent="0.45">
      <c r="A543" s="5">
        <v>445</v>
      </c>
      <c r="B543" s="5">
        <v>445</v>
      </c>
      <c r="C543" s="5" t="s">
        <v>414</v>
      </c>
      <c r="D543" s="6" t="s">
        <v>557</v>
      </c>
      <c r="E543" s="10">
        <v>6</v>
      </c>
      <c r="F543" s="283">
        <f t="shared" si="1655"/>
        <v>1470</v>
      </c>
      <c r="G543" s="283">
        <f t="shared" si="1656"/>
        <v>1470</v>
      </c>
      <c r="H543" s="283">
        <f t="shared" si="1657"/>
        <v>2940</v>
      </c>
      <c r="I543" s="283">
        <f t="shared" si="1658"/>
        <v>245</v>
      </c>
      <c r="J543" s="283">
        <f t="shared" si="1659"/>
        <v>245</v>
      </c>
      <c r="K543" s="10">
        <f t="shared" si="1660"/>
        <v>490</v>
      </c>
      <c r="L543" s="228"/>
      <c r="M543" s="227">
        <f t="shared" si="1550"/>
        <v>0</v>
      </c>
      <c r="N543" s="227"/>
      <c r="O543" s="227">
        <f t="shared" si="1551"/>
        <v>0</v>
      </c>
      <c r="P543" s="227"/>
      <c r="Q543" s="227"/>
      <c r="R543" s="227">
        <f t="shared" si="1552"/>
        <v>0</v>
      </c>
      <c r="S543" s="228"/>
      <c r="T543" s="227">
        <f t="shared" si="1436"/>
        <v>0</v>
      </c>
      <c r="U543" s="227">
        <f t="shared" si="1437"/>
        <v>0</v>
      </c>
      <c r="V543" s="232">
        <f t="shared" si="1438"/>
        <v>0</v>
      </c>
      <c r="W543" s="274"/>
      <c r="X543" s="227"/>
      <c r="Y543" s="227">
        <f t="shared" si="1489"/>
        <v>0</v>
      </c>
      <c r="Z543" s="228"/>
      <c r="AA543" s="238">
        <f t="shared" si="1639"/>
        <v>0</v>
      </c>
      <c r="AB543" s="227">
        <f t="shared" si="1640"/>
        <v>0</v>
      </c>
      <c r="AC543" s="227">
        <f t="shared" si="1641"/>
        <v>0</v>
      </c>
      <c r="AD543" s="227"/>
      <c r="AE543" s="227"/>
      <c r="AF543" s="229">
        <f t="shared" si="1620"/>
        <v>0</v>
      </c>
      <c r="AG543" s="228"/>
      <c r="AH543" s="227">
        <f t="shared" si="1547"/>
        <v>0</v>
      </c>
      <c r="AI543" s="227">
        <f t="shared" si="1548"/>
        <v>2750</v>
      </c>
      <c r="AJ543" s="232">
        <f t="shared" si="1439"/>
        <v>2750</v>
      </c>
      <c r="AK543" s="227"/>
      <c r="AL543" s="227">
        <v>458.33333333333337</v>
      </c>
      <c r="AM543" s="227">
        <f t="shared" si="1578"/>
        <v>458.33333333333337</v>
      </c>
      <c r="AN543" s="228"/>
      <c r="AO543" s="238">
        <f t="shared" si="1549"/>
        <v>1470</v>
      </c>
      <c r="AP543" s="227">
        <f t="shared" si="1661"/>
        <v>1470</v>
      </c>
      <c r="AQ543" s="227">
        <f t="shared" si="1642"/>
        <v>2940</v>
      </c>
      <c r="AR543" s="227">
        <v>245</v>
      </c>
      <c r="AS543" s="227">
        <v>245</v>
      </c>
      <c r="AT543" s="229">
        <f t="shared" si="1541"/>
        <v>490</v>
      </c>
      <c r="AU543" s="230"/>
      <c r="AV543" s="238">
        <f t="shared" si="1643"/>
        <v>0</v>
      </c>
      <c r="AW543" s="227">
        <f t="shared" si="1644"/>
        <v>0</v>
      </c>
      <c r="AX543" s="227">
        <f t="shared" si="1645"/>
        <v>0</v>
      </c>
      <c r="AY543" s="227"/>
      <c r="AZ543" s="227"/>
      <c r="BA543" s="229">
        <f t="shared" si="1621"/>
        <v>0</v>
      </c>
      <c r="BB543" s="230"/>
      <c r="BC543" s="238">
        <f t="shared" si="1646"/>
        <v>0</v>
      </c>
      <c r="BD543" s="227">
        <f t="shared" si="1647"/>
        <v>0</v>
      </c>
      <c r="BE543" s="227">
        <f t="shared" si="1648"/>
        <v>0</v>
      </c>
      <c r="BF543" s="227"/>
      <c r="BG543" s="227"/>
      <c r="BH543" s="229">
        <f t="shared" si="1622"/>
        <v>0</v>
      </c>
      <c r="BI543" s="230"/>
      <c r="BJ543" s="230"/>
      <c r="BK543" s="238">
        <f t="shared" si="1649"/>
        <v>0</v>
      </c>
      <c r="BL543" s="227">
        <f t="shared" si="1650"/>
        <v>0</v>
      </c>
      <c r="BM543" s="227">
        <f t="shared" si="1651"/>
        <v>0</v>
      </c>
      <c r="BN543" s="227"/>
      <c r="BO543" s="227"/>
      <c r="BP543" s="229">
        <f t="shared" si="1623"/>
        <v>0</v>
      </c>
      <c r="BQ543" s="230"/>
      <c r="BR543" s="238">
        <f t="shared" si="1652"/>
        <v>0</v>
      </c>
      <c r="BS543" s="227">
        <f t="shared" si="1653"/>
        <v>0</v>
      </c>
      <c r="BT543" s="227">
        <f t="shared" si="1654"/>
        <v>0</v>
      </c>
      <c r="BU543" s="18"/>
      <c r="BV543" s="186"/>
      <c r="BW543" s="16">
        <f t="shared" si="1624"/>
        <v>0</v>
      </c>
      <c r="BX543" s="48"/>
      <c r="BY543" s="37" t="s">
        <v>959</v>
      </c>
      <c r="BZ543" s="37"/>
    </row>
    <row r="544" spans="1:162" s="26" customFormat="1" x14ac:dyDescent="0.45">
      <c r="A544" s="21"/>
      <c r="B544" s="21"/>
      <c r="C544" s="21" t="s">
        <v>415</v>
      </c>
      <c r="D544" s="27"/>
      <c r="E544" s="28"/>
      <c r="F544" s="225">
        <f t="shared" ref="F544:N544" si="1662">SUM(F545:F548)</f>
        <v>1299923.3333333335</v>
      </c>
      <c r="G544" s="225">
        <f t="shared" si="1662"/>
        <v>1371867.6966666665</v>
      </c>
      <c r="H544" s="225">
        <f t="shared" si="1662"/>
        <v>2671791.0300000003</v>
      </c>
      <c r="I544" s="225"/>
      <c r="J544" s="225"/>
      <c r="K544" s="225"/>
      <c r="L544" s="225">
        <f t="shared" si="1662"/>
        <v>0</v>
      </c>
      <c r="M544" s="225">
        <f t="shared" si="1662"/>
        <v>0</v>
      </c>
      <c r="N544" s="225">
        <f t="shared" si="1662"/>
        <v>0</v>
      </c>
      <c r="O544" s="225">
        <f t="shared" ref="O544" si="1663">SUM(O545:O548)</f>
        <v>0</v>
      </c>
      <c r="P544" s="225"/>
      <c r="Q544" s="225"/>
      <c r="R544" s="225">
        <f t="shared" si="1552"/>
        <v>0</v>
      </c>
      <c r="S544" s="226"/>
      <c r="T544" s="225">
        <f>SUM(T545:T548)</f>
        <v>395595.5</v>
      </c>
      <c r="U544" s="225">
        <f t="shared" ref="U544" si="1664">SUM(U545:U548)</f>
        <v>0</v>
      </c>
      <c r="V544" s="225">
        <f t="shared" ref="V544" si="1665">SUM(V545:V548)</f>
        <v>395595.5</v>
      </c>
      <c r="W544" s="273"/>
      <c r="X544" s="225"/>
      <c r="Y544" s="225">
        <f t="shared" si="1489"/>
        <v>0</v>
      </c>
      <c r="Z544" s="226"/>
      <c r="AA544" s="225">
        <f>SUM(AA545:AA548)</f>
        <v>0</v>
      </c>
      <c r="AB544" s="225">
        <f t="shared" ref="AB544:AC544" si="1666">SUM(AB545:AB548)</f>
        <v>0</v>
      </c>
      <c r="AC544" s="225">
        <f t="shared" si="1666"/>
        <v>0</v>
      </c>
      <c r="AD544" s="225"/>
      <c r="AE544" s="225"/>
      <c r="AF544" s="222">
        <f t="shared" si="1620"/>
        <v>0</v>
      </c>
      <c r="AG544" s="226"/>
      <c r="AH544" s="225">
        <f>SUM(AH545:AH548)</f>
        <v>0</v>
      </c>
      <c r="AI544" s="225">
        <f t="shared" ref="AI544" si="1667">SUM(AI545:AI548)</f>
        <v>1371867.6966666665</v>
      </c>
      <c r="AJ544" s="225">
        <f t="shared" ref="AJ544" si="1668">SUM(AJ545:AJ548)</f>
        <v>1371867.6966666665</v>
      </c>
      <c r="AK544" s="225"/>
      <c r="AL544" s="225"/>
      <c r="AM544" s="225">
        <f t="shared" si="1578"/>
        <v>0</v>
      </c>
      <c r="AN544" s="226"/>
      <c r="AO544" s="225">
        <f>SUM(AO545:AO548)</f>
        <v>1299923.3333333335</v>
      </c>
      <c r="AP544" s="225">
        <f t="shared" ref="AP544" si="1669">SUM(AP545:AP548)</f>
        <v>1651796.6666666667</v>
      </c>
      <c r="AQ544" s="225">
        <f t="shared" ref="AQ544" si="1670">SUM(AQ545:AQ548)</f>
        <v>2951720</v>
      </c>
      <c r="AR544" s="225"/>
      <c r="AS544" s="225"/>
      <c r="AT544" s="222">
        <f t="shared" si="1541"/>
        <v>0</v>
      </c>
      <c r="AU544" s="223"/>
      <c r="AV544" s="225">
        <f>SUM(AV545:AV548)</f>
        <v>0</v>
      </c>
      <c r="AW544" s="225">
        <f t="shared" ref="AW544" si="1671">SUM(AW545:AW548)</f>
        <v>0</v>
      </c>
      <c r="AX544" s="225">
        <f t="shared" ref="AX544" si="1672">SUM(AX545:AX548)</f>
        <v>0</v>
      </c>
      <c r="AY544" s="225"/>
      <c r="AZ544" s="225"/>
      <c r="BA544" s="222">
        <f t="shared" si="1621"/>
        <v>0</v>
      </c>
      <c r="BB544" s="223"/>
      <c r="BC544" s="225">
        <f>SUM(BC545:BC548)</f>
        <v>0</v>
      </c>
      <c r="BD544" s="225">
        <f t="shared" ref="BD544:BE544" si="1673">SUM(BD545:BD548)</f>
        <v>0</v>
      </c>
      <c r="BE544" s="225">
        <f t="shared" si="1673"/>
        <v>0</v>
      </c>
      <c r="BF544" s="225"/>
      <c r="BG544" s="225"/>
      <c r="BH544" s="222">
        <f t="shared" si="1622"/>
        <v>0</v>
      </c>
      <c r="BI544" s="223"/>
      <c r="BJ544" s="223"/>
      <c r="BK544" s="225">
        <f>SUM(BK545:BK548)</f>
        <v>0</v>
      </c>
      <c r="BL544" s="225">
        <f t="shared" ref="BL544:BM544" si="1674">SUM(BL545:BL548)</f>
        <v>0</v>
      </c>
      <c r="BM544" s="225">
        <f t="shared" si="1674"/>
        <v>0</v>
      </c>
      <c r="BN544" s="225"/>
      <c r="BO544" s="225"/>
      <c r="BP544" s="222">
        <f t="shared" si="1623"/>
        <v>0</v>
      </c>
      <c r="BQ544" s="223"/>
      <c r="BR544" s="225">
        <f>SUM(BR545:BR548)</f>
        <v>0</v>
      </c>
      <c r="BS544" s="225">
        <f t="shared" ref="BS544:BT544" si="1675">SUM(BS545:BS548)</f>
        <v>0</v>
      </c>
      <c r="BT544" s="225">
        <f t="shared" si="1675"/>
        <v>0</v>
      </c>
      <c r="BU544" s="29"/>
      <c r="BV544" s="190"/>
      <c r="BW544" s="25">
        <f t="shared" si="1624"/>
        <v>0</v>
      </c>
      <c r="BX544" s="47"/>
      <c r="BY544" s="35"/>
      <c r="BZ544" s="35"/>
      <c r="CA544" s="53"/>
      <c r="CB544" s="53"/>
      <c r="CC544" s="53"/>
      <c r="CD544" s="53"/>
      <c r="CE544" s="53"/>
      <c r="CF544" s="53"/>
      <c r="CG544" s="53"/>
      <c r="CH544" s="53"/>
      <c r="CI544" s="53"/>
      <c r="CJ544" s="53"/>
      <c r="CK544" s="53"/>
      <c r="CL544" s="53"/>
      <c r="CM544" s="53"/>
      <c r="CN544" s="53"/>
      <c r="CO544" s="53"/>
      <c r="CP544" s="53"/>
      <c r="CQ544" s="53"/>
      <c r="CR544" s="53"/>
      <c r="CS544" s="53"/>
      <c r="CT544" s="53"/>
      <c r="CU544" s="53"/>
      <c r="CV544" s="53"/>
      <c r="CW544" s="53"/>
      <c r="CX544" s="53"/>
      <c r="CY544" s="53"/>
      <c r="CZ544" s="53"/>
      <c r="DA544" s="53"/>
      <c r="DB544" s="53"/>
      <c r="DC544" s="53"/>
      <c r="DD544" s="53"/>
      <c r="DE544" s="53"/>
      <c r="DF544" s="53"/>
      <c r="DG544" s="53"/>
      <c r="DH544" s="53"/>
      <c r="DI544" s="53"/>
      <c r="DJ544" s="53"/>
      <c r="DK544" s="53"/>
      <c r="DL544" s="53"/>
      <c r="DM544" s="53"/>
      <c r="DN544" s="53"/>
      <c r="DO544" s="53"/>
      <c r="DP544" s="53"/>
      <c r="DQ544" s="53"/>
      <c r="DR544" s="53"/>
      <c r="DS544" s="53"/>
      <c r="DT544" s="53"/>
      <c r="DU544" s="53"/>
      <c r="DV544" s="53"/>
      <c r="DW544" s="53"/>
      <c r="DX544" s="53"/>
      <c r="DY544" s="53"/>
      <c r="DZ544" s="53"/>
      <c r="EA544" s="53"/>
      <c r="EB544" s="53"/>
      <c r="EC544" s="53"/>
      <c r="ED544" s="53"/>
      <c r="EE544" s="53"/>
      <c r="EF544" s="53"/>
      <c r="EG544" s="53"/>
      <c r="EH544" s="53"/>
      <c r="EI544" s="53"/>
      <c r="EJ544" s="53"/>
      <c r="EK544" s="53"/>
      <c r="EL544" s="53"/>
      <c r="EM544" s="53"/>
      <c r="EN544" s="53"/>
      <c r="EO544" s="53"/>
      <c r="EP544" s="53"/>
      <c r="EQ544" s="53"/>
      <c r="ER544" s="53"/>
      <c r="ES544" s="53"/>
      <c r="ET544" s="53"/>
      <c r="EU544" s="53"/>
      <c r="EV544" s="53"/>
      <c r="EW544" s="53"/>
      <c r="EX544" s="53"/>
      <c r="EY544" s="53"/>
      <c r="EZ544" s="53"/>
      <c r="FA544" s="53"/>
      <c r="FB544" s="53"/>
      <c r="FC544" s="53"/>
      <c r="FD544" s="53"/>
      <c r="FE544" s="53"/>
      <c r="FF544" s="53"/>
    </row>
    <row r="545" spans="1:162" ht="142.5" customHeight="1" outlineLevel="1" x14ac:dyDescent="0.45">
      <c r="A545" s="5">
        <v>446</v>
      </c>
      <c r="B545" s="5">
        <v>446</v>
      </c>
      <c r="C545" s="5" t="s">
        <v>416</v>
      </c>
      <c r="D545" s="6" t="s">
        <v>557</v>
      </c>
      <c r="E545" s="10">
        <v>875</v>
      </c>
      <c r="F545" s="283">
        <f t="shared" ref="F545" si="1676">I545*E545</f>
        <v>627083.33333333337</v>
      </c>
      <c r="G545" s="283">
        <f t="shared" ref="G545" si="1677">J545*E545</f>
        <v>922395.83333333337</v>
      </c>
      <c r="H545" s="283">
        <f t="shared" ref="H545" si="1678">F545+G545</f>
        <v>1549479.1666666667</v>
      </c>
      <c r="I545" s="283">
        <f>AR545</f>
        <v>716.66666666666674</v>
      </c>
      <c r="J545" s="283">
        <f>AL545</f>
        <v>1054.1666666666667</v>
      </c>
      <c r="K545" s="10">
        <f t="shared" ref="K545" si="1679">J545+I545</f>
        <v>1770.8333333333335</v>
      </c>
      <c r="L545" s="228"/>
      <c r="M545" s="227">
        <f t="shared" si="1550"/>
        <v>0</v>
      </c>
      <c r="N545" s="227"/>
      <c r="O545" s="227">
        <f t="shared" si="1551"/>
        <v>0</v>
      </c>
      <c r="P545" s="227"/>
      <c r="Q545" s="227"/>
      <c r="R545" s="227">
        <f t="shared" si="1552"/>
        <v>0</v>
      </c>
      <c r="S545" s="228"/>
      <c r="T545" s="227">
        <f t="shared" si="1436"/>
        <v>164937.5</v>
      </c>
      <c r="U545" s="227">
        <f t="shared" si="1437"/>
        <v>0</v>
      </c>
      <c r="V545" s="232">
        <f t="shared" si="1438"/>
        <v>164937.5</v>
      </c>
      <c r="W545" s="274">
        <v>188.5</v>
      </c>
      <c r="X545" s="227"/>
      <c r="Y545" s="227">
        <f t="shared" si="1489"/>
        <v>188.5</v>
      </c>
      <c r="Z545" s="228"/>
      <c r="AA545" s="238">
        <f>AM545*AD545</f>
        <v>0</v>
      </c>
      <c r="AB545" s="227">
        <f>AM545*AE545</f>
        <v>0</v>
      </c>
      <c r="AC545" s="227">
        <f>AA545+AB545</f>
        <v>0</v>
      </c>
      <c r="AD545" s="227"/>
      <c r="AE545" s="227"/>
      <c r="AF545" s="229">
        <f t="shared" si="1620"/>
        <v>0</v>
      </c>
      <c r="AG545" s="228"/>
      <c r="AH545" s="227">
        <f t="shared" si="1547"/>
        <v>0</v>
      </c>
      <c r="AI545" s="227">
        <f t="shared" si="1548"/>
        <v>922395.83333333337</v>
      </c>
      <c r="AJ545" s="232">
        <f t="shared" si="1439"/>
        <v>922395.83333333337</v>
      </c>
      <c r="AK545" s="227"/>
      <c r="AL545" s="227">
        <v>1054.1666666666667</v>
      </c>
      <c r="AM545" s="227">
        <f t="shared" si="1578"/>
        <v>1054.1666666666667</v>
      </c>
      <c r="AN545" s="228"/>
      <c r="AO545" s="238">
        <f t="shared" si="1549"/>
        <v>627083.33333333337</v>
      </c>
      <c r="AP545" s="227">
        <f>E545*AS545</f>
        <v>724791.66666666674</v>
      </c>
      <c r="AQ545" s="227">
        <f>AO545+AP545</f>
        <v>1351875</v>
      </c>
      <c r="AR545" s="227">
        <v>716.66666666666674</v>
      </c>
      <c r="AS545" s="227">
        <v>828.33333333333337</v>
      </c>
      <c r="AT545" s="229">
        <f t="shared" si="1541"/>
        <v>1545</v>
      </c>
      <c r="AU545" s="230"/>
      <c r="AV545" s="238">
        <f>R545*AY545</f>
        <v>0</v>
      </c>
      <c r="AW545" s="227">
        <f>R545*AZ545</f>
        <v>0</v>
      </c>
      <c r="AX545" s="227">
        <f>AV545+AW545</f>
        <v>0</v>
      </c>
      <c r="AY545" s="227"/>
      <c r="AZ545" s="227"/>
      <c r="BA545" s="229">
        <f t="shared" si="1621"/>
        <v>0</v>
      </c>
      <c r="BB545" s="230"/>
      <c r="BC545" s="238">
        <f>Y545*BF545</f>
        <v>0</v>
      </c>
      <c r="BD545" s="227">
        <f>Y545*BG545</f>
        <v>0</v>
      </c>
      <c r="BE545" s="227">
        <f>BC545+BD545</f>
        <v>0</v>
      </c>
      <c r="BF545" s="227"/>
      <c r="BG545" s="227"/>
      <c r="BH545" s="229">
        <f t="shared" si="1622"/>
        <v>0</v>
      </c>
      <c r="BI545" s="230"/>
      <c r="BJ545" s="230"/>
      <c r="BK545" s="238">
        <f>AT545*BN545</f>
        <v>0</v>
      </c>
      <c r="BL545" s="227">
        <f>AT545*BO545</f>
        <v>0</v>
      </c>
      <c r="BM545" s="227">
        <f>BK545+BL545</f>
        <v>0</v>
      </c>
      <c r="BN545" s="227"/>
      <c r="BO545" s="227"/>
      <c r="BP545" s="229">
        <f t="shared" si="1623"/>
        <v>0</v>
      </c>
      <c r="BQ545" s="230"/>
      <c r="BR545" s="238">
        <f>BA545*BU545</f>
        <v>0</v>
      </c>
      <c r="BS545" s="227">
        <f>BA545*BV545</f>
        <v>0</v>
      </c>
      <c r="BT545" s="227">
        <f>BR545+BS545</f>
        <v>0</v>
      </c>
      <c r="BU545" s="18"/>
      <c r="BV545" s="186"/>
      <c r="BW545" s="16">
        <f t="shared" si="1624"/>
        <v>0</v>
      </c>
      <c r="BX545" s="48"/>
      <c r="BY545" s="37" t="s">
        <v>960</v>
      </c>
      <c r="BZ545" s="37"/>
    </row>
    <row r="546" spans="1:162" ht="42.75" customHeight="1" outlineLevel="1" x14ac:dyDescent="0.45">
      <c r="A546" s="5">
        <v>447</v>
      </c>
      <c r="B546" s="5">
        <v>447</v>
      </c>
      <c r="C546" s="5" t="s">
        <v>417</v>
      </c>
      <c r="D546" s="6" t="s">
        <v>557</v>
      </c>
      <c r="E546" s="10">
        <v>330</v>
      </c>
      <c r="F546" s="283">
        <f t="shared" ref="F546:F548" si="1680">I546*E546</f>
        <v>250800</v>
      </c>
      <c r="G546" s="283">
        <f t="shared" ref="G546:G548" si="1681">J546*E546</f>
        <v>226749.6</v>
      </c>
      <c r="H546" s="283">
        <f t="shared" ref="H546:H548" si="1682">F546+G546</f>
        <v>477549.6</v>
      </c>
      <c r="I546" s="283">
        <f t="shared" ref="I546:I548" si="1683">AR546</f>
        <v>760</v>
      </c>
      <c r="J546" s="283">
        <f t="shared" ref="J546:J548" si="1684">AL546</f>
        <v>687.12</v>
      </c>
      <c r="K546" s="10"/>
      <c r="L546" s="228"/>
      <c r="M546" s="227">
        <f t="shared" si="1550"/>
        <v>0</v>
      </c>
      <c r="N546" s="227"/>
      <c r="O546" s="227">
        <f t="shared" si="1551"/>
        <v>0</v>
      </c>
      <c r="P546" s="227"/>
      <c r="Q546" s="227"/>
      <c r="R546" s="227">
        <f t="shared" si="1552"/>
        <v>0</v>
      </c>
      <c r="S546" s="228"/>
      <c r="T546" s="227">
        <f t="shared" si="1436"/>
        <v>46860</v>
      </c>
      <c r="U546" s="227">
        <f t="shared" si="1437"/>
        <v>0</v>
      </c>
      <c r="V546" s="232">
        <f t="shared" si="1438"/>
        <v>46860</v>
      </c>
      <c r="W546" s="274">
        <v>142</v>
      </c>
      <c r="X546" s="227"/>
      <c r="Y546" s="227">
        <f t="shared" si="1489"/>
        <v>142</v>
      </c>
      <c r="Z546" s="228"/>
      <c r="AA546" s="238">
        <f>AM546*AD546</f>
        <v>0</v>
      </c>
      <c r="AB546" s="227">
        <f>AM546*AE546</f>
        <v>0</v>
      </c>
      <c r="AC546" s="227">
        <f>AA546+AB546</f>
        <v>0</v>
      </c>
      <c r="AD546" s="227"/>
      <c r="AE546" s="227"/>
      <c r="AF546" s="229">
        <f t="shared" si="1620"/>
        <v>0</v>
      </c>
      <c r="AG546" s="228"/>
      <c r="AH546" s="227">
        <f t="shared" si="1547"/>
        <v>0</v>
      </c>
      <c r="AI546" s="227">
        <f t="shared" si="1548"/>
        <v>226749.6</v>
      </c>
      <c r="AJ546" s="232">
        <f t="shared" si="1439"/>
        <v>226749.6</v>
      </c>
      <c r="AK546" s="227"/>
      <c r="AL546" s="227">
        <v>687.12</v>
      </c>
      <c r="AM546" s="227">
        <f t="shared" si="1578"/>
        <v>687.12</v>
      </c>
      <c r="AN546" s="228"/>
      <c r="AO546" s="238">
        <f t="shared" si="1549"/>
        <v>250800</v>
      </c>
      <c r="AP546" s="227">
        <f t="shared" ref="AP546:AP548" si="1685">E546*AS546</f>
        <v>334400</v>
      </c>
      <c r="AQ546" s="227">
        <f>AO546+AP546</f>
        <v>585200</v>
      </c>
      <c r="AR546" s="227">
        <v>760</v>
      </c>
      <c r="AS546" s="227">
        <v>1013.3333333333334</v>
      </c>
      <c r="AT546" s="229">
        <f t="shared" si="1541"/>
        <v>1773.3333333333335</v>
      </c>
      <c r="AU546" s="230"/>
      <c r="AV546" s="238">
        <f>R546*AY546</f>
        <v>0</v>
      </c>
      <c r="AW546" s="227">
        <f>R546*AZ546</f>
        <v>0</v>
      </c>
      <c r="AX546" s="227">
        <f>AV546+AW546</f>
        <v>0</v>
      </c>
      <c r="AY546" s="227"/>
      <c r="AZ546" s="227"/>
      <c r="BA546" s="229">
        <f t="shared" si="1621"/>
        <v>0</v>
      </c>
      <c r="BB546" s="230"/>
      <c r="BC546" s="238">
        <f>Y546*BF546</f>
        <v>0</v>
      </c>
      <c r="BD546" s="227">
        <f>Y546*BG546</f>
        <v>0</v>
      </c>
      <c r="BE546" s="227">
        <f>BC546+BD546</f>
        <v>0</v>
      </c>
      <c r="BF546" s="227"/>
      <c r="BG546" s="227"/>
      <c r="BH546" s="229">
        <f t="shared" si="1622"/>
        <v>0</v>
      </c>
      <c r="BI546" s="230"/>
      <c r="BJ546" s="230"/>
      <c r="BK546" s="238">
        <f>AT546*BN546</f>
        <v>0</v>
      </c>
      <c r="BL546" s="227">
        <f>AT546*BO546</f>
        <v>0</v>
      </c>
      <c r="BM546" s="227">
        <f>BK546+BL546</f>
        <v>0</v>
      </c>
      <c r="BN546" s="227"/>
      <c r="BO546" s="227"/>
      <c r="BP546" s="229">
        <f t="shared" si="1623"/>
        <v>0</v>
      </c>
      <c r="BQ546" s="230"/>
      <c r="BR546" s="238">
        <f>BA546*BU546</f>
        <v>0</v>
      </c>
      <c r="BS546" s="227">
        <f>BA546*BV546</f>
        <v>0</v>
      </c>
      <c r="BT546" s="227">
        <f>BR546+BS546</f>
        <v>0</v>
      </c>
      <c r="BU546" s="18"/>
      <c r="BV546" s="186"/>
      <c r="BW546" s="16">
        <f t="shared" si="1624"/>
        <v>0</v>
      </c>
      <c r="BX546" s="48"/>
      <c r="BY546" s="37" t="s">
        <v>961</v>
      </c>
      <c r="BZ546" s="37"/>
    </row>
    <row r="547" spans="1:162" ht="42.75" customHeight="1" outlineLevel="1" x14ac:dyDescent="0.45">
      <c r="A547" s="5">
        <v>448</v>
      </c>
      <c r="B547" s="5">
        <v>448</v>
      </c>
      <c r="C547" s="5" t="s">
        <v>418</v>
      </c>
      <c r="D547" s="6" t="s">
        <v>557</v>
      </c>
      <c r="E547" s="10">
        <v>429</v>
      </c>
      <c r="F547" s="283">
        <f t="shared" si="1680"/>
        <v>326040</v>
      </c>
      <c r="G547" s="283">
        <f t="shared" si="1681"/>
        <v>173388.93</v>
      </c>
      <c r="H547" s="283">
        <f t="shared" si="1682"/>
        <v>499428.93</v>
      </c>
      <c r="I547" s="283">
        <f t="shared" si="1683"/>
        <v>760</v>
      </c>
      <c r="J547" s="283">
        <f t="shared" si="1684"/>
        <v>404.17</v>
      </c>
      <c r="K547" s="10"/>
      <c r="L547" s="228"/>
      <c r="M547" s="227">
        <f t="shared" si="1550"/>
        <v>0</v>
      </c>
      <c r="N547" s="227"/>
      <c r="O547" s="227">
        <f t="shared" si="1551"/>
        <v>0</v>
      </c>
      <c r="P547" s="227"/>
      <c r="Q547" s="227"/>
      <c r="R547" s="227">
        <f t="shared" si="1552"/>
        <v>0</v>
      </c>
      <c r="S547" s="228"/>
      <c r="T547" s="227">
        <f t="shared" si="1436"/>
        <v>60918</v>
      </c>
      <c r="U547" s="227">
        <f t="shared" si="1437"/>
        <v>0</v>
      </c>
      <c r="V547" s="232">
        <f t="shared" si="1438"/>
        <v>60918</v>
      </c>
      <c r="W547" s="274">
        <v>142</v>
      </c>
      <c r="X547" s="227"/>
      <c r="Y547" s="227">
        <f t="shared" si="1489"/>
        <v>142</v>
      </c>
      <c r="Z547" s="228"/>
      <c r="AA547" s="238">
        <f>AM547*AD547</f>
        <v>0</v>
      </c>
      <c r="AB547" s="227">
        <f>AM547*AE547</f>
        <v>0</v>
      </c>
      <c r="AC547" s="227">
        <f>AA547+AB547</f>
        <v>0</v>
      </c>
      <c r="AD547" s="227"/>
      <c r="AE547" s="227"/>
      <c r="AF547" s="229">
        <f t="shared" si="1620"/>
        <v>0</v>
      </c>
      <c r="AG547" s="228"/>
      <c r="AH547" s="227">
        <f t="shared" si="1547"/>
        <v>0</v>
      </c>
      <c r="AI547" s="227">
        <f t="shared" si="1548"/>
        <v>173388.93</v>
      </c>
      <c r="AJ547" s="232">
        <f t="shared" si="1439"/>
        <v>173388.93</v>
      </c>
      <c r="AK547" s="227"/>
      <c r="AL547" s="227">
        <v>404.17</v>
      </c>
      <c r="AM547" s="227">
        <f t="shared" si="1578"/>
        <v>404.17</v>
      </c>
      <c r="AN547" s="228"/>
      <c r="AO547" s="238">
        <f t="shared" si="1549"/>
        <v>326040</v>
      </c>
      <c r="AP547" s="227">
        <f t="shared" si="1685"/>
        <v>291005</v>
      </c>
      <c r="AQ547" s="227">
        <f>AO547+AP547</f>
        <v>617045</v>
      </c>
      <c r="AR547" s="227">
        <v>760</v>
      </c>
      <c r="AS547" s="227">
        <v>678.33333333333337</v>
      </c>
      <c r="AT547" s="229">
        <f t="shared" si="1541"/>
        <v>1438.3333333333335</v>
      </c>
      <c r="AU547" s="230"/>
      <c r="AV547" s="238">
        <f>R547*AY547</f>
        <v>0</v>
      </c>
      <c r="AW547" s="227">
        <f>R547*AZ547</f>
        <v>0</v>
      </c>
      <c r="AX547" s="227">
        <f>AV547+AW547</f>
        <v>0</v>
      </c>
      <c r="AY547" s="227"/>
      <c r="AZ547" s="227"/>
      <c r="BA547" s="229">
        <f t="shared" si="1621"/>
        <v>0</v>
      </c>
      <c r="BB547" s="230"/>
      <c r="BC547" s="238">
        <f>Y547*BF547</f>
        <v>0</v>
      </c>
      <c r="BD547" s="227">
        <f>Y547*BG547</f>
        <v>0</v>
      </c>
      <c r="BE547" s="227">
        <f>BC547+BD547</f>
        <v>0</v>
      </c>
      <c r="BF547" s="227"/>
      <c r="BG547" s="227"/>
      <c r="BH547" s="229">
        <f t="shared" si="1622"/>
        <v>0</v>
      </c>
      <c r="BI547" s="230"/>
      <c r="BJ547" s="230"/>
      <c r="BK547" s="238">
        <f>AT547*BN547</f>
        <v>0</v>
      </c>
      <c r="BL547" s="227">
        <f>AT547*BO547</f>
        <v>0</v>
      </c>
      <c r="BM547" s="227">
        <f>BK547+BL547</f>
        <v>0</v>
      </c>
      <c r="BN547" s="227"/>
      <c r="BO547" s="227"/>
      <c r="BP547" s="229">
        <f t="shared" si="1623"/>
        <v>0</v>
      </c>
      <c r="BQ547" s="230"/>
      <c r="BR547" s="238">
        <f>BA547*BU547</f>
        <v>0</v>
      </c>
      <c r="BS547" s="227">
        <f>BA547*BV547</f>
        <v>0</v>
      </c>
      <c r="BT547" s="227">
        <f>BR547+BS547</f>
        <v>0</v>
      </c>
      <c r="BU547" s="18"/>
      <c r="BV547" s="186"/>
      <c r="BW547" s="16">
        <f t="shared" si="1624"/>
        <v>0</v>
      </c>
      <c r="BX547" s="48"/>
      <c r="BY547" s="37" t="s">
        <v>962</v>
      </c>
      <c r="BZ547" s="37"/>
    </row>
    <row r="548" spans="1:162" ht="71.25" customHeight="1" outlineLevel="1" x14ac:dyDescent="0.45">
      <c r="A548" s="5">
        <v>449</v>
      </c>
      <c r="B548" s="5">
        <v>449</v>
      </c>
      <c r="C548" s="5" t="s">
        <v>419</v>
      </c>
      <c r="D548" s="6" t="s">
        <v>550</v>
      </c>
      <c r="E548" s="10">
        <v>48</v>
      </c>
      <c r="F548" s="283">
        <f t="shared" si="1680"/>
        <v>96000</v>
      </c>
      <c r="G548" s="283">
        <f t="shared" si="1681"/>
        <v>49333.333333333336</v>
      </c>
      <c r="H548" s="283">
        <f t="shared" si="1682"/>
        <v>145333.33333333334</v>
      </c>
      <c r="I548" s="283">
        <f t="shared" si="1683"/>
        <v>2000</v>
      </c>
      <c r="J548" s="283">
        <f t="shared" si="1684"/>
        <v>1027.7777777777778</v>
      </c>
      <c r="K548" s="10"/>
      <c r="L548" s="228"/>
      <c r="M548" s="227">
        <f t="shared" si="1550"/>
        <v>0</v>
      </c>
      <c r="N548" s="227"/>
      <c r="O548" s="227">
        <f t="shared" si="1551"/>
        <v>0</v>
      </c>
      <c r="P548" s="227"/>
      <c r="Q548" s="227"/>
      <c r="R548" s="227">
        <f t="shared" si="1552"/>
        <v>0</v>
      </c>
      <c r="S548" s="228"/>
      <c r="T548" s="227">
        <f t="shared" si="1436"/>
        <v>122880</v>
      </c>
      <c r="U548" s="227">
        <f t="shared" si="1437"/>
        <v>0</v>
      </c>
      <c r="V548" s="232">
        <f t="shared" si="1438"/>
        <v>122880</v>
      </c>
      <c r="W548" s="274">
        <v>2560</v>
      </c>
      <c r="X548" s="227"/>
      <c r="Y548" s="227">
        <f t="shared" si="1489"/>
        <v>2560</v>
      </c>
      <c r="Z548" s="228"/>
      <c r="AA548" s="238">
        <f>AM548*AD548</f>
        <v>0</v>
      </c>
      <c r="AB548" s="227">
        <f>AM548*AE548</f>
        <v>0</v>
      </c>
      <c r="AC548" s="227">
        <f>AA548+AB548</f>
        <v>0</v>
      </c>
      <c r="AD548" s="227"/>
      <c r="AE548" s="227"/>
      <c r="AF548" s="229">
        <f t="shared" si="1620"/>
        <v>0</v>
      </c>
      <c r="AG548" s="228"/>
      <c r="AH548" s="227">
        <f t="shared" si="1547"/>
        <v>0</v>
      </c>
      <c r="AI548" s="227">
        <f t="shared" si="1548"/>
        <v>49333.333333333336</v>
      </c>
      <c r="AJ548" s="232">
        <f t="shared" si="1439"/>
        <v>49333.333333333336</v>
      </c>
      <c r="AK548" s="227"/>
      <c r="AL548" s="227">
        <v>1027.7777777777778</v>
      </c>
      <c r="AM548" s="227">
        <f t="shared" si="1578"/>
        <v>1027.7777777777778</v>
      </c>
      <c r="AN548" s="228"/>
      <c r="AO548" s="238">
        <f t="shared" si="1549"/>
        <v>96000</v>
      </c>
      <c r="AP548" s="227">
        <f t="shared" si="1685"/>
        <v>301600</v>
      </c>
      <c r="AQ548" s="227">
        <f>AO548+AP548</f>
        <v>397600</v>
      </c>
      <c r="AR548" s="227">
        <v>2000</v>
      </c>
      <c r="AS548" s="227">
        <v>6283.3333333333339</v>
      </c>
      <c r="AT548" s="229">
        <f t="shared" si="1541"/>
        <v>8283.3333333333339</v>
      </c>
      <c r="AU548" s="230"/>
      <c r="AV548" s="238">
        <f>R548*AY548</f>
        <v>0</v>
      </c>
      <c r="AW548" s="227">
        <f>R548*AZ548</f>
        <v>0</v>
      </c>
      <c r="AX548" s="227">
        <f>AV548+AW548</f>
        <v>0</v>
      </c>
      <c r="AY548" s="227"/>
      <c r="AZ548" s="227"/>
      <c r="BA548" s="229">
        <f t="shared" si="1621"/>
        <v>0</v>
      </c>
      <c r="BB548" s="230"/>
      <c r="BC548" s="238">
        <f>Y548*BF548</f>
        <v>0</v>
      </c>
      <c r="BD548" s="227">
        <f>Y548*BG548</f>
        <v>0</v>
      </c>
      <c r="BE548" s="227">
        <f>BC548+BD548</f>
        <v>0</v>
      </c>
      <c r="BF548" s="227"/>
      <c r="BG548" s="227"/>
      <c r="BH548" s="229">
        <f t="shared" si="1622"/>
        <v>0</v>
      </c>
      <c r="BI548" s="230"/>
      <c r="BJ548" s="230"/>
      <c r="BK548" s="238">
        <f>AT548*BN548</f>
        <v>0</v>
      </c>
      <c r="BL548" s="227">
        <f>AT548*BO548</f>
        <v>0</v>
      </c>
      <c r="BM548" s="227">
        <f>BK548+BL548</f>
        <v>0</v>
      </c>
      <c r="BN548" s="227"/>
      <c r="BO548" s="227"/>
      <c r="BP548" s="229">
        <f t="shared" si="1623"/>
        <v>0</v>
      </c>
      <c r="BQ548" s="230"/>
      <c r="BR548" s="238">
        <f>BA548*BU548</f>
        <v>0</v>
      </c>
      <c r="BS548" s="227">
        <f>BA548*BV548</f>
        <v>0</v>
      </c>
      <c r="BT548" s="227">
        <f>BR548+BS548</f>
        <v>0</v>
      </c>
      <c r="BU548" s="18"/>
      <c r="BV548" s="186"/>
      <c r="BW548" s="16">
        <f t="shared" si="1624"/>
        <v>0</v>
      </c>
      <c r="BX548" s="48"/>
      <c r="BY548" s="37" t="s">
        <v>963</v>
      </c>
      <c r="BZ548" s="37"/>
    </row>
    <row r="549" spans="1:162" s="26" customFormat="1" x14ac:dyDescent="0.45">
      <c r="A549" s="21"/>
      <c r="B549" s="21"/>
      <c r="C549" s="21" t="s">
        <v>420</v>
      </c>
      <c r="D549" s="27"/>
      <c r="E549" s="28"/>
      <c r="F549" s="225">
        <f t="shared" ref="F549:H549" si="1686">SUM(F550:F551)</f>
        <v>554125</v>
      </c>
      <c r="G549" s="225">
        <f t="shared" si="1686"/>
        <v>0</v>
      </c>
      <c r="H549" s="225">
        <f t="shared" si="1686"/>
        <v>554125</v>
      </c>
      <c r="I549" s="290"/>
      <c r="J549" s="290"/>
      <c r="K549" s="28"/>
      <c r="L549" s="226"/>
      <c r="M549" s="225">
        <f>SUM(M550:M551)</f>
        <v>0</v>
      </c>
      <c r="N549" s="225">
        <f t="shared" ref="N549:O549" si="1687">SUM(N550:N551)</f>
        <v>0</v>
      </c>
      <c r="O549" s="225">
        <f t="shared" si="1687"/>
        <v>0</v>
      </c>
      <c r="P549" s="225"/>
      <c r="Q549" s="225"/>
      <c r="R549" s="225">
        <f t="shared" si="1552"/>
        <v>0</v>
      </c>
      <c r="S549" s="226"/>
      <c r="T549" s="225">
        <f>SUM(T550:T551)</f>
        <v>0</v>
      </c>
      <c r="U549" s="225">
        <f t="shared" ref="U549" si="1688">SUM(U550:U551)</f>
        <v>0</v>
      </c>
      <c r="V549" s="225">
        <f t="shared" ref="V549" si="1689">SUM(V550:V551)</f>
        <v>0</v>
      </c>
      <c r="W549" s="273"/>
      <c r="X549" s="225"/>
      <c r="Y549" s="225">
        <f t="shared" si="1489"/>
        <v>0</v>
      </c>
      <c r="Z549" s="226"/>
      <c r="AA549" s="225">
        <f>SUM(AA550:AA551)</f>
        <v>0</v>
      </c>
      <c r="AB549" s="225">
        <f t="shared" ref="AB549:AC549" si="1690">SUM(AB550:AB551)</f>
        <v>0</v>
      </c>
      <c r="AC549" s="225">
        <f t="shared" si="1690"/>
        <v>0</v>
      </c>
      <c r="AD549" s="225"/>
      <c r="AE549" s="225"/>
      <c r="AF549" s="222">
        <f t="shared" si="1620"/>
        <v>0</v>
      </c>
      <c r="AG549" s="226"/>
      <c r="AH549" s="225">
        <f>SUM(AH550:AH551)</f>
        <v>0</v>
      </c>
      <c r="AI549" s="225">
        <f t="shared" ref="AI549" si="1691">SUM(AI550:AI551)</f>
        <v>0</v>
      </c>
      <c r="AJ549" s="225">
        <f t="shared" ref="AJ549" si="1692">SUM(AJ550:AJ551)</f>
        <v>0</v>
      </c>
      <c r="AK549" s="225"/>
      <c r="AL549" s="225"/>
      <c r="AM549" s="225">
        <f t="shared" si="1578"/>
        <v>0</v>
      </c>
      <c r="AN549" s="226"/>
      <c r="AO549" s="225">
        <f>SUM(AO550:AO551)</f>
        <v>2216500</v>
      </c>
      <c r="AP549" s="225">
        <f t="shared" ref="AP549" si="1693">SUM(AP550:AP551)</f>
        <v>286000.00000000006</v>
      </c>
      <c r="AQ549" s="225">
        <f t="shared" ref="AQ549" si="1694">SUM(AQ550:AQ551)</f>
        <v>2502500.0000000005</v>
      </c>
      <c r="AR549" s="225"/>
      <c r="AS549" s="225"/>
      <c r="AT549" s="222">
        <f t="shared" si="1541"/>
        <v>0</v>
      </c>
      <c r="AU549" s="223"/>
      <c r="AV549" s="225">
        <f>SUM(AV550:AV551)</f>
        <v>0</v>
      </c>
      <c r="AW549" s="225">
        <f t="shared" ref="AW549" si="1695">SUM(AW550:AW551)</f>
        <v>0</v>
      </c>
      <c r="AX549" s="225">
        <f t="shared" ref="AX549" si="1696">SUM(AX550:AX551)</f>
        <v>0</v>
      </c>
      <c r="AY549" s="225"/>
      <c r="AZ549" s="225"/>
      <c r="BA549" s="222">
        <f t="shared" si="1621"/>
        <v>0</v>
      </c>
      <c r="BB549" s="223"/>
      <c r="BC549" s="225">
        <f>SUM(BC550:BC551)</f>
        <v>0</v>
      </c>
      <c r="BD549" s="225">
        <f t="shared" ref="BD549:BE549" si="1697">SUM(BD550:BD551)</f>
        <v>0</v>
      </c>
      <c r="BE549" s="225">
        <f t="shared" si="1697"/>
        <v>0</v>
      </c>
      <c r="BF549" s="225"/>
      <c r="BG549" s="225"/>
      <c r="BH549" s="222">
        <f t="shared" si="1622"/>
        <v>0</v>
      </c>
      <c r="BI549" s="223"/>
      <c r="BJ549" s="223"/>
      <c r="BK549" s="225">
        <f>SUM(BK550:BK551)</f>
        <v>0</v>
      </c>
      <c r="BL549" s="225">
        <f t="shared" ref="BL549:BM549" si="1698">SUM(BL550:BL551)</f>
        <v>0</v>
      </c>
      <c r="BM549" s="225">
        <f t="shared" si="1698"/>
        <v>0</v>
      </c>
      <c r="BN549" s="225"/>
      <c r="BO549" s="225"/>
      <c r="BP549" s="222">
        <f t="shared" si="1623"/>
        <v>0</v>
      </c>
      <c r="BQ549" s="223"/>
      <c r="BR549" s="225">
        <f>SUM(BR550:BR551)</f>
        <v>0</v>
      </c>
      <c r="BS549" s="225">
        <f t="shared" ref="BS549:BT549" si="1699">SUM(BS550:BS551)</f>
        <v>0</v>
      </c>
      <c r="BT549" s="225">
        <f t="shared" si="1699"/>
        <v>0</v>
      </c>
      <c r="BU549" s="29"/>
      <c r="BV549" s="190"/>
      <c r="BW549" s="25">
        <f t="shared" si="1624"/>
        <v>0</v>
      </c>
      <c r="BX549" s="47"/>
      <c r="BY549" s="35"/>
      <c r="BZ549" s="35"/>
      <c r="CA549" s="53"/>
      <c r="CB549" s="53"/>
      <c r="CC549" s="53"/>
      <c r="CD549" s="53"/>
      <c r="CE549" s="53"/>
      <c r="CF549" s="53"/>
      <c r="CG549" s="53"/>
      <c r="CH549" s="53"/>
      <c r="CI549" s="53"/>
      <c r="CJ549" s="53"/>
      <c r="CK549" s="53"/>
      <c r="CL549" s="53"/>
      <c r="CM549" s="53"/>
      <c r="CN549" s="53"/>
      <c r="CO549" s="53"/>
      <c r="CP549" s="53"/>
      <c r="CQ549" s="53"/>
      <c r="CR549" s="53"/>
      <c r="CS549" s="53"/>
      <c r="CT549" s="53"/>
      <c r="CU549" s="53"/>
      <c r="CV549" s="53"/>
      <c r="CW549" s="53"/>
      <c r="CX549" s="53"/>
      <c r="CY549" s="53"/>
      <c r="CZ549" s="53"/>
      <c r="DA549" s="53"/>
      <c r="DB549" s="53"/>
      <c r="DC549" s="53"/>
      <c r="DD549" s="53"/>
      <c r="DE549" s="53"/>
      <c r="DF549" s="53"/>
      <c r="DG549" s="53"/>
      <c r="DH549" s="53"/>
      <c r="DI549" s="53"/>
      <c r="DJ549" s="53"/>
      <c r="DK549" s="53"/>
      <c r="DL549" s="53"/>
      <c r="DM549" s="53"/>
      <c r="DN549" s="53"/>
      <c r="DO549" s="53"/>
      <c r="DP549" s="53"/>
      <c r="DQ549" s="53"/>
      <c r="DR549" s="53"/>
      <c r="DS549" s="53"/>
      <c r="DT549" s="53"/>
      <c r="DU549" s="53"/>
      <c r="DV549" s="53"/>
      <c r="DW549" s="53"/>
      <c r="DX549" s="53"/>
      <c r="DY549" s="53"/>
      <c r="DZ549" s="53"/>
      <c r="EA549" s="53"/>
      <c r="EB549" s="53"/>
      <c r="EC549" s="53"/>
      <c r="ED549" s="53"/>
      <c r="EE549" s="53"/>
      <c r="EF549" s="53"/>
      <c r="EG549" s="53"/>
      <c r="EH549" s="53"/>
      <c r="EI549" s="53"/>
      <c r="EJ549" s="53"/>
      <c r="EK549" s="53"/>
      <c r="EL549" s="53"/>
      <c r="EM549" s="53"/>
      <c r="EN549" s="53"/>
      <c r="EO549" s="53"/>
      <c r="EP549" s="53"/>
      <c r="EQ549" s="53"/>
      <c r="ER549" s="53"/>
      <c r="ES549" s="53"/>
      <c r="ET549" s="53"/>
      <c r="EU549" s="53"/>
      <c r="EV549" s="53"/>
      <c r="EW549" s="53"/>
      <c r="EX549" s="53"/>
      <c r="EY549" s="53"/>
      <c r="EZ549" s="53"/>
      <c r="FA549" s="53"/>
      <c r="FB549" s="53"/>
      <c r="FC549" s="53"/>
      <c r="FD549" s="53"/>
      <c r="FE549" s="53"/>
      <c r="FF549" s="53"/>
    </row>
    <row r="550" spans="1:162" ht="28.5" customHeight="1" outlineLevel="1" x14ac:dyDescent="0.45">
      <c r="A550" s="5">
        <v>450</v>
      </c>
      <c r="B550" s="5">
        <v>450</v>
      </c>
      <c r="C550" s="5" t="s">
        <v>421</v>
      </c>
      <c r="D550" s="6" t="s">
        <v>562</v>
      </c>
      <c r="E550" s="10">
        <v>429</v>
      </c>
      <c r="F550" s="283">
        <f t="shared" ref="F550" si="1700">I550*E550</f>
        <v>464750.00000000006</v>
      </c>
      <c r="G550" s="283">
        <f t="shared" ref="G550" si="1701">J550*E550</f>
        <v>0</v>
      </c>
      <c r="H550" s="283">
        <f t="shared" ref="H550" si="1702">F550+G550</f>
        <v>464750.00000000006</v>
      </c>
      <c r="I550" s="283">
        <f>AR550/4</f>
        <v>1083.3333333333335</v>
      </c>
      <c r="J550" s="283">
        <f t="shared" ref="J550" si="1703">AL550</f>
        <v>0</v>
      </c>
      <c r="K550" s="10"/>
      <c r="L550" s="228"/>
      <c r="M550" s="227">
        <f t="shared" si="1550"/>
        <v>0</v>
      </c>
      <c r="N550" s="227"/>
      <c r="O550" s="227">
        <f t="shared" si="1551"/>
        <v>0</v>
      </c>
      <c r="P550" s="227"/>
      <c r="Q550" s="227"/>
      <c r="R550" s="227">
        <f t="shared" si="1552"/>
        <v>0</v>
      </c>
      <c r="S550" s="228"/>
      <c r="T550" s="227">
        <f t="shared" si="1436"/>
        <v>0</v>
      </c>
      <c r="U550" s="227">
        <f t="shared" si="1437"/>
        <v>0</v>
      </c>
      <c r="V550" s="232">
        <f t="shared" si="1438"/>
        <v>0</v>
      </c>
      <c r="W550" s="274"/>
      <c r="X550" s="227"/>
      <c r="Y550" s="227">
        <f t="shared" si="1489"/>
        <v>0</v>
      </c>
      <c r="Z550" s="228"/>
      <c r="AA550" s="238">
        <f>AM550*AD550</f>
        <v>0</v>
      </c>
      <c r="AB550" s="227">
        <f>AM550*AE550</f>
        <v>0</v>
      </c>
      <c r="AC550" s="227">
        <f>AA550+AB550</f>
        <v>0</v>
      </c>
      <c r="AD550" s="227"/>
      <c r="AE550" s="227"/>
      <c r="AF550" s="229">
        <f t="shared" si="1620"/>
        <v>0</v>
      </c>
      <c r="AG550" s="228"/>
      <c r="AH550" s="227">
        <f t="shared" si="1547"/>
        <v>0</v>
      </c>
      <c r="AI550" s="227">
        <f t="shared" si="1548"/>
        <v>0</v>
      </c>
      <c r="AJ550" s="232">
        <f t="shared" si="1439"/>
        <v>0</v>
      </c>
      <c r="AK550" s="227"/>
      <c r="AL550" s="227"/>
      <c r="AM550" s="227">
        <f t="shared" si="1578"/>
        <v>0</v>
      </c>
      <c r="AN550" s="228"/>
      <c r="AO550" s="238">
        <f t="shared" si="1549"/>
        <v>1859000.0000000002</v>
      </c>
      <c r="AP550" s="227">
        <f>E550*AS550</f>
        <v>286000.00000000006</v>
      </c>
      <c r="AQ550" s="227">
        <f>AO550+AP550</f>
        <v>2145000.0000000005</v>
      </c>
      <c r="AR550" s="227">
        <v>4333.3333333333339</v>
      </c>
      <c r="AS550" s="227">
        <v>666.66666666666674</v>
      </c>
      <c r="AT550" s="229">
        <f t="shared" si="1541"/>
        <v>5000.0000000000009</v>
      </c>
      <c r="AU550" s="230"/>
      <c r="AV550" s="238">
        <f>R550*AY550</f>
        <v>0</v>
      </c>
      <c r="AW550" s="227">
        <f>R550*AZ550</f>
        <v>0</v>
      </c>
      <c r="AX550" s="227">
        <f>AV550+AW550</f>
        <v>0</v>
      </c>
      <c r="AY550" s="227"/>
      <c r="AZ550" s="227"/>
      <c r="BA550" s="229">
        <f t="shared" si="1621"/>
        <v>0</v>
      </c>
      <c r="BB550" s="230"/>
      <c r="BC550" s="238">
        <f>Y550*BF550</f>
        <v>0</v>
      </c>
      <c r="BD550" s="227">
        <f>Y550*BG550</f>
        <v>0</v>
      </c>
      <c r="BE550" s="227">
        <f>BC550+BD550</f>
        <v>0</v>
      </c>
      <c r="BF550" s="227"/>
      <c r="BG550" s="227"/>
      <c r="BH550" s="229">
        <f t="shared" si="1622"/>
        <v>0</v>
      </c>
      <c r="BI550" s="230"/>
      <c r="BJ550" s="230"/>
      <c r="BK550" s="238">
        <f>AT550*BN550</f>
        <v>0</v>
      </c>
      <c r="BL550" s="227">
        <f>AT550*BO550</f>
        <v>0</v>
      </c>
      <c r="BM550" s="227">
        <f>BK550+BL550</f>
        <v>0</v>
      </c>
      <c r="BN550" s="227"/>
      <c r="BO550" s="227"/>
      <c r="BP550" s="229">
        <f t="shared" si="1623"/>
        <v>0</v>
      </c>
      <c r="BQ550" s="230"/>
      <c r="BR550" s="238">
        <f>BA550*BU550</f>
        <v>0</v>
      </c>
      <c r="BS550" s="227">
        <f>BA550*BV550</f>
        <v>0</v>
      </c>
      <c r="BT550" s="227">
        <f>BR550+BS550</f>
        <v>0</v>
      </c>
      <c r="BU550" s="18"/>
      <c r="BV550" s="186"/>
      <c r="BW550" s="16">
        <f t="shared" si="1624"/>
        <v>0</v>
      </c>
      <c r="BX550" s="48"/>
      <c r="BY550" s="37"/>
      <c r="BZ550" s="37"/>
    </row>
    <row r="551" spans="1:162" ht="28.5" customHeight="1" outlineLevel="1" x14ac:dyDescent="0.45">
      <c r="A551" s="5">
        <v>451</v>
      </c>
      <c r="B551" s="5">
        <v>451</v>
      </c>
      <c r="C551" s="5" t="s">
        <v>422</v>
      </c>
      <c r="D551" s="6" t="s">
        <v>562</v>
      </c>
      <c r="E551" s="10">
        <v>429</v>
      </c>
      <c r="F551" s="283">
        <f t="shared" ref="F551" si="1704">I551*E551</f>
        <v>89375</v>
      </c>
      <c r="G551" s="283">
        <f t="shared" ref="G551" si="1705">J551*E551</f>
        <v>0</v>
      </c>
      <c r="H551" s="283">
        <f t="shared" ref="H551" si="1706">F551+G551</f>
        <v>89375</v>
      </c>
      <c r="I551" s="283">
        <f>AR551/4</f>
        <v>208.33333333333334</v>
      </c>
      <c r="J551" s="283">
        <f t="shared" ref="J551" si="1707">AL551</f>
        <v>0</v>
      </c>
      <c r="K551" s="10"/>
      <c r="L551" s="228"/>
      <c r="M551" s="227">
        <f t="shared" si="1550"/>
        <v>0</v>
      </c>
      <c r="N551" s="227"/>
      <c r="O551" s="227">
        <f t="shared" si="1551"/>
        <v>0</v>
      </c>
      <c r="P551" s="227"/>
      <c r="Q551" s="227"/>
      <c r="R551" s="227">
        <f t="shared" si="1552"/>
        <v>0</v>
      </c>
      <c r="S551" s="228"/>
      <c r="T551" s="227">
        <f t="shared" si="1436"/>
        <v>0</v>
      </c>
      <c r="U551" s="227">
        <f t="shared" si="1437"/>
        <v>0</v>
      </c>
      <c r="V551" s="232">
        <f t="shared" si="1438"/>
        <v>0</v>
      </c>
      <c r="W551" s="274"/>
      <c r="X551" s="227"/>
      <c r="Y551" s="227">
        <f t="shared" si="1489"/>
        <v>0</v>
      </c>
      <c r="Z551" s="228"/>
      <c r="AA551" s="238">
        <f>AM551*AD551</f>
        <v>0</v>
      </c>
      <c r="AB551" s="227">
        <f>AM551*AE551</f>
        <v>0</v>
      </c>
      <c r="AC551" s="227">
        <f>AA551+AB551</f>
        <v>0</v>
      </c>
      <c r="AD551" s="227"/>
      <c r="AE551" s="227"/>
      <c r="AF551" s="229">
        <f t="shared" si="1620"/>
        <v>0</v>
      </c>
      <c r="AG551" s="228"/>
      <c r="AH551" s="227">
        <f t="shared" si="1547"/>
        <v>0</v>
      </c>
      <c r="AI551" s="227">
        <f t="shared" si="1548"/>
        <v>0</v>
      </c>
      <c r="AJ551" s="232">
        <f t="shared" si="1439"/>
        <v>0</v>
      </c>
      <c r="AK551" s="227"/>
      <c r="AL551" s="227"/>
      <c r="AM551" s="227">
        <f t="shared" si="1578"/>
        <v>0</v>
      </c>
      <c r="AN551" s="228"/>
      <c r="AO551" s="238">
        <f t="shared" si="1549"/>
        <v>357500</v>
      </c>
      <c r="AP551" s="227">
        <f>E551*AS551</f>
        <v>0</v>
      </c>
      <c r="AQ551" s="227">
        <f>AO551+AP551</f>
        <v>357500</v>
      </c>
      <c r="AR551" s="227">
        <v>833.33333333333337</v>
      </c>
      <c r="AS551" s="227">
        <v>0</v>
      </c>
      <c r="AT551" s="229">
        <f t="shared" si="1541"/>
        <v>833.33333333333337</v>
      </c>
      <c r="AU551" s="230"/>
      <c r="AV551" s="238">
        <f>R551*AY551</f>
        <v>0</v>
      </c>
      <c r="AW551" s="227">
        <f>R551*AZ551</f>
        <v>0</v>
      </c>
      <c r="AX551" s="227">
        <f>AV551+AW551</f>
        <v>0</v>
      </c>
      <c r="AY551" s="227"/>
      <c r="AZ551" s="227"/>
      <c r="BA551" s="229">
        <f t="shared" si="1621"/>
        <v>0</v>
      </c>
      <c r="BB551" s="230"/>
      <c r="BC551" s="238">
        <f>Y551*BF551</f>
        <v>0</v>
      </c>
      <c r="BD551" s="227">
        <f>Y551*BG551</f>
        <v>0</v>
      </c>
      <c r="BE551" s="227">
        <f>BC551+BD551</f>
        <v>0</v>
      </c>
      <c r="BF551" s="227"/>
      <c r="BG551" s="227"/>
      <c r="BH551" s="229">
        <f t="shared" si="1622"/>
        <v>0</v>
      </c>
      <c r="BI551" s="230"/>
      <c r="BJ551" s="230"/>
      <c r="BK551" s="238">
        <f>AT551*BN551</f>
        <v>0</v>
      </c>
      <c r="BL551" s="227">
        <f>AT551*BO551</f>
        <v>0</v>
      </c>
      <c r="BM551" s="227">
        <f>BK551+BL551</f>
        <v>0</v>
      </c>
      <c r="BN551" s="227"/>
      <c r="BO551" s="227"/>
      <c r="BP551" s="229">
        <f t="shared" si="1623"/>
        <v>0</v>
      </c>
      <c r="BQ551" s="230"/>
      <c r="BR551" s="238">
        <f>BA551*BU551</f>
        <v>0</v>
      </c>
      <c r="BS551" s="227">
        <f>BA551*BV551</f>
        <v>0</v>
      </c>
      <c r="BT551" s="227">
        <f>BR551+BS551</f>
        <v>0</v>
      </c>
      <c r="BU551" s="18"/>
      <c r="BV551" s="186"/>
      <c r="BW551" s="16">
        <f t="shared" si="1624"/>
        <v>0</v>
      </c>
      <c r="BX551" s="48"/>
      <c r="BY551" s="37"/>
      <c r="BZ551" s="37"/>
    </row>
    <row r="552" spans="1:162" s="26" customFormat="1" x14ac:dyDescent="0.45">
      <c r="A552" s="21"/>
      <c r="B552" s="21"/>
      <c r="C552" s="21" t="s">
        <v>423</v>
      </c>
      <c r="D552" s="27"/>
      <c r="E552" s="28"/>
      <c r="F552" s="225">
        <f>SUM(F553:F554)</f>
        <v>493333.33333333337</v>
      </c>
      <c r="G552" s="225">
        <f t="shared" ref="G552:H552" si="1708">SUM(G553:G554)</f>
        <v>0</v>
      </c>
      <c r="H552" s="225">
        <f t="shared" si="1708"/>
        <v>493333.33333333337</v>
      </c>
      <c r="I552" s="290"/>
      <c r="J552" s="290"/>
      <c r="K552" s="28"/>
      <c r="L552" s="226"/>
      <c r="M552" s="225">
        <f>SUM(M553:M554)</f>
        <v>0</v>
      </c>
      <c r="N552" s="225">
        <f t="shared" ref="N552:O552" si="1709">SUM(N553:N554)</f>
        <v>0</v>
      </c>
      <c r="O552" s="225">
        <f t="shared" si="1709"/>
        <v>0</v>
      </c>
      <c r="P552" s="225"/>
      <c r="Q552" s="225"/>
      <c r="R552" s="225">
        <f t="shared" si="1552"/>
        <v>0</v>
      </c>
      <c r="S552" s="226"/>
      <c r="T552" s="225">
        <f>SUM(T553:T554)</f>
        <v>0</v>
      </c>
      <c r="U552" s="225">
        <f t="shared" ref="U552" si="1710">SUM(U553:U554)</f>
        <v>0</v>
      </c>
      <c r="V552" s="225">
        <f t="shared" ref="V552" si="1711">SUM(V553:V554)</f>
        <v>0</v>
      </c>
      <c r="W552" s="273"/>
      <c r="X552" s="225"/>
      <c r="Y552" s="225">
        <f t="shared" si="1489"/>
        <v>0</v>
      </c>
      <c r="Z552" s="226"/>
      <c r="AA552" s="225">
        <f>SUM(AA553:AA554)</f>
        <v>0</v>
      </c>
      <c r="AB552" s="225">
        <f t="shared" ref="AB552:AC552" si="1712">SUM(AB553:AB554)</f>
        <v>0</v>
      </c>
      <c r="AC552" s="225">
        <f t="shared" si="1712"/>
        <v>0</v>
      </c>
      <c r="AD552" s="225"/>
      <c r="AE552" s="225"/>
      <c r="AF552" s="222">
        <f t="shared" si="1620"/>
        <v>0</v>
      </c>
      <c r="AG552" s="226"/>
      <c r="AH552" s="225">
        <f>SUM(AH553:AH554)</f>
        <v>0</v>
      </c>
      <c r="AI552" s="225">
        <f t="shared" ref="AI552" si="1713">SUM(AI553:AI554)</f>
        <v>0</v>
      </c>
      <c r="AJ552" s="225">
        <f t="shared" ref="AJ552" si="1714">SUM(AJ553:AJ554)</f>
        <v>0</v>
      </c>
      <c r="AK552" s="225"/>
      <c r="AL552" s="225"/>
      <c r="AM552" s="225">
        <f t="shared" si="1578"/>
        <v>0</v>
      </c>
      <c r="AN552" s="226"/>
      <c r="AO552" s="225">
        <f>SUM(AO553:AO554)</f>
        <v>493333.33333333337</v>
      </c>
      <c r="AP552" s="225">
        <f t="shared" ref="AP552" si="1715">SUM(AP553:AP554)</f>
        <v>0</v>
      </c>
      <c r="AQ552" s="225">
        <f t="shared" ref="AQ552" si="1716">SUM(AQ553:AQ554)</f>
        <v>493333.33333333337</v>
      </c>
      <c r="AR552" s="225"/>
      <c r="AS552" s="225"/>
      <c r="AT552" s="222">
        <f t="shared" si="1541"/>
        <v>0</v>
      </c>
      <c r="AU552" s="223"/>
      <c r="AV552" s="225">
        <f>SUM(AV553:AV554)</f>
        <v>0</v>
      </c>
      <c r="AW552" s="225">
        <f t="shared" ref="AW552" si="1717">SUM(AW553:AW554)</f>
        <v>0</v>
      </c>
      <c r="AX552" s="225">
        <f t="shared" ref="AX552" si="1718">SUM(AX553:AX554)</f>
        <v>0</v>
      </c>
      <c r="AY552" s="225"/>
      <c r="AZ552" s="225"/>
      <c r="BA552" s="222">
        <f t="shared" si="1621"/>
        <v>0</v>
      </c>
      <c r="BB552" s="223"/>
      <c r="BC552" s="225">
        <f>SUM(BC553:BC554)</f>
        <v>0</v>
      </c>
      <c r="BD552" s="225">
        <f t="shared" ref="BD552:BE552" si="1719">SUM(BD553:BD554)</f>
        <v>0</v>
      </c>
      <c r="BE552" s="225">
        <f t="shared" si="1719"/>
        <v>0</v>
      </c>
      <c r="BF552" s="225"/>
      <c r="BG552" s="225"/>
      <c r="BH552" s="222">
        <f t="shared" si="1622"/>
        <v>0</v>
      </c>
      <c r="BI552" s="223"/>
      <c r="BJ552" s="223"/>
      <c r="BK552" s="225">
        <f>SUM(BK553:BK554)</f>
        <v>0</v>
      </c>
      <c r="BL552" s="225">
        <f t="shared" ref="BL552:BM552" si="1720">SUM(BL553:BL554)</f>
        <v>0</v>
      </c>
      <c r="BM552" s="225">
        <f t="shared" si="1720"/>
        <v>0</v>
      </c>
      <c r="BN552" s="225"/>
      <c r="BO552" s="225"/>
      <c r="BP552" s="222">
        <f t="shared" si="1623"/>
        <v>0</v>
      </c>
      <c r="BQ552" s="223"/>
      <c r="BR552" s="225">
        <f>SUM(BR553:BR554)</f>
        <v>0</v>
      </c>
      <c r="BS552" s="225">
        <f t="shared" ref="BS552:BT552" si="1721">SUM(BS553:BS554)</f>
        <v>0</v>
      </c>
      <c r="BT552" s="225">
        <f t="shared" si="1721"/>
        <v>0</v>
      </c>
      <c r="BU552" s="29"/>
      <c r="BV552" s="190"/>
      <c r="BW552" s="25">
        <f t="shared" si="1624"/>
        <v>0</v>
      </c>
      <c r="BX552" s="47"/>
      <c r="BY552" s="35"/>
      <c r="BZ552" s="35"/>
      <c r="CA552" s="53"/>
      <c r="CB552" s="53"/>
      <c r="CC552" s="53"/>
      <c r="CD552" s="53"/>
      <c r="CE552" s="53"/>
      <c r="CF552" s="53"/>
      <c r="CG552" s="53"/>
      <c r="CH552" s="53"/>
      <c r="CI552" s="53"/>
      <c r="CJ552" s="53"/>
      <c r="CK552" s="53"/>
      <c r="CL552" s="53"/>
      <c r="CM552" s="53"/>
      <c r="CN552" s="53"/>
      <c r="CO552" s="53"/>
      <c r="CP552" s="53"/>
      <c r="CQ552" s="53"/>
      <c r="CR552" s="53"/>
      <c r="CS552" s="53"/>
      <c r="CT552" s="53"/>
      <c r="CU552" s="53"/>
      <c r="CV552" s="53"/>
      <c r="CW552" s="53"/>
      <c r="CX552" s="53"/>
      <c r="CY552" s="53"/>
      <c r="CZ552" s="53"/>
      <c r="DA552" s="53"/>
      <c r="DB552" s="53"/>
      <c r="DC552" s="53"/>
      <c r="DD552" s="53"/>
      <c r="DE552" s="53"/>
      <c r="DF552" s="53"/>
      <c r="DG552" s="53"/>
      <c r="DH552" s="53"/>
      <c r="DI552" s="53"/>
      <c r="DJ552" s="53"/>
      <c r="DK552" s="53"/>
      <c r="DL552" s="53"/>
      <c r="DM552" s="53"/>
      <c r="DN552" s="53"/>
      <c r="DO552" s="53"/>
      <c r="DP552" s="53"/>
      <c r="DQ552" s="53"/>
      <c r="DR552" s="53"/>
      <c r="DS552" s="53"/>
      <c r="DT552" s="53"/>
      <c r="DU552" s="53"/>
      <c r="DV552" s="53"/>
      <c r="DW552" s="53"/>
      <c r="DX552" s="53"/>
      <c r="DY552" s="53"/>
      <c r="DZ552" s="53"/>
      <c r="EA552" s="53"/>
      <c r="EB552" s="53"/>
      <c r="EC552" s="53"/>
      <c r="ED552" s="53"/>
      <c r="EE552" s="53"/>
      <c r="EF552" s="53"/>
      <c r="EG552" s="53"/>
      <c r="EH552" s="53"/>
      <c r="EI552" s="53"/>
      <c r="EJ552" s="53"/>
      <c r="EK552" s="53"/>
      <c r="EL552" s="53"/>
      <c r="EM552" s="53"/>
      <c r="EN552" s="53"/>
      <c r="EO552" s="53"/>
      <c r="EP552" s="53"/>
      <c r="EQ552" s="53"/>
      <c r="ER552" s="53"/>
      <c r="ES552" s="53"/>
      <c r="ET552" s="53"/>
      <c r="EU552" s="53"/>
      <c r="EV552" s="53"/>
      <c r="EW552" s="53"/>
      <c r="EX552" s="53"/>
      <c r="EY552" s="53"/>
      <c r="EZ552" s="53"/>
      <c r="FA552" s="53"/>
      <c r="FB552" s="53"/>
      <c r="FC552" s="53"/>
      <c r="FD552" s="53"/>
      <c r="FE552" s="53"/>
      <c r="FF552" s="53"/>
    </row>
    <row r="553" spans="1:162" ht="42.75" customHeight="1" outlineLevel="1" x14ac:dyDescent="0.45">
      <c r="A553" s="5">
        <v>452</v>
      </c>
      <c r="B553" s="5">
        <v>452</v>
      </c>
      <c r="C553" s="5" t="s">
        <v>424</v>
      </c>
      <c r="D553" s="6" t="s">
        <v>563</v>
      </c>
      <c r="E553" s="10">
        <v>1</v>
      </c>
      <c r="F553" s="283">
        <f t="shared" ref="F553" si="1722">I553*E553</f>
        <v>193333.33333333334</v>
      </c>
      <c r="G553" s="283">
        <f t="shared" ref="G553" si="1723">J553*E553</f>
        <v>0</v>
      </c>
      <c r="H553" s="283">
        <f t="shared" ref="H553" si="1724">F553+G553</f>
        <v>193333.33333333334</v>
      </c>
      <c r="I553" s="283">
        <f t="shared" ref="I553" si="1725">AR553</f>
        <v>193333.33333333334</v>
      </c>
      <c r="J553" s="283">
        <f t="shared" ref="J553" si="1726">AL553</f>
        <v>0</v>
      </c>
      <c r="K553" s="10"/>
      <c r="L553" s="228"/>
      <c r="M553" s="227">
        <f t="shared" si="1550"/>
        <v>0</v>
      </c>
      <c r="N553" s="227"/>
      <c r="O553" s="227">
        <f t="shared" si="1551"/>
        <v>0</v>
      </c>
      <c r="P553" s="227"/>
      <c r="Q553" s="227"/>
      <c r="R553" s="227">
        <f t="shared" si="1552"/>
        <v>0</v>
      </c>
      <c r="S553" s="228"/>
      <c r="T553" s="227">
        <f t="shared" si="1436"/>
        <v>0</v>
      </c>
      <c r="U553" s="227">
        <f t="shared" si="1437"/>
        <v>0</v>
      </c>
      <c r="V553" s="232">
        <f t="shared" si="1438"/>
        <v>0</v>
      </c>
      <c r="W553" s="274"/>
      <c r="X553" s="227"/>
      <c r="Y553" s="227">
        <f t="shared" si="1489"/>
        <v>0</v>
      </c>
      <c r="Z553" s="228"/>
      <c r="AA553" s="238">
        <f>AM553*AD553</f>
        <v>0</v>
      </c>
      <c r="AB553" s="227">
        <f>AM553*AE553</f>
        <v>0</v>
      </c>
      <c r="AC553" s="227">
        <f>AA553+AB553</f>
        <v>0</v>
      </c>
      <c r="AD553" s="227"/>
      <c r="AE553" s="227"/>
      <c r="AF553" s="229">
        <f t="shared" si="1620"/>
        <v>0</v>
      </c>
      <c r="AG553" s="228"/>
      <c r="AH553" s="227">
        <f t="shared" si="1547"/>
        <v>0</v>
      </c>
      <c r="AI553" s="227">
        <f t="shared" si="1548"/>
        <v>0</v>
      </c>
      <c r="AJ553" s="232">
        <f t="shared" si="1439"/>
        <v>0</v>
      </c>
      <c r="AK553" s="227"/>
      <c r="AL553" s="227"/>
      <c r="AM553" s="227">
        <f t="shared" si="1578"/>
        <v>0</v>
      </c>
      <c r="AN553" s="228"/>
      <c r="AO553" s="238">
        <f t="shared" si="1549"/>
        <v>193333.33333333334</v>
      </c>
      <c r="AP553" s="227">
        <f>E553*AS553</f>
        <v>0</v>
      </c>
      <c r="AQ553" s="227">
        <f t="shared" si="1546"/>
        <v>193333.33333333334</v>
      </c>
      <c r="AR553" s="227">
        <v>193333.33333333334</v>
      </c>
      <c r="AS553" s="227">
        <v>0</v>
      </c>
      <c r="AT553" s="229">
        <f t="shared" si="1541"/>
        <v>193333.33333333334</v>
      </c>
      <c r="AU553" s="230"/>
      <c r="AV553" s="238">
        <f>R553*AY553</f>
        <v>0</v>
      </c>
      <c r="AW553" s="227">
        <f>R553*AZ553</f>
        <v>0</v>
      </c>
      <c r="AX553" s="227">
        <f>AV553+AW553</f>
        <v>0</v>
      </c>
      <c r="AY553" s="227"/>
      <c r="AZ553" s="227"/>
      <c r="BA553" s="229">
        <f t="shared" si="1621"/>
        <v>0</v>
      </c>
      <c r="BB553" s="230"/>
      <c r="BC553" s="238">
        <f>Y553*BF553</f>
        <v>0</v>
      </c>
      <c r="BD553" s="227">
        <f>Y553*BG553</f>
        <v>0</v>
      </c>
      <c r="BE553" s="227">
        <f>BC553+BD553</f>
        <v>0</v>
      </c>
      <c r="BF553" s="227"/>
      <c r="BG553" s="227"/>
      <c r="BH553" s="229">
        <f t="shared" si="1622"/>
        <v>0</v>
      </c>
      <c r="BI553" s="230"/>
      <c r="BJ553" s="230"/>
      <c r="BK553" s="238">
        <f>AT553*BN553</f>
        <v>0</v>
      </c>
      <c r="BL553" s="227">
        <f>AT553*BO553</f>
        <v>0</v>
      </c>
      <c r="BM553" s="227">
        <f>BK553+BL553</f>
        <v>0</v>
      </c>
      <c r="BN553" s="227"/>
      <c r="BO553" s="227"/>
      <c r="BP553" s="229">
        <f t="shared" si="1623"/>
        <v>0</v>
      </c>
      <c r="BQ553" s="230"/>
      <c r="BR553" s="238">
        <f>BA553*BU553</f>
        <v>0</v>
      </c>
      <c r="BS553" s="227">
        <f>BA553*BV553</f>
        <v>0</v>
      </c>
      <c r="BT553" s="227">
        <f>BR553+BS553</f>
        <v>0</v>
      </c>
      <c r="BU553" s="18"/>
      <c r="BV553" s="186"/>
      <c r="BW553" s="16">
        <f t="shared" si="1624"/>
        <v>0</v>
      </c>
      <c r="BX553" s="48"/>
      <c r="BY553" s="37"/>
      <c r="BZ553" s="37"/>
    </row>
    <row r="554" spans="1:162" ht="42.75" customHeight="1" outlineLevel="1" x14ac:dyDescent="0.45">
      <c r="A554" s="5">
        <v>453</v>
      </c>
      <c r="B554" s="5">
        <v>453</v>
      </c>
      <c r="C554" s="5" t="s">
        <v>425</v>
      </c>
      <c r="D554" s="6" t="s">
        <v>563</v>
      </c>
      <c r="E554" s="10">
        <v>48</v>
      </c>
      <c r="F554" s="283">
        <f t="shared" ref="F554" si="1727">I554*E554</f>
        <v>300000</v>
      </c>
      <c r="G554" s="283">
        <f t="shared" ref="G554" si="1728">J554*E554</f>
        <v>0</v>
      </c>
      <c r="H554" s="283">
        <f t="shared" ref="H554" si="1729">F554+G554</f>
        <v>300000</v>
      </c>
      <c r="I554" s="283">
        <f t="shared" ref="I554" si="1730">AR554</f>
        <v>6250</v>
      </c>
      <c r="J554" s="283">
        <f t="shared" ref="J554" si="1731">AL554</f>
        <v>0</v>
      </c>
      <c r="K554" s="10"/>
      <c r="L554" s="228"/>
      <c r="M554" s="227">
        <f t="shared" si="1550"/>
        <v>0</v>
      </c>
      <c r="N554" s="227"/>
      <c r="O554" s="227">
        <f t="shared" si="1551"/>
        <v>0</v>
      </c>
      <c r="P554" s="227"/>
      <c r="Q554" s="227"/>
      <c r="R554" s="227">
        <f t="shared" si="1552"/>
        <v>0</v>
      </c>
      <c r="S554" s="228"/>
      <c r="T554" s="227">
        <f t="shared" si="1436"/>
        <v>0</v>
      </c>
      <c r="U554" s="227">
        <f t="shared" si="1437"/>
        <v>0</v>
      </c>
      <c r="V554" s="232">
        <f t="shared" si="1438"/>
        <v>0</v>
      </c>
      <c r="W554" s="274"/>
      <c r="X554" s="227"/>
      <c r="Y554" s="227">
        <f t="shared" si="1489"/>
        <v>0</v>
      </c>
      <c r="Z554" s="228"/>
      <c r="AA554" s="238">
        <f>AM554*AD554</f>
        <v>0</v>
      </c>
      <c r="AB554" s="227">
        <f>AM554*AE554</f>
        <v>0</v>
      </c>
      <c r="AC554" s="227">
        <f>AA554+AB554</f>
        <v>0</v>
      </c>
      <c r="AD554" s="227"/>
      <c r="AE554" s="227"/>
      <c r="AF554" s="229">
        <f t="shared" si="1620"/>
        <v>0</v>
      </c>
      <c r="AG554" s="228"/>
      <c r="AH554" s="227">
        <f t="shared" si="1547"/>
        <v>0</v>
      </c>
      <c r="AI554" s="227">
        <f t="shared" si="1548"/>
        <v>0</v>
      </c>
      <c r="AJ554" s="232">
        <f t="shared" si="1439"/>
        <v>0</v>
      </c>
      <c r="AK554" s="227"/>
      <c r="AL554" s="227"/>
      <c r="AM554" s="227">
        <f t="shared" si="1578"/>
        <v>0</v>
      </c>
      <c r="AN554" s="228"/>
      <c r="AO554" s="238">
        <f t="shared" si="1549"/>
        <v>300000</v>
      </c>
      <c r="AP554" s="227">
        <f>E554*AS554</f>
        <v>0</v>
      </c>
      <c r="AQ554" s="227">
        <f t="shared" si="1546"/>
        <v>300000</v>
      </c>
      <c r="AR554" s="227">
        <v>6250</v>
      </c>
      <c r="AS554" s="227">
        <v>0</v>
      </c>
      <c r="AT554" s="229">
        <f t="shared" si="1541"/>
        <v>6250</v>
      </c>
      <c r="AU554" s="230"/>
      <c r="AV554" s="238">
        <f>R554*AY554</f>
        <v>0</v>
      </c>
      <c r="AW554" s="227">
        <f>R554*AZ554</f>
        <v>0</v>
      </c>
      <c r="AX554" s="227">
        <f>AV554+AW554</f>
        <v>0</v>
      </c>
      <c r="AY554" s="227"/>
      <c r="AZ554" s="227"/>
      <c r="BA554" s="229">
        <f t="shared" si="1621"/>
        <v>0</v>
      </c>
      <c r="BB554" s="230"/>
      <c r="BC554" s="238">
        <f>Y554*BF554</f>
        <v>0</v>
      </c>
      <c r="BD554" s="227">
        <f>Y554*BG554</f>
        <v>0</v>
      </c>
      <c r="BE554" s="227">
        <f>BC554+BD554</f>
        <v>0</v>
      </c>
      <c r="BF554" s="227"/>
      <c r="BG554" s="227"/>
      <c r="BH554" s="229">
        <f t="shared" si="1622"/>
        <v>0</v>
      </c>
      <c r="BI554" s="230"/>
      <c r="BJ554" s="230"/>
      <c r="BK554" s="238">
        <f>AT554*BN554</f>
        <v>0</v>
      </c>
      <c r="BL554" s="227">
        <f>AT554*BO554</f>
        <v>0</v>
      </c>
      <c r="BM554" s="227">
        <f>BK554+BL554</f>
        <v>0</v>
      </c>
      <c r="BN554" s="227"/>
      <c r="BO554" s="227"/>
      <c r="BP554" s="229">
        <f t="shared" si="1623"/>
        <v>0</v>
      </c>
      <c r="BQ554" s="230"/>
      <c r="BR554" s="238">
        <f>BA554*BU554</f>
        <v>0</v>
      </c>
      <c r="BS554" s="227">
        <f>BA554*BV554</f>
        <v>0</v>
      </c>
      <c r="BT554" s="227">
        <f>BR554+BS554</f>
        <v>0</v>
      </c>
      <c r="BU554" s="18"/>
      <c r="BV554" s="186"/>
      <c r="BW554" s="16">
        <f t="shared" si="1624"/>
        <v>0</v>
      </c>
      <c r="BX554" s="48"/>
      <c r="BY554" s="37"/>
      <c r="BZ554" s="37"/>
    </row>
    <row r="555" spans="1:162" s="205" customFormat="1" ht="37.15" customHeight="1" x14ac:dyDescent="0.45">
      <c r="A555" s="256"/>
      <c r="B555" s="256"/>
      <c r="C555" s="256" t="s">
        <v>426</v>
      </c>
      <c r="D555" s="256"/>
      <c r="E555" s="257"/>
      <c r="F555" s="292">
        <f>F556+F559</f>
        <v>13542641.34</v>
      </c>
      <c r="G555" s="292">
        <f t="shared" ref="G555:H555" si="1732">G556+G559</f>
        <v>3427454.55</v>
      </c>
      <c r="H555" s="292">
        <f t="shared" si="1732"/>
        <v>16970095.890000001</v>
      </c>
      <c r="I555" s="292"/>
      <c r="J555" s="292"/>
      <c r="K555" s="257"/>
      <c r="L555" s="221"/>
      <c r="M555" s="258">
        <f>M556+M559</f>
        <v>0</v>
      </c>
      <c r="N555" s="258">
        <f t="shared" ref="N555:O555" si="1733">N556+N559</f>
        <v>0</v>
      </c>
      <c r="O555" s="258">
        <f t="shared" si="1733"/>
        <v>0</v>
      </c>
      <c r="P555" s="258"/>
      <c r="Q555" s="258"/>
      <c r="R555" s="258">
        <f t="shared" si="1552"/>
        <v>0</v>
      </c>
      <c r="S555" s="221"/>
      <c r="T555" s="258">
        <f>T556+T559</f>
        <v>1749300</v>
      </c>
      <c r="U555" s="258">
        <f t="shared" ref="U555" si="1734">U556+U559</f>
        <v>0</v>
      </c>
      <c r="V555" s="258">
        <f t="shared" ref="V555" si="1735">V556+V559</f>
        <v>1749300</v>
      </c>
      <c r="W555" s="277"/>
      <c r="X555" s="258"/>
      <c r="Y555" s="258">
        <f t="shared" si="1489"/>
        <v>0</v>
      </c>
      <c r="Z555" s="221"/>
      <c r="AA555" s="258">
        <f>AA556+AA559</f>
        <v>0</v>
      </c>
      <c r="AB555" s="258">
        <f t="shared" ref="AB555:AC555" si="1736">AB556+AB559</f>
        <v>0</v>
      </c>
      <c r="AC555" s="258">
        <f t="shared" si="1736"/>
        <v>0</v>
      </c>
      <c r="AD555" s="258"/>
      <c r="AE555" s="258"/>
      <c r="AF555" s="258">
        <f t="shared" si="1620"/>
        <v>0</v>
      </c>
      <c r="AG555" s="221"/>
      <c r="AH555" s="258">
        <f>AH556+AH559</f>
        <v>0</v>
      </c>
      <c r="AI555" s="258">
        <f t="shared" ref="AI555" si="1737">AI556+AI559</f>
        <v>2303123.36</v>
      </c>
      <c r="AJ555" s="258">
        <f t="shared" ref="AJ555" si="1738">AJ556+AJ559</f>
        <v>2303123.36</v>
      </c>
      <c r="AK555" s="258"/>
      <c r="AL555" s="258"/>
      <c r="AM555" s="258">
        <f t="shared" si="1578"/>
        <v>0</v>
      </c>
      <c r="AN555" s="221"/>
      <c r="AO555" s="258">
        <f>AO556+AO559</f>
        <v>0</v>
      </c>
      <c r="AP555" s="258">
        <f t="shared" ref="AP555" si="1739">AP556+AP559</f>
        <v>0</v>
      </c>
      <c r="AQ555" s="258">
        <f t="shared" ref="AQ555" si="1740">AQ556+AQ559</f>
        <v>0</v>
      </c>
      <c r="AR555" s="258"/>
      <c r="AS555" s="258"/>
      <c r="AT555" s="258">
        <f t="shared" si="1541"/>
        <v>0</v>
      </c>
      <c r="AU555" s="221"/>
      <c r="AV555" s="258">
        <f>AV556+AV568+AV574+AV590+AV592+AV599</f>
        <v>0</v>
      </c>
      <c r="AW555" s="258">
        <f t="shared" ref="AW555:AX555" si="1741">AW556+AW568+AW574+AW590+AW592+AW599</f>
        <v>0</v>
      </c>
      <c r="AX555" s="258">
        <f t="shared" si="1741"/>
        <v>0</v>
      </c>
      <c r="AY555" s="258"/>
      <c r="AZ555" s="258"/>
      <c r="BA555" s="258">
        <f t="shared" si="1621"/>
        <v>0</v>
      </c>
      <c r="BB555" s="221"/>
      <c r="BC555" s="258">
        <f>BC556+BC559</f>
        <v>11793341.34</v>
      </c>
      <c r="BD555" s="258">
        <f t="shared" ref="BD555:BE555" si="1742">BD556+BD559</f>
        <v>3427454.55</v>
      </c>
      <c r="BE555" s="258">
        <f t="shared" si="1742"/>
        <v>15220795.890000001</v>
      </c>
      <c r="BF555" s="258"/>
      <c r="BG555" s="258"/>
      <c r="BH555" s="258">
        <f t="shared" si="1622"/>
        <v>0</v>
      </c>
      <c r="BI555" s="221"/>
      <c r="BJ555" s="221"/>
      <c r="BK555" s="258">
        <f>BK556+BK559</f>
        <v>0</v>
      </c>
      <c r="BL555" s="258">
        <f t="shared" ref="BL555:BM555" si="1743">BL556+BL559</f>
        <v>0</v>
      </c>
      <c r="BM555" s="258">
        <f t="shared" si="1743"/>
        <v>0</v>
      </c>
      <c r="BN555" s="258"/>
      <c r="BO555" s="258"/>
      <c r="BP555" s="258">
        <f t="shared" si="1623"/>
        <v>0</v>
      </c>
      <c r="BQ555" s="221"/>
      <c r="BR555" s="258">
        <f>BR556+BR559</f>
        <v>0</v>
      </c>
      <c r="BS555" s="258">
        <f t="shared" ref="BS555:BT555" si="1744">BS556+BS559</f>
        <v>0</v>
      </c>
      <c r="BT555" s="258">
        <f t="shared" si="1744"/>
        <v>0</v>
      </c>
      <c r="BU555" s="259"/>
      <c r="BV555" s="260"/>
      <c r="BW555" s="259">
        <f t="shared" si="1624"/>
        <v>0</v>
      </c>
      <c r="BX555" s="185"/>
      <c r="BY555" s="36"/>
      <c r="BZ555" s="36"/>
      <c r="CA555" s="55"/>
      <c r="CB555" s="55"/>
      <c r="CC555" s="55"/>
      <c r="CD555" s="55"/>
      <c r="CE555" s="55"/>
      <c r="CF555" s="55"/>
      <c r="CG555" s="55"/>
      <c r="CH555" s="55"/>
      <c r="CI555" s="55"/>
      <c r="CJ555" s="55"/>
      <c r="CK555" s="55"/>
      <c r="CL555" s="55"/>
      <c r="CM555" s="55"/>
      <c r="CN555" s="55"/>
      <c r="CO555" s="55"/>
      <c r="CP555" s="55"/>
      <c r="CQ555" s="55"/>
      <c r="CR555" s="55"/>
      <c r="CS555" s="55"/>
      <c r="CT555" s="55"/>
      <c r="CU555" s="55"/>
      <c r="CV555" s="55"/>
      <c r="CW555" s="55"/>
      <c r="CX555" s="55"/>
      <c r="CY555" s="55"/>
      <c r="CZ555" s="55"/>
      <c r="DA555" s="55"/>
      <c r="DB555" s="55"/>
      <c r="DC555" s="55"/>
      <c r="DD555" s="55"/>
      <c r="DE555" s="55"/>
      <c r="DF555" s="55"/>
      <c r="DG555" s="55"/>
      <c r="DH555" s="55"/>
      <c r="DI555" s="55"/>
      <c r="DJ555" s="55"/>
      <c r="DK555" s="55"/>
      <c r="DL555" s="55"/>
      <c r="DM555" s="55"/>
      <c r="DN555" s="55"/>
      <c r="DO555" s="55"/>
      <c r="DP555" s="55"/>
      <c r="DQ555" s="55"/>
      <c r="DR555" s="55"/>
      <c r="DS555" s="55"/>
      <c r="DT555" s="55"/>
      <c r="DU555" s="55"/>
      <c r="DV555" s="55"/>
      <c r="DW555" s="55"/>
      <c r="DX555" s="55"/>
      <c r="DY555" s="55"/>
      <c r="DZ555" s="55"/>
      <c r="EA555" s="55"/>
      <c r="EB555" s="55"/>
      <c r="EC555" s="55"/>
      <c r="ED555" s="55"/>
      <c r="EE555" s="55"/>
      <c r="EF555" s="55"/>
      <c r="EG555" s="55"/>
      <c r="EH555" s="55"/>
      <c r="EI555" s="55"/>
      <c r="EJ555" s="55"/>
      <c r="EK555" s="55"/>
      <c r="EL555" s="55"/>
      <c r="EM555" s="55"/>
      <c r="EN555" s="55"/>
      <c r="EO555" s="55"/>
      <c r="EP555" s="55"/>
      <c r="EQ555" s="55"/>
      <c r="ER555" s="55"/>
      <c r="ES555" s="55"/>
      <c r="ET555" s="55"/>
      <c r="EU555" s="55"/>
      <c r="EV555" s="55"/>
      <c r="EW555" s="55"/>
      <c r="EX555" s="55"/>
      <c r="EY555" s="55"/>
      <c r="EZ555" s="55"/>
      <c r="FA555" s="55"/>
      <c r="FB555" s="55"/>
      <c r="FC555" s="55"/>
      <c r="FD555" s="55"/>
      <c r="FE555" s="55"/>
      <c r="FF555" s="55"/>
    </row>
    <row r="556" spans="1:162" s="26" customFormat="1" x14ac:dyDescent="0.45">
      <c r="A556" s="21"/>
      <c r="B556" s="21"/>
      <c r="C556" s="21" t="s">
        <v>401</v>
      </c>
      <c r="D556" s="27"/>
      <c r="E556" s="28"/>
      <c r="F556" s="222">
        <f t="shared" ref="F556:L556" si="1745">SUM(F557:F558)</f>
        <v>1749300</v>
      </c>
      <c r="G556" s="222">
        <f t="shared" si="1745"/>
        <v>0</v>
      </c>
      <c r="H556" s="222">
        <f t="shared" si="1745"/>
        <v>1749300</v>
      </c>
      <c r="I556" s="222"/>
      <c r="J556" s="222"/>
      <c r="K556" s="222"/>
      <c r="L556" s="222">
        <f t="shared" si="1745"/>
        <v>0</v>
      </c>
      <c r="M556" s="222">
        <f>SUM(M557:M558)</f>
        <v>0</v>
      </c>
      <c r="N556" s="222">
        <f t="shared" ref="N556:O556" si="1746">SUM(N557:N558)</f>
        <v>0</v>
      </c>
      <c r="O556" s="222">
        <f t="shared" si="1746"/>
        <v>0</v>
      </c>
      <c r="P556" s="225"/>
      <c r="Q556" s="225"/>
      <c r="R556" s="225">
        <f t="shared" si="1552"/>
        <v>0</v>
      </c>
      <c r="S556" s="226"/>
      <c r="T556" s="222">
        <f>SUM(T557:T558)</f>
        <v>1749300</v>
      </c>
      <c r="U556" s="222">
        <f t="shared" ref="U556" si="1747">SUM(U557:U558)</f>
        <v>0</v>
      </c>
      <c r="V556" s="222">
        <f t="shared" ref="V556" si="1748">SUM(V557:V558)</f>
        <v>1749300</v>
      </c>
      <c r="W556" s="273"/>
      <c r="X556" s="225"/>
      <c r="Y556" s="225">
        <f t="shared" si="1489"/>
        <v>0</v>
      </c>
      <c r="Z556" s="226"/>
      <c r="AA556" s="222">
        <f>SUM(AA557:AA558)</f>
        <v>0</v>
      </c>
      <c r="AB556" s="222">
        <f t="shared" ref="AB556:AC556" si="1749">SUM(AB557:AB558)</f>
        <v>0</v>
      </c>
      <c r="AC556" s="222">
        <f t="shared" si="1749"/>
        <v>0</v>
      </c>
      <c r="AD556" s="225"/>
      <c r="AE556" s="225"/>
      <c r="AF556" s="222">
        <f t="shared" si="1620"/>
        <v>0</v>
      </c>
      <c r="AG556" s="226"/>
      <c r="AH556" s="222">
        <f>SUM(AH557:AH558)</f>
        <v>0</v>
      </c>
      <c r="AI556" s="222">
        <f t="shared" ref="AI556" si="1750">SUM(AI557:AI558)</f>
        <v>0</v>
      </c>
      <c r="AJ556" s="222">
        <f t="shared" ref="AJ556" si="1751">SUM(AJ557:AJ558)</f>
        <v>0</v>
      </c>
      <c r="AK556" s="225"/>
      <c r="AL556" s="225"/>
      <c r="AM556" s="225">
        <f t="shared" si="1578"/>
        <v>0</v>
      </c>
      <c r="AN556" s="226"/>
      <c r="AO556" s="222">
        <f>SUM(AO557:AO558)</f>
        <v>0</v>
      </c>
      <c r="AP556" s="222">
        <f t="shared" ref="AP556" si="1752">SUM(AP557:AP558)</f>
        <v>0</v>
      </c>
      <c r="AQ556" s="222">
        <f t="shared" ref="AQ556" si="1753">SUM(AQ557:AQ558)</f>
        <v>0</v>
      </c>
      <c r="AR556" s="225"/>
      <c r="AS556" s="225"/>
      <c r="AT556" s="222">
        <f t="shared" si="1541"/>
        <v>0</v>
      </c>
      <c r="AU556" s="223"/>
      <c r="AV556" s="222">
        <f>SUM(AV557:AV558)</f>
        <v>0</v>
      </c>
      <c r="AW556" s="222">
        <f t="shared" ref="AW556" si="1754">SUM(AW557:AW558)</f>
        <v>0</v>
      </c>
      <c r="AX556" s="222">
        <f t="shared" ref="AX556" si="1755">SUM(AX557:AX558)</f>
        <v>0</v>
      </c>
      <c r="AY556" s="225"/>
      <c r="AZ556" s="225"/>
      <c r="BA556" s="222">
        <f t="shared" si="1621"/>
        <v>0</v>
      </c>
      <c r="BB556" s="223"/>
      <c r="BC556" s="222">
        <f>SUM(BC557:BC558)</f>
        <v>0</v>
      </c>
      <c r="BD556" s="222">
        <f t="shared" ref="BD556:BE556" si="1756">SUM(BD557:BD558)</f>
        <v>0</v>
      </c>
      <c r="BE556" s="222">
        <f t="shared" si="1756"/>
        <v>0</v>
      </c>
      <c r="BF556" s="225"/>
      <c r="BG556" s="225"/>
      <c r="BH556" s="222">
        <f t="shared" si="1622"/>
        <v>0</v>
      </c>
      <c r="BI556" s="223"/>
      <c r="BJ556" s="223"/>
      <c r="BK556" s="222">
        <f>SUM(BK557:BK558)</f>
        <v>0</v>
      </c>
      <c r="BL556" s="222">
        <f t="shared" ref="BL556:BM556" si="1757">SUM(BL557:BL558)</f>
        <v>0</v>
      </c>
      <c r="BM556" s="222">
        <f t="shared" si="1757"/>
        <v>0</v>
      </c>
      <c r="BN556" s="225"/>
      <c r="BO556" s="225"/>
      <c r="BP556" s="222">
        <f t="shared" si="1623"/>
        <v>0</v>
      </c>
      <c r="BQ556" s="223"/>
      <c r="BR556" s="222">
        <f>SUM(BR557:BR558)</f>
        <v>0</v>
      </c>
      <c r="BS556" s="222">
        <f t="shared" ref="BS556:BT556" si="1758">SUM(BS557:BS558)</f>
        <v>0</v>
      </c>
      <c r="BT556" s="222">
        <f t="shared" si="1758"/>
        <v>0</v>
      </c>
      <c r="BU556" s="29"/>
      <c r="BV556" s="190"/>
      <c r="BW556" s="25">
        <f t="shared" si="1624"/>
        <v>0</v>
      </c>
      <c r="BX556" s="47"/>
      <c r="BY556" s="35"/>
      <c r="BZ556" s="35"/>
      <c r="CA556" s="53"/>
      <c r="CB556" s="53"/>
      <c r="CC556" s="53"/>
      <c r="CD556" s="53"/>
      <c r="CE556" s="53"/>
      <c r="CF556" s="53"/>
      <c r="CG556" s="53"/>
      <c r="CH556" s="53"/>
      <c r="CI556" s="53"/>
      <c r="CJ556" s="53"/>
      <c r="CK556" s="53"/>
      <c r="CL556" s="53"/>
      <c r="CM556" s="53"/>
      <c r="CN556" s="53"/>
      <c r="CO556" s="53"/>
      <c r="CP556" s="53"/>
      <c r="CQ556" s="53"/>
      <c r="CR556" s="53"/>
      <c r="CS556" s="53"/>
      <c r="CT556" s="53"/>
      <c r="CU556" s="53"/>
      <c r="CV556" s="53"/>
      <c r="CW556" s="53"/>
      <c r="CX556" s="53"/>
      <c r="CY556" s="53"/>
      <c r="CZ556" s="53"/>
      <c r="DA556" s="53"/>
      <c r="DB556" s="53"/>
      <c r="DC556" s="53"/>
      <c r="DD556" s="53"/>
      <c r="DE556" s="53"/>
      <c r="DF556" s="53"/>
      <c r="DG556" s="53"/>
      <c r="DH556" s="53"/>
      <c r="DI556" s="53"/>
      <c r="DJ556" s="53"/>
      <c r="DK556" s="53"/>
      <c r="DL556" s="53"/>
      <c r="DM556" s="53"/>
      <c r="DN556" s="53"/>
      <c r="DO556" s="53"/>
      <c r="DP556" s="53"/>
      <c r="DQ556" s="53"/>
      <c r="DR556" s="53"/>
      <c r="DS556" s="53"/>
      <c r="DT556" s="53"/>
      <c r="DU556" s="53"/>
      <c r="DV556" s="53"/>
      <c r="DW556" s="53"/>
      <c r="DX556" s="53"/>
      <c r="DY556" s="53"/>
      <c r="DZ556" s="53"/>
      <c r="EA556" s="53"/>
      <c r="EB556" s="53"/>
      <c r="EC556" s="53"/>
      <c r="ED556" s="53"/>
      <c r="EE556" s="53"/>
      <c r="EF556" s="53"/>
      <c r="EG556" s="53"/>
      <c r="EH556" s="53"/>
      <c r="EI556" s="53"/>
      <c r="EJ556" s="53"/>
      <c r="EK556" s="53"/>
      <c r="EL556" s="53"/>
      <c r="EM556" s="53"/>
      <c r="EN556" s="53"/>
      <c r="EO556" s="53"/>
      <c r="EP556" s="53"/>
      <c r="EQ556" s="53"/>
      <c r="ER556" s="53"/>
      <c r="ES556" s="53"/>
      <c r="ET556" s="53"/>
      <c r="EU556" s="53"/>
      <c r="EV556" s="53"/>
      <c r="EW556" s="53"/>
      <c r="EX556" s="53"/>
      <c r="EY556" s="53"/>
      <c r="EZ556" s="53"/>
      <c r="FA556" s="53"/>
      <c r="FB556" s="53"/>
      <c r="FC556" s="53"/>
      <c r="FD556" s="53"/>
      <c r="FE556" s="53"/>
      <c r="FF556" s="53"/>
    </row>
    <row r="557" spans="1:162" ht="28.5" customHeight="1" outlineLevel="1" x14ac:dyDescent="0.45">
      <c r="A557" s="5">
        <v>454</v>
      </c>
      <c r="B557" s="5">
        <v>1</v>
      </c>
      <c r="C557" s="5" t="s">
        <v>427</v>
      </c>
      <c r="D557" s="6" t="s">
        <v>557</v>
      </c>
      <c r="E557" s="10">
        <v>519</v>
      </c>
      <c r="F557" s="283">
        <f t="shared" ref="F557" si="1759">I557*E557</f>
        <v>908250</v>
      </c>
      <c r="G557" s="283">
        <f t="shared" ref="G557" si="1760">J557*E557</f>
        <v>0</v>
      </c>
      <c r="H557" s="283">
        <f t="shared" ref="H557" si="1761">F557+G557</f>
        <v>908250</v>
      </c>
      <c r="I557" s="283">
        <f>W557</f>
        <v>1750</v>
      </c>
      <c r="J557" s="283"/>
      <c r="K557" s="10"/>
      <c r="L557" s="228"/>
      <c r="M557" s="227">
        <f t="shared" si="1550"/>
        <v>0</v>
      </c>
      <c r="N557" s="227"/>
      <c r="O557" s="227">
        <f t="shared" si="1551"/>
        <v>0</v>
      </c>
      <c r="P557" s="227"/>
      <c r="Q557" s="227"/>
      <c r="R557" s="227">
        <f t="shared" si="1552"/>
        <v>0</v>
      </c>
      <c r="S557" s="228"/>
      <c r="T557" s="227">
        <f t="shared" si="1436"/>
        <v>908250</v>
      </c>
      <c r="U557" s="227">
        <f t="shared" si="1437"/>
        <v>0</v>
      </c>
      <c r="V557" s="232">
        <f t="shared" si="1438"/>
        <v>908250</v>
      </c>
      <c r="W557" s="274">
        <v>1750</v>
      </c>
      <c r="X557" s="227"/>
      <c r="Y557" s="227">
        <f t="shared" si="1489"/>
        <v>1750</v>
      </c>
      <c r="Z557" s="228"/>
      <c r="AA557" s="238">
        <f>AM557*AD557</f>
        <v>0</v>
      </c>
      <c r="AB557" s="227">
        <f>AM558*AE557</f>
        <v>0</v>
      </c>
      <c r="AC557" s="227">
        <f>AA557+AB557</f>
        <v>0</v>
      </c>
      <c r="AD557" s="227"/>
      <c r="AE557" s="227"/>
      <c r="AF557" s="229">
        <f t="shared" si="1620"/>
        <v>0</v>
      </c>
      <c r="AG557" s="228"/>
      <c r="AH557" s="227">
        <f t="shared" si="1547"/>
        <v>0</v>
      </c>
      <c r="AI557" s="227">
        <f t="shared" si="1548"/>
        <v>0</v>
      </c>
      <c r="AJ557" s="232">
        <f t="shared" si="1439"/>
        <v>0</v>
      </c>
      <c r="AK557" s="227"/>
      <c r="AL557" s="227"/>
      <c r="AM557" s="227">
        <f t="shared" si="1578"/>
        <v>0</v>
      </c>
      <c r="AN557" s="228"/>
      <c r="AO557" s="238">
        <f t="shared" si="1549"/>
        <v>0</v>
      </c>
      <c r="AP557" s="227">
        <f t="shared" si="1545"/>
        <v>0</v>
      </c>
      <c r="AQ557" s="227">
        <f t="shared" si="1546"/>
        <v>0</v>
      </c>
      <c r="AR557" s="227"/>
      <c r="AS557" s="227"/>
      <c r="AT557" s="229">
        <f t="shared" si="1541"/>
        <v>0</v>
      </c>
      <c r="AU557" s="230"/>
      <c r="AV557" s="238">
        <f>R557*AY557</f>
        <v>0</v>
      </c>
      <c r="AW557" s="227">
        <f>R558*AZ557</f>
        <v>0</v>
      </c>
      <c r="AX557" s="227">
        <f>AV557+AW557</f>
        <v>0</v>
      </c>
      <c r="AY557" s="227"/>
      <c r="AZ557" s="227"/>
      <c r="BA557" s="229">
        <f t="shared" si="1621"/>
        <v>0</v>
      </c>
      <c r="BB557" s="230"/>
      <c r="BC557" s="238">
        <f>Y557*BF557</f>
        <v>0</v>
      </c>
      <c r="BD557" s="227">
        <f>Y558*BG557</f>
        <v>0</v>
      </c>
      <c r="BE557" s="227">
        <f>BC557+BD557</f>
        <v>0</v>
      </c>
      <c r="BF557" s="227"/>
      <c r="BG557" s="227"/>
      <c r="BH557" s="229">
        <f t="shared" si="1622"/>
        <v>0</v>
      </c>
      <c r="BI557" s="230"/>
      <c r="BJ557" s="230"/>
      <c r="BK557" s="238">
        <f>AT557*BN557</f>
        <v>0</v>
      </c>
      <c r="BL557" s="227">
        <f>AT558*BO557</f>
        <v>0</v>
      </c>
      <c r="BM557" s="227">
        <f>BK557+BL557</f>
        <v>0</v>
      </c>
      <c r="BN557" s="227"/>
      <c r="BO557" s="227"/>
      <c r="BP557" s="229">
        <f t="shared" si="1623"/>
        <v>0</v>
      </c>
      <c r="BQ557" s="230"/>
      <c r="BR557" s="238">
        <f>BA557*BU557</f>
        <v>0</v>
      </c>
      <c r="BS557" s="227">
        <f>BA558*BV557</f>
        <v>0</v>
      </c>
      <c r="BT557" s="227">
        <f>BR557+BS557</f>
        <v>0</v>
      </c>
      <c r="BU557" s="18"/>
      <c r="BV557" s="186"/>
      <c r="BW557" s="16">
        <f t="shared" si="1624"/>
        <v>0</v>
      </c>
      <c r="BX557" s="48"/>
      <c r="BY557" s="37"/>
      <c r="BZ557" s="37"/>
    </row>
    <row r="558" spans="1:162" ht="28.5" customHeight="1" outlineLevel="1" x14ac:dyDescent="0.45">
      <c r="A558" s="5">
        <v>455</v>
      </c>
      <c r="B558" s="5">
        <v>2</v>
      </c>
      <c r="C558" s="5" t="s">
        <v>428</v>
      </c>
      <c r="D558" s="6" t="s">
        <v>557</v>
      </c>
      <c r="E558" s="10">
        <v>445</v>
      </c>
      <c r="F558" s="283">
        <f t="shared" ref="F558" si="1762">I558*E558</f>
        <v>841050</v>
      </c>
      <c r="G558" s="283">
        <f t="shared" ref="G558" si="1763">J558*E558</f>
        <v>0</v>
      </c>
      <c r="H558" s="283">
        <f t="shared" ref="H558" si="1764">F558+G558</f>
        <v>841050</v>
      </c>
      <c r="I558" s="283">
        <f>W558</f>
        <v>1890</v>
      </c>
      <c r="J558" s="283"/>
      <c r="K558" s="10"/>
      <c r="L558" s="228"/>
      <c r="M558" s="227">
        <f t="shared" si="1550"/>
        <v>0</v>
      </c>
      <c r="N558" s="227"/>
      <c r="O558" s="227">
        <f t="shared" si="1551"/>
        <v>0</v>
      </c>
      <c r="P558" s="227"/>
      <c r="Q558" s="227"/>
      <c r="R558" s="227">
        <f t="shared" si="1552"/>
        <v>0</v>
      </c>
      <c r="S558" s="228"/>
      <c r="T558" s="227">
        <f t="shared" si="1436"/>
        <v>841050</v>
      </c>
      <c r="U558" s="227">
        <f t="shared" si="1437"/>
        <v>0</v>
      </c>
      <c r="V558" s="232">
        <f t="shared" si="1438"/>
        <v>841050</v>
      </c>
      <c r="W558" s="274">
        <v>1890</v>
      </c>
      <c r="X558" s="227"/>
      <c r="Y558" s="227">
        <f t="shared" si="1489"/>
        <v>1890</v>
      </c>
      <c r="Z558" s="228"/>
      <c r="AA558" s="238">
        <f>AM558*AD558</f>
        <v>0</v>
      </c>
      <c r="AB558" s="227">
        <f>AM559*AE558</f>
        <v>0</v>
      </c>
      <c r="AC558" s="227">
        <f>AA558+AB558</f>
        <v>0</v>
      </c>
      <c r="AD558" s="227"/>
      <c r="AE558" s="227"/>
      <c r="AF558" s="229">
        <f t="shared" si="1620"/>
        <v>0</v>
      </c>
      <c r="AG558" s="228"/>
      <c r="AH558" s="227">
        <f t="shared" si="1547"/>
        <v>0</v>
      </c>
      <c r="AI558" s="227">
        <f t="shared" si="1548"/>
        <v>0</v>
      </c>
      <c r="AJ558" s="232">
        <f t="shared" si="1439"/>
        <v>0</v>
      </c>
      <c r="AK558" s="227"/>
      <c r="AL558" s="227"/>
      <c r="AM558" s="227">
        <f t="shared" si="1578"/>
        <v>0</v>
      </c>
      <c r="AN558" s="228"/>
      <c r="AO558" s="238">
        <f t="shared" si="1549"/>
        <v>0</v>
      </c>
      <c r="AP558" s="227">
        <f t="shared" si="1545"/>
        <v>0</v>
      </c>
      <c r="AQ558" s="227">
        <f t="shared" si="1546"/>
        <v>0</v>
      </c>
      <c r="AR558" s="227"/>
      <c r="AS558" s="227"/>
      <c r="AT558" s="229">
        <f t="shared" si="1541"/>
        <v>0</v>
      </c>
      <c r="AU558" s="230"/>
      <c r="AV558" s="238">
        <f>R558*AY558</f>
        <v>0</v>
      </c>
      <c r="AW558" s="227">
        <f>R559*AZ558</f>
        <v>0</v>
      </c>
      <c r="AX558" s="227">
        <f>AV558+AW558</f>
        <v>0</v>
      </c>
      <c r="AY558" s="227"/>
      <c r="AZ558" s="227"/>
      <c r="BA558" s="229">
        <f t="shared" si="1621"/>
        <v>0</v>
      </c>
      <c r="BB558" s="230"/>
      <c r="BC558" s="238">
        <f>Y558*BF558</f>
        <v>0</v>
      </c>
      <c r="BD558" s="227">
        <f>Y559*BG558</f>
        <v>0</v>
      </c>
      <c r="BE558" s="227">
        <f>BC558+BD558</f>
        <v>0</v>
      </c>
      <c r="BF558" s="227"/>
      <c r="BG558" s="227"/>
      <c r="BH558" s="229">
        <f t="shared" si="1622"/>
        <v>0</v>
      </c>
      <c r="BI558" s="230"/>
      <c r="BJ558" s="230"/>
      <c r="BK558" s="238">
        <f>AT558*BN558</f>
        <v>0</v>
      </c>
      <c r="BL558" s="227">
        <f>AT559*BO558</f>
        <v>0</v>
      </c>
      <c r="BM558" s="227">
        <f>BK558+BL558</f>
        <v>0</v>
      </c>
      <c r="BN558" s="227"/>
      <c r="BO558" s="227"/>
      <c r="BP558" s="229">
        <f t="shared" si="1623"/>
        <v>0</v>
      </c>
      <c r="BQ558" s="230"/>
      <c r="BR558" s="238">
        <f>BA558*BU558</f>
        <v>0</v>
      </c>
      <c r="BS558" s="227">
        <f>BA559*BV558</f>
        <v>0</v>
      </c>
      <c r="BT558" s="227">
        <f>BR558+BS558</f>
        <v>0</v>
      </c>
      <c r="BU558" s="18"/>
      <c r="BV558" s="186"/>
      <c r="BW558" s="16">
        <f t="shared" si="1624"/>
        <v>0</v>
      </c>
      <c r="BX558" s="48"/>
      <c r="BY558" s="37"/>
      <c r="BZ558" s="37"/>
    </row>
    <row r="559" spans="1:162" s="26" customFormat="1" ht="28.5" x14ac:dyDescent="0.45">
      <c r="A559" s="21">
        <v>456</v>
      </c>
      <c r="B559" s="21"/>
      <c r="C559" s="21" t="s">
        <v>429</v>
      </c>
      <c r="D559" s="27"/>
      <c r="E559" s="28"/>
      <c r="F559" s="225">
        <f t="shared" ref="F559:L559" si="1765">SUM(F560:F564)</f>
        <v>11793341.34</v>
      </c>
      <c r="G559" s="225">
        <f t="shared" si="1765"/>
        <v>3427454.55</v>
      </c>
      <c r="H559" s="225">
        <f t="shared" si="1765"/>
        <v>15220795.890000001</v>
      </c>
      <c r="I559" s="225"/>
      <c r="J559" s="225"/>
      <c r="K559" s="225"/>
      <c r="L559" s="225">
        <f t="shared" si="1765"/>
        <v>0</v>
      </c>
      <c r="M559" s="225">
        <f>SUM(M560:M564)</f>
        <v>0</v>
      </c>
      <c r="N559" s="225">
        <f t="shared" ref="N559:O559" si="1766">SUM(N560:N564)</f>
        <v>0</v>
      </c>
      <c r="O559" s="225">
        <f t="shared" si="1766"/>
        <v>0</v>
      </c>
      <c r="P559" s="225"/>
      <c r="Q559" s="225"/>
      <c r="R559" s="225">
        <f t="shared" si="1552"/>
        <v>0</v>
      </c>
      <c r="S559" s="226"/>
      <c r="T559" s="225">
        <f>SUM(T560:T564)</f>
        <v>0</v>
      </c>
      <c r="U559" s="225">
        <f t="shared" ref="U559" si="1767">SUM(U560:U564)</f>
        <v>0</v>
      </c>
      <c r="V559" s="225">
        <f t="shared" ref="V559" si="1768">SUM(V560:V564)</f>
        <v>0</v>
      </c>
      <c r="W559" s="273"/>
      <c r="X559" s="225"/>
      <c r="Y559" s="225">
        <f t="shared" si="1489"/>
        <v>0</v>
      </c>
      <c r="Z559" s="226"/>
      <c r="AA559" s="225">
        <f>SUM(AA560:AA564)</f>
        <v>0</v>
      </c>
      <c r="AB559" s="225">
        <f t="shared" ref="AB559:AC559" si="1769">SUM(AB560:AB564)</f>
        <v>0</v>
      </c>
      <c r="AC559" s="225">
        <f t="shared" si="1769"/>
        <v>0</v>
      </c>
      <c r="AD559" s="225"/>
      <c r="AE559" s="225"/>
      <c r="AF559" s="222">
        <f t="shared" si="1620"/>
        <v>0</v>
      </c>
      <c r="AG559" s="226"/>
      <c r="AH559" s="225">
        <f>SUM(AH560:AH564)</f>
        <v>0</v>
      </c>
      <c r="AI559" s="225">
        <f t="shared" ref="AI559" si="1770">SUM(AI560:AI564)</f>
        <v>2303123.36</v>
      </c>
      <c r="AJ559" s="225">
        <f t="shared" ref="AJ559" si="1771">SUM(AJ560:AJ564)</f>
        <v>2303123.36</v>
      </c>
      <c r="AK559" s="225"/>
      <c r="AL559" s="225"/>
      <c r="AM559" s="225">
        <f t="shared" si="1578"/>
        <v>0</v>
      </c>
      <c r="AN559" s="226"/>
      <c r="AO559" s="225">
        <f>SUM(AO560:AO564)</f>
        <v>0</v>
      </c>
      <c r="AP559" s="225">
        <f t="shared" ref="AP559" si="1772">SUM(AP560:AP564)</f>
        <v>0</v>
      </c>
      <c r="AQ559" s="225">
        <f t="shared" ref="AQ559" si="1773">SUM(AQ560:AQ564)</f>
        <v>0</v>
      </c>
      <c r="AR559" s="225"/>
      <c r="AS559" s="225"/>
      <c r="AT559" s="222">
        <f t="shared" si="1541"/>
        <v>0</v>
      </c>
      <c r="AU559" s="223"/>
      <c r="AV559" s="225">
        <f>SUM(AV560:AV564)</f>
        <v>0</v>
      </c>
      <c r="AW559" s="225">
        <f t="shared" ref="AW559" si="1774">SUM(AW560:AW564)</f>
        <v>0</v>
      </c>
      <c r="AX559" s="225">
        <f t="shared" ref="AX559" si="1775">SUM(AX560:AX564)</f>
        <v>0</v>
      </c>
      <c r="AY559" s="225"/>
      <c r="AZ559" s="225"/>
      <c r="BA559" s="222">
        <f t="shared" si="1621"/>
        <v>0</v>
      </c>
      <c r="BB559" s="223"/>
      <c r="BC559" s="225">
        <f>SUM(BC560:BC564)</f>
        <v>11793341.34</v>
      </c>
      <c r="BD559" s="225">
        <f t="shared" ref="BD559:BE559" si="1776">SUM(BD560:BD564)</f>
        <v>3427454.55</v>
      </c>
      <c r="BE559" s="225">
        <f t="shared" si="1776"/>
        <v>15220795.890000001</v>
      </c>
      <c r="BF559" s="225"/>
      <c r="BG559" s="225"/>
      <c r="BH559" s="222">
        <f t="shared" si="1622"/>
        <v>0</v>
      </c>
      <c r="BI559" s="223"/>
      <c r="BJ559" s="223"/>
      <c r="BK559" s="225">
        <f>SUM(BK560:BK564)</f>
        <v>0</v>
      </c>
      <c r="BL559" s="225">
        <f t="shared" ref="BL559:BM559" si="1777">SUM(BL560:BL564)</f>
        <v>0</v>
      </c>
      <c r="BM559" s="225">
        <f t="shared" si="1777"/>
        <v>0</v>
      </c>
      <c r="BN559" s="225"/>
      <c r="BO559" s="225"/>
      <c r="BP559" s="222">
        <f t="shared" si="1623"/>
        <v>0</v>
      </c>
      <c r="BQ559" s="223"/>
      <c r="BR559" s="225">
        <f>SUM(BR560:BR564)</f>
        <v>0</v>
      </c>
      <c r="BS559" s="225">
        <f t="shared" ref="BS559:BT559" si="1778">SUM(BS560:BS564)</f>
        <v>0</v>
      </c>
      <c r="BT559" s="225">
        <f t="shared" si="1778"/>
        <v>0</v>
      </c>
      <c r="BU559" s="29"/>
      <c r="BV559" s="190"/>
      <c r="BW559" s="25">
        <f t="shared" si="1624"/>
        <v>0</v>
      </c>
      <c r="BX559" s="47"/>
      <c r="BY559" s="35"/>
      <c r="BZ559" s="35"/>
      <c r="CA559" s="53"/>
      <c r="CB559" s="53"/>
      <c r="CC559" s="53"/>
      <c r="CD559" s="53"/>
      <c r="CE559" s="53"/>
      <c r="CF559" s="53"/>
      <c r="CG559" s="53"/>
      <c r="CH559" s="53"/>
      <c r="CI559" s="53"/>
      <c r="CJ559" s="53"/>
      <c r="CK559" s="53"/>
      <c r="CL559" s="53"/>
      <c r="CM559" s="53"/>
      <c r="CN559" s="53"/>
      <c r="CO559" s="53"/>
      <c r="CP559" s="53"/>
      <c r="CQ559" s="53"/>
      <c r="CR559" s="53"/>
      <c r="CS559" s="53"/>
      <c r="CT559" s="53"/>
      <c r="CU559" s="53"/>
      <c r="CV559" s="53"/>
      <c r="CW559" s="53"/>
      <c r="CX559" s="53"/>
      <c r="CY559" s="53"/>
      <c r="CZ559" s="53"/>
      <c r="DA559" s="53"/>
      <c r="DB559" s="53"/>
      <c r="DC559" s="53"/>
      <c r="DD559" s="53"/>
      <c r="DE559" s="53"/>
      <c r="DF559" s="53"/>
      <c r="DG559" s="53"/>
      <c r="DH559" s="53"/>
      <c r="DI559" s="53"/>
      <c r="DJ559" s="53"/>
      <c r="DK559" s="53"/>
      <c r="DL559" s="53"/>
      <c r="DM559" s="53"/>
      <c r="DN559" s="53"/>
      <c r="DO559" s="53"/>
      <c r="DP559" s="53"/>
      <c r="DQ559" s="53"/>
      <c r="DR559" s="53"/>
      <c r="DS559" s="53"/>
      <c r="DT559" s="53"/>
      <c r="DU559" s="53"/>
      <c r="DV559" s="53"/>
      <c r="DW559" s="53"/>
      <c r="DX559" s="53"/>
      <c r="DY559" s="53"/>
      <c r="DZ559" s="53"/>
      <c r="EA559" s="53"/>
      <c r="EB559" s="53"/>
      <c r="EC559" s="53"/>
      <c r="ED559" s="53"/>
      <c r="EE559" s="53"/>
      <c r="EF559" s="53"/>
      <c r="EG559" s="53"/>
      <c r="EH559" s="53"/>
      <c r="EI559" s="53"/>
      <c r="EJ559" s="53"/>
      <c r="EK559" s="53"/>
      <c r="EL559" s="53"/>
      <c r="EM559" s="53"/>
      <c r="EN559" s="53"/>
      <c r="EO559" s="53"/>
      <c r="EP559" s="53"/>
      <c r="EQ559" s="53"/>
      <c r="ER559" s="53"/>
      <c r="ES559" s="53"/>
      <c r="ET559" s="53"/>
      <c r="EU559" s="53"/>
      <c r="EV559" s="53"/>
      <c r="EW559" s="53"/>
      <c r="EX559" s="53"/>
      <c r="EY559" s="53"/>
      <c r="EZ559" s="53"/>
      <c r="FA559" s="53"/>
      <c r="FB559" s="53"/>
      <c r="FC559" s="53"/>
      <c r="FD559" s="53"/>
      <c r="FE559" s="53"/>
      <c r="FF559" s="53"/>
    </row>
    <row r="560" spans="1:162" ht="71.25" customHeight="1" outlineLevel="1" x14ac:dyDescent="0.45">
      <c r="A560" s="5">
        <v>457</v>
      </c>
      <c r="B560" s="5">
        <v>3</v>
      </c>
      <c r="C560" s="5" t="s">
        <v>430</v>
      </c>
      <c r="D560" s="6" t="s">
        <v>557</v>
      </c>
      <c r="E560" s="10">
        <v>245</v>
      </c>
      <c r="F560" s="283">
        <f t="shared" ref="F560" si="1779">I560*E560</f>
        <v>2127665.75</v>
      </c>
      <c r="G560" s="283">
        <f t="shared" ref="G560" si="1780">J560*E560</f>
        <v>614045.94999999995</v>
      </c>
      <c r="H560" s="283">
        <f t="shared" ref="H560" si="1781">F560+G560</f>
        <v>2741711.7</v>
      </c>
      <c r="I560" s="283">
        <f>BF560</f>
        <v>8684.35</v>
      </c>
      <c r="J560" s="283">
        <f>BG560</f>
        <v>2506.31</v>
      </c>
      <c r="K560" s="10"/>
      <c r="L560" s="228"/>
      <c r="M560" s="227">
        <f t="shared" si="1550"/>
        <v>0</v>
      </c>
      <c r="N560" s="227"/>
      <c r="O560" s="227">
        <f t="shared" si="1551"/>
        <v>0</v>
      </c>
      <c r="P560" s="227"/>
      <c r="Q560" s="227"/>
      <c r="R560" s="227">
        <f t="shared" si="1552"/>
        <v>0</v>
      </c>
      <c r="S560" s="228"/>
      <c r="T560" s="227">
        <f t="shared" ref="T560:T623" si="1782">E560*W560</f>
        <v>0</v>
      </c>
      <c r="U560" s="227">
        <f t="shared" ref="U560:U623" si="1783">E560*X560</f>
        <v>0</v>
      </c>
      <c r="V560" s="232">
        <f t="shared" ref="V560:V623" si="1784">T560+U560</f>
        <v>0</v>
      </c>
      <c r="W560" s="274"/>
      <c r="X560" s="227"/>
      <c r="Y560" s="227">
        <f t="shared" si="1489"/>
        <v>0</v>
      </c>
      <c r="Z560" s="228"/>
      <c r="AA560" s="238">
        <f>S560*AD560</f>
        <v>0</v>
      </c>
      <c r="AB560" s="227">
        <f>S560*AE560</f>
        <v>0</v>
      </c>
      <c r="AC560" s="227">
        <f>AA560+AB560</f>
        <v>0</v>
      </c>
      <c r="AD560" s="227"/>
      <c r="AE560" s="227"/>
      <c r="AF560" s="229">
        <f t="shared" si="1620"/>
        <v>0</v>
      </c>
      <c r="AG560" s="228"/>
      <c r="AH560" s="227">
        <f t="shared" si="1547"/>
        <v>0</v>
      </c>
      <c r="AI560" s="227">
        <f>E560*AL560</f>
        <v>400846.94999999995</v>
      </c>
      <c r="AJ560" s="232">
        <f t="shared" ref="AJ560:AJ623" si="1785">AH560+AI560</f>
        <v>400846.94999999995</v>
      </c>
      <c r="AK560" s="227"/>
      <c r="AL560" s="227">
        <f>380+1256.11</f>
        <v>1636.11</v>
      </c>
      <c r="AM560" s="227">
        <f t="shared" si="1578"/>
        <v>1636.11</v>
      </c>
      <c r="AN560" s="228"/>
      <c r="AO560" s="238">
        <f t="shared" si="1549"/>
        <v>0</v>
      </c>
      <c r="AP560" s="227">
        <f t="shared" si="1545"/>
        <v>0</v>
      </c>
      <c r="AQ560" s="227">
        <f t="shared" si="1546"/>
        <v>0</v>
      </c>
      <c r="AR560" s="227"/>
      <c r="AS560" s="227"/>
      <c r="AT560" s="229">
        <f t="shared" si="1541"/>
        <v>0</v>
      </c>
      <c r="AU560" s="230"/>
      <c r="AV560" s="238">
        <f>R560*AY560</f>
        <v>0</v>
      </c>
      <c r="AW560" s="227">
        <f>R561*AZ560</f>
        <v>0</v>
      </c>
      <c r="AX560" s="227">
        <f>AV560+AW560</f>
        <v>0</v>
      </c>
      <c r="AY560" s="227"/>
      <c r="AZ560" s="227"/>
      <c r="BA560" s="229">
        <f t="shared" si="1621"/>
        <v>0</v>
      </c>
      <c r="BB560" s="230"/>
      <c r="BC560" s="238">
        <f>E560*BF560</f>
        <v>2127665.75</v>
      </c>
      <c r="BD560" s="227">
        <f>E560*BG560</f>
        <v>614045.94999999995</v>
      </c>
      <c r="BE560" s="227">
        <f>BC560+BD560</f>
        <v>2741711.7</v>
      </c>
      <c r="BF560" s="227">
        <v>8684.35</v>
      </c>
      <c r="BG560" s="227">
        <v>2506.31</v>
      </c>
      <c r="BH560" s="229">
        <f t="shared" si="1622"/>
        <v>11190.66</v>
      </c>
      <c r="BI560" s="230"/>
      <c r="BJ560" s="230"/>
      <c r="BK560" s="238">
        <f>AG560*BN560</f>
        <v>0</v>
      </c>
      <c r="BL560" s="227">
        <f>AG560*BO560</f>
        <v>0</v>
      </c>
      <c r="BM560" s="227">
        <f>BK560+BL560</f>
        <v>0</v>
      </c>
      <c r="BN560" s="227"/>
      <c r="BO560" s="227"/>
      <c r="BP560" s="229">
        <f t="shared" si="1623"/>
        <v>0</v>
      </c>
      <c r="BQ560" s="230"/>
      <c r="BR560" s="238">
        <f>AN560*BU560</f>
        <v>0</v>
      </c>
      <c r="BS560" s="227">
        <f>AN560*BV560</f>
        <v>0</v>
      </c>
      <c r="BT560" s="227">
        <f>BR560+BS560</f>
        <v>0</v>
      </c>
      <c r="BU560" s="18"/>
      <c r="BV560" s="186"/>
      <c r="BW560" s="16">
        <f t="shared" si="1624"/>
        <v>0</v>
      </c>
      <c r="BX560" s="48"/>
      <c r="BY560" s="37" t="s">
        <v>964</v>
      </c>
      <c r="BZ560" s="37"/>
    </row>
    <row r="561" spans="1:162" ht="99.75" customHeight="1" outlineLevel="1" x14ac:dyDescent="0.45">
      <c r="A561" s="5">
        <v>458</v>
      </c>
      <c r="B561" s="5">
        <v>4</v>
      </c>
      <c r="C561" s="5" t="s">
        <v>431</v>
      </c>
      <c r="D561" s="6" t="s">
        <v>557</v>
      </c>
      <c r="E561" s="10">
        <v>373</v>
      </c>
      <c r="F561" s="283">
        <f t="shared" ref="F561:F564" si="1786">I561*E561</f>
        <v>3857592.11</v>
      </c>
      <c r="G561" s="283">
        <f t="shared" ref="G561:G564" si="1787">J561*E561</f>
        <v>1113300.5599999998</v>
      </c>
      <c r="H561" s="283">
        <f t="shared" ref="H561:H564" si="1788">F561+G561</f>
        <v>4970892.67</v>
      </c>
      <c r="I561" s="283">
        <f t="shared" ref="I561:I564" si="1789">BF561</f>
        <v>10342.07</v>
      </c>
      <c r="J561" s="283">
        <f t="shared" ref="J561:J564" si="1790">BG561</f>
        <v>2984.72</v>
      </c>
      <c r="K561" s="10"/>
      <c r="L561" s="228"/>
      <c r="M561" s="227">
        <f t="shared" si="1550"/>
        <v>0</v>
      </c>
      <c r="N561" s="227"/>
      <c r="O561" s="227">
        <f t="shared" si="1551"/>
        <v>0</v>
      </c>
      <c r="P561" s="227"/>
      <c r="Q561" s="227"/>
      <c r="R561" s="227">
        <f t="shared" si="1552"/>
        <v>0</v>
      </c>
      <c r="S561" s="228"/>
      <c r="T561" s="227">
        <f t="shared" si="1782"/>
        <v>0</v>
      </c>
      <c r="U561" s="227">
        <f t="shared" si="1783"/>
        <v>0</v>
      </c>
      <c r="V561" s="232">
        <f t="shared" si="1784"/>
        <v>0</v>
      </c>
      <c r="W561" s="274"/>
      <c r="X561" s="227"/>
      <c r="Y561" s="227">
        <f t="shared" si="1489"/>
        <v>0</v>
      </c>
      <c r="Z561" s="228"/>
      <c r="AA561" s="238">
        <f>S561*AD561</f>
        <v>0</v>
      </c>
      <c r="AB561" s="227">
        <f>S561*AE561</f>
        <v>0</v>
      </c>
      <c r="AC561" s="227">
        <f>AA561+AB561</f>
        <v>0</v>
      </c>
      <c r="AD561" s="227"/>
      <c r="AE561" s="227"/>
      <c r="AF561" s="229">
        <f t="shared" si="1620"/>
        <v>0</v>
      </c>
      <c r="AG561" s="228"/>
      <c r="AH561" s="227">
        <f t="shared" si="1547"/>
        <v>0</v>
      </c>
      <c r="AI561" s="227">
        <f t="shared" si="1548"/>
        <v>810197.02999999991</v>
      </c>
      <c r="AJ561" s="232">
        <f t="shared" si="1785"/>
        <v>810197.02999999991</v>
      </c>
      <c r="AK561" s="227"/>
      <c r="AL561" s="227">
        <f>916+1256.11</f>
        <v>2172.1099999999997</v>
      </c>
      <c r="AM561" s="227">
        <f t="shared" si="1578"/>
        <v>2172.1099999999997</v>
      </c>
      <c r="AN561" s="228"/>
      <c r="AO561" s="238">
        <f t="shared" si="1549"/>
        <v>0</v>
      </c>
      <c r="AP561" s="227">
        <f t="shared" si="1545"/>
        <v>0</v>
      </c>
      <c r="AQ561" s="227">
        <f t="shared" si="1546"/>
        <v>0</v>
      </c>
      <c r="AR561" s="227"/>
      <c r="AS561" s="227"/>
      <c r="AT561" s="229">
        <f t="shared" si="1541"/>
        <v>0</v>
      </c>
      <c r="AU561" s="230"/>
      <c r="AV561" s="238">
        <f>R561*AY561</f>
        <v>0</v>
      </c>
      <c r="AW561" s="227">
        <f>R562*AZ561</f>
        <v>0</v>
      </c>
      <c r="AX561" s="227">
        <f>AV561+AW561</f>
        <v>0</v>
      </c>
      <c r="AY561" s="227"/>
      <c r="AZ561" s="227"/>
      <c r="BA561" s="229">
        <f t="shared" si="1621"/>
        <v>0</v>
      </c>
      <c r="BB561" s="230"/>
      <c r="BC561" s="238">
        <f t="shared" ref="BC561:BC564" si="1791">E561*BF561</f>
        <v>3857592.11</v>
      </c>
      <c r="BD561" s="227">
        <f t="shared" ref="BD561:BD564" si="1792">E561*BG561</f>
        <v>1113300.5599999998</v>
      </c>
      <c r="BE561" s="227">
        <f>BC561+BD561</f>
        <v>4970892.67</v>
      </c>
      <c r="BF561" s="227">
        <v>10342.07</v>
      </c>
      <c r="BG561" s="227">
        <v>2984.72</v>
      </c>
      <c r="BH561" s="229">
        <f t="shared" si="1622"/>
        <v>13326.789999999999</v>
      </c>
      <c r="BI561" s="230"/>
      <c r="BJ561" s="230"/>
      <c r="BK561" s="238">
        <f>AG561*BN561</f>
        <v>0</v>
      </c>
      <c r="BL561" s="227">
        <f>AG561*BO561</f>
        <v>0</v>
      </c>
      <c r="BM561" s="227">
        <f>BK561+BL561</f>
        <v>0</v>
      </c>
      <c r="BN561" s="227"/>
      <c r="BO561" s="227"/>
      <c r="BP561" s="229">
        <f t="shared" si="1623"/>
        <v>0</v>
      </c>
      <c r="BQ561" s="230"/>
      <c r="BR561" s="238">
        <f>AN561*BU561</f>
        <v>0</v>
      </c>
      <c r="BS561" s="227">
        <f>AN561*BV561</f>
        <v>0</v>
      </c>
      <c r="BT561" s="227">
        <f>BR561+BS561</f>
        <v>0</v>
      </c>
      <c r="BU561" s="18"/>
      <c r="BV561" s="186"/>
      <c r="BW561" s="16">
        <f t="shared" si="1624"/>
        <v>0</v>
      </c>
      <c r="BX561" s="48"/>
      <c r="BY561" s="37" t="s">
        <v>965</v>
      </c>
      <c r="BZ561" s="37"/>
    </row>
    <row r="562" spans="1:162" ht="114" customHeight="1" outlineLevel="1" x14ac:dyDescent="0.45">
      <c r="A562" s="5">
        <v>459</v>
      </c>
      <c r="B562" s="5">
        <v>5</v>
      </c>
      <c r="C562" s="5" t="s">
        <v>432</v>
      </c>
      <c r="D562" s="6" t="s">
        <v>557</v>
      </c>
      <c r="E562" s="10">
        <v>200</v>
      </c>
      <c r="F562" s="283">
        <f t="shared" si="1786"/>
        <v>2578470</v>
      </c>
      <c r="G562" s="283">
        <f t="shared" si="1787"/>
        <v>744148</v>
      </c>
      <c r="H562" s="283">
        <f t="shared" si="1788"/>
        <v>3322618</v>
      </c>
      <c r="I562" s="283">
        <f t="shared" si="1789"/>
        <v>12892.35</v>
      </c>
      <c r="J562" s="283">
        <f t="shared" si="1790"/>
        <v>3720.74</v>
      </c>
      <c r="K562" s="10"/>
      <c r="L562" s="228"/>
      <c r="M562" s="227">
        <f t="shared" si="1550"/>
        <v>0</v>
      </c>
      <c r="N562" s="227"/>
      <c r="O562" s="227">
        <f t="shared" si="1551"/>
        <v>0</v>
      </c>
      <c r="P562" s="227"/>
      <c r="Q562" s="227"/>
      <c r="R562" s="227">
        <f t="shared" si="1552"/>
        <v>0</v>
      </c>
      <c r="S562" s="228"/>
      <c r="T562" s="227">
        <f t="shared" si="1782"/>
        <v>0</v>
      </c>
      <c r="U562" s="227">
        <f t="shared" si="1783"/>
        <v>0</v>
      </c>
      <c r="V562" s="232">
        <f t="shared" si="1784"/>
        <v>0</v>
      </c>
      <c r="W562" s="274"/>
      <c r="X562" s="227"/>
      <c r="Y562" s="227">
        <f t="shared" si="1489"/>
        <v>0</v>
      </c>
      <c r="Z562" s="228"/>
      <c r="AA562" s="238">
        <f>S562*AD562</f>
        <v>0</v>
      </c>
      <c r="AB562" s="227">
        <f>S562*AE562</f>
        <v>0</v>
      </c>
      <c r="AC562" s="227">
        <f>AA562+AB562</f>
        <v>0</v>
      </c>
      <c r="AD562" s="227"/>
      <c r="AE562" s="227"/>
      <c r="AF562" s="229">
        <f t="shared" si="1620"/>
        <v>0</v>
      </c>
      <c r="AG562" s="228"/>
      <c r="AH562" s="227">
        <f t="shared" si="1547"/>
        <v>0</v>
      </c>
      <c r="AI562" s="227">
        <f t="shared" si="1548"/>
        <v>501221.99999999994</v>
      </c>
      <c r="AJ562" s="232">
        <f t="shared" si="1785"/>
        <v>501221.99999999994</v>
      </c>
      <c r="AK562" s="227"/>
      <c r="AL562" s="227">
        <f>1250+1256.11</f>
        <v>2506.1099999999997</v>
      </c>
      <c r="AM562" s="227">
        <f t="shared" si="1578"/>
        <v>2506.1099999999997</v>
      </c>
      <c r="AN562" s="228"/>
      <c r="AO562" s="238">
        <f t="shared" si="1549"/>
        <v>0</v>
      </c>
      <c r="AP562" s="227">
        <f t="shared" si="1545"/>
        <v>0</v>
      </c>
      <c r="AQ562" s="227">
        <f t="shared" si="1546"/>
        <v>0</v>
      </c>
      <c r="AR562" s="227"/>
      <c r="AS562" s="227"/>
      <c r="AT562" s="229">
        <f t="shared" si="1541"/>
        <v>0</v>
      </c>
      <c r="AU562" s="230"/>
      <c r="AV562" s="238">
        <f>R562*AY562</f>
        <v>0</v>
      </c>
      <c r="AW562" s="227">
        <f>R563*AZ562</f>
        <v>0</v>
      </c>
      <c r="AX562" s="227">
        <f>AV562+AW562</f>
        <v>0</v>
      </c>
      <c r="AY562" s="227"/>
      <c r="AZ562" s="227"/>
      <c r="BA562" s="229">
        <f t="shared" si="1621"/>
        <v>0</v>
      </c>
      <c r="BB562" s="230"/>
      <c r="BC562" s="238">
        <f t="shared" si="1791"/>
        <v>2578470</v>
      </c>
      <c r="BD562" s="227">
        <f t="shared" si="1792"/>
        <v>744148</v>
      </c>
      <c r="BE562" s="227">
        <f>BC562+BD562</f>
        <v>3322618</v>
      </c>
      <c r="BF562" s="227">
        <v>12892.35</v>
      </c>
      <c r="BG562" s="227">
        <v>3720.74</v>
      </c>
      <c r="BH562" s="229">
        <f t="shared" si="1622"/>
        <v>16613.09</v>
      </c>
      <c r="BI562" s="230"/>
      <c r="BJ562" s="230"/>
      <c r="BK562" s="238">
        <f>AG562*BN562</f>
        <v>0</v>
      </c>
      <c r="BL562" s="227">
        <f>AG562*BO562</f>
        <v>0</v>
      </c>
      <c r="BM562" s="227">
        <f>BK562+BL562</f>
        <v>0</v>
      </c>
      <c r="BN562" s="227"/>
      <c r="BO562" s="227"/>
      <c r="BP562" s="229">
        <f t="shared" si="1623"/>
        <v>0</v>
      </c>
      <c r="BQ562" s="230"/>
      <c r="BR562" s="238">
        <f>AN562*BU562</f>
        <v>0</v>
      </c>
      <c r="BS562" s="227">
        <f>AN562*BV562</f>
        <v>0</v>
      </c>
      <c r="BT562" s="227">
        <f>BR562+BS562</f>
        <v>0</v>
      </c>
      <c r="BU562" s="18"/>
      <c r="BV562" s="186"/>
      <c r="BW562" s="16">
        <f t="shared" si="1624"/>
        <v>0</v>
      </c>
      <c r="BX562" s="48"/>
      <c r="BY562" s="37" t="s">
        <v>966</v>
      </c>
      <c r="BZ562" s="37"/>
    </row>
    <row r="563" spans="1:162" ht="156.75" customHeight="1" outlineLevel="1" x14ac:dyDescent="0.45">
      <c r="A563" s="5">
        <v>460</v>
      </c>
      <c r="B563" s="5">
        <v>6</v>
      </c>
      <c r="C563" s="5" t="s">
        <v>433</v>
      </c>
      <c r="D563" s="6" t="s">
        <v>557</v>
      </c>
      <c r="E563" s="10">
        <v>130</v>
      </c>
      <c r="F563" s="283">
        <f t="shared" si="1786"/>
        <v>2401752.6</v>
      </c>
      <c r="G563" s="283">
        <f t="shared" si="1787"/>
        <v>693147</v>
      </c>
      <c r="H563" s="283">
        <f t="shared" si="1788"/>
        <v>3094899.6</v>
      </c>
      <c r="I563" s="283">
        <f t="shared" si="1789"/>
        <v>18475.02</v>
      </c>
      <c r="J563" s="283">
        <f t="shared" si="1790"/>
        <v>5331.9</v>
      </c>
      <c r="K563" s="10"/>
      <c r="L563" s="228"/>
      <c r="M563" s="227">
        <f t="shared" si="1550"/>
        <v>0</v>
      </c>
      <c r="N563" s="227"/>
      <c r="O563" s="227">
        <f t="shared" si="1551"/>
        <v>0</v>
      </c>
      <c r="P563" s="227"/>
      <c r="Q563" s="227"/>
      <c r="R563" s="227">
        <f t="shared" si="1552"/>
        <v>0</v>
      </c>
      <c r="S563" s="228"/>
      <c r="T563" s="227">
        <f t="shared" si="1782"/>
        <v>0</v>
      </c>
      <c r="U563" s="227">
        <f t="shared" si="1783"/>
        <v>0</v>
      </c>
      <c r="V563" s="232">
        <f t="shared" si="1784"/>
        <v>0</v>
      </c>
      <c r="W563" s="274"/>
      <c r="X563" s="227"/>
      <c r="Y563" s="227">
        <f t="shared" si="1489"/>
        <v>0</v>
      </c>
      <c r="Z563" s="228"/>
      <c r="AA563" s="238">
        <f>S563*AD563</f>
        <v>0</v>
      </c>
      <c r="AB563" s="227">
        <f>S563*AE563</f>
        <v>0</v>
      </c>
      <c r="AC563" s="227">
        <f>AA563+AB563</f>
        <v>0</v>
      </c>
      <c r="AD563" s="227"/>
      <c r="AE563" s="227"/>
      <c r="AF563" s="229">
        <f t="shared" si="1620"/>
        <v>0</v>
      </c>
      <c r="AG563" s="228"/>
      <c r="AH563" s="227">
        <f t="shared" si="1547"/>
        <v>0</v>
      </c>
      <c r="AI563" s="227">
        <f t="shared" si="1548"/>
        <v>436294.29999999993</v>
      </c>
      <c r="AJ563" s="232">
        <f t="shared" si="1785"/>
        <v>436294.29999999993</v>
      </c>
      <c r="AK563" s="227"/>
      <c r="AL563" s="227">
        <f>2100+1256.11</f>
        <v>3356.1099999999997</v>
      </c>
      <c r="AM563" s="227">
        <f t="shared" si="1578"/>
        <v>3356.1099999999997</v>
      </c>
      <c r="AN563" s="228"/>
      <c r="AO563" s="238">
        <f t="shared" si="1549"/>
        <v>0</v>
      </c>
      <c r="AP563" s="227">
        <f t="shared" si="1545"/>
        <v>0</v>
      </c>
      <c r="AQ563" s="227">
        <f t="shared" si="1546"/>
        <v>0</v>
      </c>
      <c r="AR563" s="227"/>
      <c r="AS563" s="227"/>
      <c r="AT563" s="229">
        <f t="shared" si="1541"/>
        <v>0</v>
      </c>
      <c r="AU563" s="230"/>
      <c r="AV563" s="238">
        <f>R563*AY563</f>
        <v>0</v>
      </c>
      <c r="AW563" s="227">
        <f>R564*AZ563</f>
        <v>0</v>
      </c>
      <c r="AX563" s="227">
        <f>AV563+AW563</f>
        <v>0</v>
      </c>
      <c r="AY563" s="227"/>
      <c r="AZ563" s="227"/>
      <c r="BA563" s="229">
        <f t="shared" si="1621"/>
        <v>0</v>
      </c>
      <c r="BB563" s="230"/>
      <c r="BC563" s="238">
        <f t="shared" si="1791"/>
        <v>2401752.6</v>
      </c>
      <c r="BD563" s="227">
        <f t="shared" si="1792"/>
        <v>693147</v>
      </c>
      <c r="BE563" s="227">
        <f>BC563+BD563</f>
        <v>3094899.6</v>
      </c>
      <c r="BF563" s="227">
        <v>18475.02</v>
      </c>
      <c r="BG563" s="227">
        <v>5331.9</v>
      </c>
      <c r="BH563" s="229">
        <f t="shared" si="1622"/>
        <v>23806.92</v>
      </c>
      <c r="BI563" s="230"/>
      <c r="BJ563" s="230"/>
      <c r="BK563" s="238">
        <f>AG563*BN563</f>
        <v>0</v>
      </c>
      <c r="BL563" s="227">
        <f>AG563*BO563</f>
        <v>0</v>
      </c>
      <c r="BM563" s="227">
        <f>BK563+BL563</f>
        <v>0</v>
      </c>
      <c r="BN563" s="227"/>
      <c r="BO563" s="227"/>
      <c r="BP563" s="229">
        <f t="shared" si="1623"/>
        <v>0</v>
      </c>
      <c r="BQ563" s="230"/>
      <c r="BR563" s="238">
        <f>AN563*BU563</f>
        <v>0</v>
      </c>
      <c r="BS563" s="227">
        <f>AN563*BV563</f>
        <v>0</v>
      </c>
      <c r="BT563" s="227">
        <f>BR563+BS563</f>
        <v>0</v>
      </c>
      <c r="BU563" s="18"/>
      <c r="BV563" s="186"/>
      <c r="BW563" s="16">
        <f t="shared" si="1624"/>
        <v>0</v>
      </c>
      <c r="BX563" s="48"/>
      <c r="BY563" s="37" t="s">
        <v>967</v>
      </c>
      <c r="BZ563" s="37"/>
    </row>
    <row r="564" spans="1:162" ht="128.25" customHeight="1" outlineLevel="1" x14ac:dyDescent="0.45">
      <c r="A564" s="5">
        <v>461</v>
      </c>
      <c r="B564" s="5">
        <v>7</v>
      </c>
      <c r="C564" s="5" t="s">
        <v>434</v>
      </c>
      <c r="D564" s="6" t="s">
        <v>557</v>
      </c>
      <c r="E564" s="10">
        <v>28</v>
      </c>
      <c r="F564" s="283">
        <f t="shared" si="1786"/>
        <v>827860.88</v>
      </c>
      <c r="G564" s="283">
        <f t="shared" si="1787"/>
        <v>262813.04000000004</v>
      </c>
      <c r="H564" s="283">
        <f t="shared" si="1788"/>
        <v>1090673.92</v>
      </c>
      <c r="I564" s="283">
        <f t="shared" si="1789"/>
        <v>29566.46</v>
      </c>
      <c r="J564" s="283">
        <f t="shared" si="1790"/>
        <v>9386.18</v>
      </c>
      <c r="K564" s="10"/>
      <c r="L564" s="228"/>
      <c r="M564" s="227">
        <f t="shared" si="1550"/>
        <v>0</v>
      </c>
      <c r="N564" s="227"/>
      <c r="O564" s="227">
        <f t="shared" si="1551"/>
        <v>0</v>
      </c>
      <c r="P564" s="227"/>
      <c r="Q564" s="227"/>
      <c r="R564" s="227">
        <f t="shared" si="1552"/>
        <v>0</v>
      </c>
      <c r="S564" s="228"/>
      <c r="T564" s="227">
        <f t="shared" si="1782"/>
        <v>0</v>
      </c>
      <c r="U564" s="227">
        <f t="shared" si="1783"/>
        <v>0</v>
      </c>
      <c r="V564" s="232">
        <f t="shared" si="1784"/>
        <v>0</v>
      </c>
      <c r="W564" s="274"/>
      <c r="X564" s="227"/>
      <c r="Y564" s="227">
        <f t="shared" si="1489"/>
        <v>0</v>
      </c>
      <c r="Z564" s="228"/>
      <c r="AA564" s="238">
        <f>S564*AD564</f>
        <v>0</v>
      </c>
      <c r="AB564" s="227">
        <f>S564*AE564</f>
        <v>0</v>
      </c>
      <c r="AC564" s="227">
        <f>AA564+AB564</f>
        <v>0</v>
      </c>
      <c r="AD564" s="227"/>
      <c r="AE564" s="227"/>
      <c r="AF564" s="229">
        <f t="shared" si="1620"/>
        <v>0</v>
      </c>
      <c r="AG564" s="228"/>
      <c r="AH564" s="227">
        <f t="shared" si="1547"/>
        <v>0</v>
      </c>
      <c r="AI564" s="227">
        <f t="shared" si="1548"/>
        <v>154563.07999999999</v>
      </c>
      <c r="AJ564" s="232">
        <f t="shared" si="1785"/>
        <v>154563.07999999999</v>
      </c>
      <c r="AK564" s="227"/>
      <c r="AL564" s="227">
        <f>4264+1256.11</f>
        <v>5520.11</v>
      </c>
      <c r="AM564" s="227">
        <f t="shared" si="1578"/>
        <v>5520.11</v>
      </c>
      <c r="AN564" s="228"/>
      <c r="AO564" s="238">
        <f t="shared" si="1549"/>
        <v>0</v>
      </c>
      <c r="AP564" s="227">
        <f t="shared" si="1545"/>
        <v>0</v>
      </c>
      <c r="AQ564" s="227">
        <f t="shared" si="1546"/>
        <v>0</v>
      </c>
      <c r="AR564" s="227"/>
      <c r="AS564" s="227"/>
      <c r="AT564" s="229">
        <f t="shared" si="1541"/>
        <v>0</v>
      </c>
      <c r="AU564" s="230"/>
      <c r="AV564" s="238">
        <f>R564*AY564</f>
        <v>0</v>
      </c>
      <c r="AW564" s="227">
        <f>R565*AZ564</f>
        <v>0</v>
      </c>
      <c r="AX564" s="227">
        <f>AV564+AW564</f>
        <v>0</v>
      </c>
      <c r="AY564" s="227"/>
      <c r="AZ564" s="227"/>
      <c r="BA564" s="229">
        <f t="shared" si="1621"/>
        <v>0</v>
      </c>
      <c r="BB564" s="230"/>
      <c r="BC564" s="238">
        <f t="shared" si="1791"/>
        <v>827860.88</v>
      </c>
      <c r="BD564" s="227">
        <f t="shared" si="1792"/>
        <v>262813.04000000004</v>
      </c>
      <c r="BE564" s="227">
        <f>BC564+BD564</f>
        <v>1090673.92</v>
      </c>
      <c r="BF564" s="227">
        <v>29566.46</v>
      </c>
      <c r="BG564" s="227">
        <v>9386.18</v>
      </c>
      <c r="BH564" s="229">
        <f t="shared" si="1622"/>
        <v>38952.639999999999</v>
      </c>
      <c r="BI564" s="230"/>
      <c r="BJ564" s="230"/>
      <c r="BK564" s="238">
        <f>AG564*BN564</f>
        <v>0</v>
      </c>
      <c r="BL564" s="227">
        <f>AG564*BO564</f>
        <v>0</v>
      </c>
      <c r="BM564" s="227">
        <f>BK564+BL564</f>
        <v>0</v>
      </c>
      <c r="BN564" s="227"/>
      <c r="BO564" s="227"/>
      <c r="BP564" s="229">
        <f t="shared" si="1623"/>
        <v>0</v>
      </c>
      <c r="BQ564" s="230"/>
      <c r="BR564" s="238">
        <f>AN564*BU564</f>
        <v>0</v>
      </c>
      <c r="BS564" s="227">
        <f>AN564*BV564</f>
        <v>0</v>
      </c>
      <c r="BT564" s="227">
        <f>BR564+BS564</f>
        <v>0</v>
      </c>
      <c r="BU564" s="18"/>
      <c r="BV564" s="186"/>
      <c r="BW564" s="16">
        <f t="shared" si="1624"/>
        <v>0</v>
      </c>
      <c r="BX564" s="48"/>
      <c r="BY564" s="37" t="s">
        <v>968</v>
      </c>
      <c r="BZ564" s="37"/>
    </row>
    <row r="565" spans="1:162" s="205" customFormat="1" ht="71.25" customHeight="1" x14ac:dyDescent="0.45">
      <c r="A565" s="256"/>
      <c r="B565" s="256"/>
      <c r="C565" s="256" t="s">
        <v>435</v>
      </c>
      <c r="D565" s="256"/>
      <c r="E565" s="257"/>
      <c r="F565" s="258">
        <f t="shared" ref="F565:H565" si="1793">F566+F578+F584+F600+F602+F609</f>
        <v>9932052.0637666658</v>
      </c>
      <c r="G565" s="258">
        <f t="shared" si="1793"/>
        <v>17061137.026666664</v>
      </c>
      <c r="H565" s="258">
        <f t="shared" si="1793"/>
        <v>26993189.090433337</v>
      </c>
      <c r="I565" s="292"/>
      <c r="J565" s="292"/>
      <c r="K565" s="257"/>
      <c r="L565" s="221"/>
      <c r="M565" s="258">
        <f>M566+M578+M584+M600+M602+M609</f>
        <v>1673612.9</v>
      </c>
      <c r="N565" s="258">
        <f t="shared" ref="N565:O565" si="1794">N566+N578+N584+N600+N602+N609</f>
        <v>12149669.594999999</v>
      </c>
      <c r="O565" s="258">
        <f t="shared" si="1794"/>
        <v>13823282.495000001</v>
      </c>
      <c r="P565" s="258"/>
      <c r="Q565" s="258"/>
      <c r="R565" s="258">
        <f t="shared" si="1552"/>
        <v>0</v>
      </c>
      <c r="S565" s="221"/>
      <c r="T565" s="258">
        <f>T566+T578+T584+T600+T602+T609</f>
        <v>0</v>
      </c>
      <c r="U565" s="258">
        <f t="shared" ref="U565" si="1795">U566+U578+U584+U600+U602+U609</f>
        <v>0</v>
      </c>
      <c r="V565" s="258">
        <f t="shared" ref="V565" si="1796">V566+V578+V584+V600+V602+V609</f>
        <v>0</v>
      </c>
      <c r="W565" s="277"/>
      <c r="X565" s="258"/>
      <c r="Y565" s="258">
        <f t="shared" si="1489"/>
        <v>0</v>
      </c>
      <c r="Z565" s="221"/>
      <c r="AA565" s="258">
        <f>AA566+AA578+AA584+AA600+AA602+AA609</f>
        <v>0</v>
      </c>
      <c r="AB565" s="258">
        <f t="shared" ref="AB565:AC565" si="1797">AB566+AB578+AB584+AB600+AB602+AB609</f>
        <v>0</v>
      </c>
      <c r="AC565" s="258">
        <f t="shared" si="1797"/>
        <v>0</v>
      </c>
      <c r="AD565" s="258"/>
      <c r="AE565" s="258"/>
      <c r="AF565" s="258">
        <f t="shared" si="1620"/>
        <v>0</v>
      </c>
      <c r="AG565" s="221"/>
      <c r="AH565" s="258">
        <f>AH566+AH578+AH584+AH600+AH602+AH609</f>
        <v>0</v>
      </c>
      <c r="AI565" s="258">
        <f t="shared" ref="AI565" si="1798">AI566+AI578+AI584+AI600+AI602+AI609</f>
        <v>13747349.956666667</v>
      </c>
      <c r="AJ565" s="258">
        <f>AJ566+AJ578+AJ584+AJ600+AJ602+AJ609</f>
        <v>13747349.956666667</v>
      </c>
      <c r="AK565" s="258"/>
      <c r="AL565" s="258"/>
      <c r="AM565" s="258">
        <f t="shared" si="1578"/>
        <v>0</v>
      </c>
      <c r="AN565" s="221"/>
      <c r="AO565" s="258">
        <f>AO566+AO578+AO584+AO600+AO602+AO609</f>
        <v>3153796.6666666665</v>
      </c>
      <c r="AP565" s="258">
        <f t="shared" ref="AP565" si="1799">AP566+AP578+AP584+AP600+AP602+AP609</f>
        <v>3385093.3333333335</v>
      </c>
      <c r="AQ565" s="258">
        <f t="shared" ref="AQ565" si="1800">AQ566+AQ578+AQ584+AQ600+AQ602+AQ609</f>
        <v>6538890</v>
      </c>
      <c r="AR565" s="258"/>
      <c r="AS565" s="258"/>
      <c r="AT565" s="258">
        <f t="shared" si="1541"/>
        <v>0</v>
      </c>
      <c r="AU565" s="221"/>
      <c r="AV565" s="258">
        <f>AV566+AV578+AV584+AV600+AV602+AV609</f>
        <v>0</v>
      </c>
      <c r="AW565" s="258">
        <f t="shared" ref="AW565:AX565" si="1801">AW566+AW578+AW584+AW600+AW602+AW609</f>
        <v>0</v>
      </c>
      <c r="AX565" s="258">
        <f t="shared" si="1801"/>
        <v>0</v>
      </c>
      <c r="AY565" s="258"/>
      <c r="AZ565" s="258"/>
      <c r="BA565" s="258">
        <f t="shared" si="1621"/>
        <v>0</v>
      </c>
      <c r="BB565" s="221"/>
      <c r="BC565" s="258">
        <f>BC566+BC578+BC584+BC600+BC602+BC609</f>
        <v>6778255.3970999997</v>
      </c>
      <c r="BD565" s="258">
        <f t="shared" ref="BD565:BE565" si="1802">BD566+BD578+BD584+BD600+BD602+BD609</f>
        <v>13776965.359999999</v>
      </c>
      <c r="BE565" s="258">
        <f t="shared" si="1802"/>
        <v>20555220.757100001</v>
      </c>
      <c r="BF565" s="258"/>
      <c r="BG565" s="258"/>
      <c r="BH565" s="258">
        <f t="shared" si="1622"/>
        <v>0</v>
      </c>
      <c r="BI565" s="221"/>
      <c r="BJ565" s="221"/>
      <c r="BK565" s="258">
        <f>BK566+BK578+BK584+BK600+BK602+BK609</f>
        <v>0</v>
      </c>
      <c r="BL565" s="258">
        <f t="shared" ref="BL565:BM565" si="1803">BL566+BL578+BL584+BL600+BL602+BL609</f>
        <v>0</v>
      </c>
      <c r="BM565" s="258">
        <f t="shared" si="1803"/>
        <v>0</v>
      </c>
      <c r="BN565" s="258"/>
      <c r="BO565" s="258"/>
      <c r="BP565" s="258">
        <f t="shared" si="1623"/>
        <v>0</v>
      </c>
      <c r="BQ565" s="221"/>
      <c r="BR565" s="258">
        <f>BR566+BR578+BR584+BR600+BR602+BR609</f>
        <v>0</v>
      </c>
      <c r="BS565" s="258">
        <f t="shared" ref="BS565:BT565" si="1804">BS566+BS578+BS584+BS600+BS602+BS609</f>
        <v>0</v>
      </c>
      <c r="BT565" s="258">
        <f t="shared" si="1804"/>
        <v>0</v>
      </c>
      <c r="BU565" s="259"/>
      <c r="BV565" s="260"/>
      <c r="BW565" s="259">
        <f t="shared" si="1624"/>
        <v>0</v>
      </c>
      <c r="BX565" s="185"/>
      <c r="BY565" s="36"/>
      <c r="BZ565" s="36"/>
      <c r="CA565" s="55"/>
      <c r="CB565" s="55"/>
      <c r="CC565" s="55"/>
      <c r="CD565" s="55"/>
      <c r="CE565" s="55"/>
      <c r="CF565" s="55"/>
      <c r="CG565" s="55"/>
      <c r="CH565" s="55"/>
      <c r="CI565" s="55"/>
      <c r="CJ565" s="55"/>
      <c r="CK565" s="55"/>
      <c r="CL565" s="55"/>
      <c r="CM565" s="55"/>
      <c r="CN565" s="55"/>
      <c r="CO565" s="55"/>
      <c r="CP565" s="55"/>
      <c r="CQ565" s="55"/>
      <c r="CR565" s="55"/>
      <c r="CS565" s="55"/>
      <c r="CT565" s="55"/>
      <c r="CU565" s="55"/>
      <c r="CV565" s="55"/>
      <c r="CW565" s="55"/>
      <c r="CX565" s="55"/>
      <c r="CY565" s="55"/>
      <c r="CZ565" s="55"/>
      <c r="DA565" s="55"/>
      <c r="DB565" s="55"/>
      <c r="DC565" s="55"/>
      <c r="DD565" s="55"/>
      <c r="DE565" s="55"/>
      <c r="DF565" s="55"/>
      <c r="DG565" s="55"/>
      <c r="DH565" s="55"/>
      <c r="DI565" s="55"/>
      <c r="DJ565" s="55"/>
      <c r="DK565" s="55"/>
      <c r="DL565" s="55"/>
      <c r="DM565" s="55"/>
      <c r="DN565" s="55"/>
      <c r="DO565" s="55"/>
      <c r="DP565" s="55"/>
      <c r="DQ565" s="55"/>
      <c r="DR565" s="55"/>
      <c r="DS565" s="55"/>
      <c r="DT565" s="55"/>
      <c r="DU565" s="55"/>
      <c r="DV565" s="55"/>
      <c r="DW565" s="55"/>
      <c r="DX565" s="55"/>
      <c r="DY565" s="55"/>
      <c r="DZ565" s="55"/>
      <c r="EA565" s="55"/>
      <c r="EB565" s="55"/>
      <c r="EC565" s="55"/>
      <c r="ED565" s="55"/>
      <c r="EE565" s="55"/>
      <c r="EF565" s="55"/>
      <c r="EG565" s="55"/>
      <c r="EH565" s="55"/>
      <c r="EI565" s="55"/>
      <c r="EJ565" s="55"/>
      <c r="EK565" s="55"/>
      <c r="EL565" s="55"/>
      <c r="EM565" s="55"/>
      <c r="EN565" s="55"/>
      <c r="EO565" s="55"/>
      <c r="EP565" s="55"/>
      <c r="EQ565" s="55"/>
      <c r="ER565" s="55"/>
      <c r="ES565" s="55"/>
      <c r="ET565" s="55"/>
      <c r="EU565" s="55"/>
      <c r="EV565" s="55"/>
      <c r="EW565" s="55"/>
      <c r="EX565" s="55"/>
      <c r="EY565" s="55"/>
      <c r="EZ565" s="55"/>
      <c r="FA565" s="55"/>
      <c r="FB565" s="55"/>
      <c r="FC565" s="55"/>
      <c r="FD565" s="55"/>
      <c r="FE565" s="55"/>
      <c r="FF565" s="55"/>
    </row>
    <row r="566" spans="1:162" s="26" customFormat="1" ht="28.5" x14ac:dyDescent="0.45">
      <c r="A566" s="21"/>
      <c r="B566" s="21"/>
      <c r="C566" s="21" t="s">
        <v>436</v>
      </c>
      <c r="D566" s="27"/>
      <c r="E566" s="28"/>
      <c r="F566" s="225">
        <f t="shared" ref="F566:AI566" si="1805">SUM(F567:F577)</f>
        <v>780166.66666666663</v>
      </c>
      <c r="G566" s="225">
        <f t="shared" si="1805"/>
        <v>1604533.3333333335</v>
      </c>
      <c r="H566" s="225">
        <f t="shared" si="1805"/>
        <v>2384700.0000000005</v>
      </c>
      <c r="I566" s="225"/>
      <c r="J566" s="225"/>
      <c r="K566" s="225">
        <f t="shared" si="1805"/>
        <v>0</v>
      </c>
      <c r="L566" s="225">
        <f t="shared" si="1805"/>
        <v>0</v>
      </c>
      <c r="M566" s="225">
        <f t="shared" si="1805"/>
        <v>0</v>
      </c>
      <c r="N566" s="225">
        <f t="shared" si="1805"/>
        <v>0</v>
      </c>
      <c r="O566" s="225">
        <f t="shared" si="1805"/>
        <v>0</v>
      </c>
      <c r="P566" s="225">
        <f t="shared" si="1805"/>
        <v>0</v>
      </c>
      <c r="Q566" s="225">
        <f t="shared" si="1805"/>
        <v>0</v>
      </c>
      <c r="R566" s="225">
        <f t="shared" si="1805"/>
        <v>0</v>
      </c>
      <c r="S566" s="225">
        <f t="shared" si="1805"/>
        <v>0</v>
      </c>
      <c r="T566" s="225">
        <f t="shared" si="1805"/>
        <v>0</v>
      </c>
      <c r="U566" s="225">
        <f t="shared" si="1805"/>
        <v>0</v>
      </c>
      <c r="V566" s="225">
        <f t="shared" si="1805"/>
        <v>0</v>
      </c>
      <c r="W566" s="225">
        <f t="shared" si="1805"/>
        <v>0</v>
      </c>
      <c r="X566" s="225">
        <f t="shared" si="1805"/>
        <v>0</v>
      </c>
      <c r="Y566" s="225">
        <f t="shared" si="1805"/>
        <v>0</v>
      </c>
      <c r="Z566" s="225">
        <f t="shared" si="1805"/>
        <v>0</v>
      </c>
      <c r="AA566" s="225">
        <f t="shared" si="1805"/>
        <v>0</v>
      </c>
      <c r="AB566" s="225">
        <f t="shared" si="1805"/>
        <v>0</v>
      </c>
      <c r="AC566" s="225">
        <f t="shared" si="1805"/>
        <v>0</v>
      </c>
      <c r="AD566" s="225">
        <f t="shared" si="1805"/>
        <v>0</v>
      </c>
      <c r="AE566" s="225">
        <f t="shared" si="1805"/>
        <v>0</v>
      </c>
      <c r="AF566" s="225">
        <f t="shared" si="1805"/>
        <v>0</v>
      </c>
      <c r="AG566" s="225">
        <f t="shared" si="1805"/>
        <v>0</v>
      </c>
      <c r="AH566" s="225">
        <f t="shared" si="1805"/>
        <v>0</v>
      </c>
      <c r="AI566" s="225">
        <f t="shared" si="1805"/>
        <v>1604533.3333333335</v>
      </c>
      <c r="AJ566" s="225">
        <f t="shared" ref="AJ566" si="1806">SUM(AJ567:AJ577)</f>
        <v>1604533.3333333335</v>
      </c>
      <c r="AK566" s="225"/>
      <c r="AL566" s="225"/>
      <c r="AM566" s="225">
        <f t="shared" si="1578"/>
        <v>0</v>
      </c>
      <c r="AN566" s="226"/>
      <c r="AO566" s="225">
        <f>SUM(AO567:AO577)</f>
        <v>780166.66666666663</v>
      </c>
      <c r="AP566" s="225">
        <f t="shared" ref="AP566" si="1807">SUM(AP567:AP577)</f>
        <v>1712463.3333333335</v>
      </c>
      <c r="AQ566" s="225">
        <f t="shared" ref="AQ566" si="1808">SUM(AQ567:AQ577)</f>
        <v>2492630</v>
      </c>
      <c r="AR566" s="225"/>
      <c r="AS566" s="225"/>
      <c r="AT566" s="222">
        <f t="shared" si="1541"/>
        <v>0</v>
      </c>
      <c r="AU566" s="223"/>
      <c r="AV566" s="225">
        <f>SUM(AV567:AV577)</f>
        <v>0</v>
      </c>
      <c r="AW566" s="225">
        <f t="shared" ref="AW566" si="1809">SUM(AW567:AW577)</f>
        <v>0</v>
      </c>
      <c r="AX566" s="225">
        <f t="shared" ref="AX566" si="1810">SUM(AX567:AX577)</f>
        <v>0</v>
      </c>
      <c r="AY566" s="225"/>
      <c r="AZ566" s="225"/>
      <c r="BA566" s="222">
        <f t="shared" si="1621"/>
        <v>0</v>
      </c>
      <c r="BB566" s="223"/>
      <c r="BC566" s="225">
        <f>SUM(BC567:BC577)</f>
        <v>0</v>
      </c>
      <c r="BD566" s="225">
        <f t="shared" ref="BD566:BE566" si="1811">SUM(BD567:BD577)</f>
        <v>0</v>
      </c>
      <c r="BE566" s="225">
        <f t="shared" si="1811"/>
        <v>0</v>
      </c>
      <c r="BF566" s="225"/>
      <c r="BG566" s="225"/>
      <c r="BH566" s="222">
        <f t="shared" si="1622"/>
        <v>0</v>
      </c>
      <c r="BI566" s="223"/>
      <c r="BJ566" s="223"/>
      <c r="BK566" s="225">
        <f>SUM(BK567:BK577)</f>
        <v>0</v>
      </c>
      <c r="BL566" s="225">
        <f t="shared" ref="BL566:BM566" si="1812">SUM(BL567:BL577)</f>
        <v>0</v>
      </c>
      <c r="BM566" s="225">
        <f t="shared" si="1812"/>
        <v>0</v>
      </c>
      <c r="BN566" s="225"/>
      <c r="BO566" s="225"/>
      <c r="BP566" s="222">
        <f t="shared" si="1623"/>
        <v>0</v>
      </c>
      <c r="BQ566" s="223"/>
      <c r="BR566" s="225">
        <f>SUM(BR567:BR577)</f>
        <v>0</v>
      </c>
      <c r="BS566" s="225">
        <f t="shared" ref="BS566:BT566" si="1813">SUM(BS567:BS577)</f>
        <v>0</v>
      </c>
      <c r="BT566" s="225">
        <f t="shared" si="1813"/>
        <v>0</v>
      </c>
      <c r="BU566" s="29"/>
      <c r="BV566" s="190"/>
      <c r="BW566" s="25">
        <f t="shared" si="1624"/>
        <v>0</v>
      </c>
      <c r="BX566" s="47"/>
      <c r="BY566" s="35"/>
      <c r="BZ566" s="35"/>
      <c r="CA566" s="53"/>
      <c r="CB566" s="53"/>
      <c r="CC566" s="53"/>
      <c r="CD566" s="53"/>
      <c r="CE566" s="53"/>
      <c r="CF566" s="53"/>
      <c r="CG566" s="53"/>
      <c r="CH566" s="53"/>
      <c r="CI566" s="53"/>
      <c r="CJ566" s="53"/>
      <c r="CK566" s="53"/>
      <c r="CL566" s="53"/>
      <c r="CM566" s="53"/>
      <c r="CN566" s="53"/>
      <c r="CO566" s="53"/>
      <c r="CP566" s="53"/>
      <c r="CQ566" s="53"/>
      <c r="CR566" s="53"/>
      <c r="CS566" s="53"/>
      <c r="CT566" s="53"/>
      <c r="CU566" s="53"/>
      <c r="CV566" s="53"/>
      <c r="CW566" s="53"/>
      <c r="CX566" s="53"/>
      <c r="CY566" s="53"/>
      <c r="CZ566" s="53"/>
      <c r="DA566" s="53"/>
      <c r="DB566" s="53"/>
      <c r="DC566" s="53"/>
      <c r="DD566" s="53"/>
      <c r="DE566" s="53"/>
      <c r="DF566" s="53"/>
      <c r="DG566" s="53"/>
      <c r="DH566" s="53"/>
      <c r="DI566" s="53"/>
      <c r="DJ566" s="53"/>
      <c r="DK566" s="53"/>
      <c r="DL566" s="53"/>
      <c r="DM566" s="53"/>
      <c r="DN566" s="53"/>
      <c r="DO566" s="53"/>
      <c r="DP566" s="53"/>
      <c r="DQ566" s="53"/>
      <c r="DR566" s="53"/>
      <c r="DS566" s="53"/>
      <c r="DT566" s="53"/>
      <c r="DU566" s="53"/>
      <c r="DV566" s="53"/>
      <c r="DW566" s="53"/>
      <c r="DX566" s="53"/>
      <c r="DY566" s="53"/>
      <c r="DZ566" s="53"/>
      <c r="EA566" s="53"/>
      <c r="EB566" s="53"/>
      <c r="EC566" s="53"/>
      <c r="ED566" s="53"/>
      <c r="EE566" s="53"/>
      <c r="EF566" s="53"/>
      <c r="EG566" s="53"/>
      <c r="EH566" s="53"/>
      <c r="EI566" s="53"/>
      <c r="EJ566" s="53"/>
      <c r="EK566" s="53"/>
      <c r="EL566" s="53"/>
      <c r="EM566" s="53"/>
      <c r="EN566" s="53"/>
      <c r="EO566" s="53"/>
      <c r="EP566" s="53"/>
      <c r="EQ566" s="53"/>
      <c r="ER566" s="53"/>
      <c r="ES566" s="53"/>
      <c r="ET566" s="53"/>
      <c r="EU566" s="53"/>
      <c r="EV566" s="53"/>
      <c r="EW566" s="53"/>
      <c r="EX566" s="53"/>
      <c r="EY566" s="53"/>
      <c r="EZ566" s="53"/>
      <c r="FA566" s="53"/>
      <c r="FB566" s="53"/>
      <c r="FC566" s="53"/>
      <c r="FD566" s="53"/>
      <c r="FE566" s="53"/>
      <c r="FF566" s="53"/>
    </row>
    <row r="567" spans="1:162" ht="42.75" customHeight="1" outlineLevel="1" x14ac:dyDescent="0.45">
      <c r="A567" s="5">
        <v>462</v>
      </c>
      <c r="B567" s="5">
        <v>8</v>
      </c>
      <c r="C567" s="5" t="s">
        <v>437</v>
      </c>
      <c r="D567" s="6" t="s">
        <v>550</v>
      </c>
      <c r="E567" s="10">
        <v>1</v>
      </c>
      <c r="F567" s="285">
        <f t="shared" ref="F567:F577" si="1814">I567*E567</f>
        <v>6250</v>
      </c>
      <c r="G567" s="285">
        <f t="shared" ref="G567:G577" si="1815">J567*E567</f>
        <v>25833.333333333336</v>
      </c>
      <c r="H567" s="285">
        <f t="shared" ref="H567:H577" si="1816">F567+G567</f>
        <v>32083.333333333336</v>
      </c>
      <c r="I567" s="283">
        <f>AR567</f>
        <v>6250</v>
      </c>
      <c r="J567" s="283">
        <f>AL567</f>
        <v>25833.333333333336</v>
      </c>
      <c r="K567" s="10"/>
      <c r="L567" s="228"/>
      <c r="M567" s="227">
        <f t="shared" si="1550"/>
        <v>0</v>
      </c>
      <c r="N567" s="227"/>
      <c r="O567" s="227">
        <f t="shared" si="1551"/>
        <v>0</v>
      </c>
      <c r="P567" s="227"/>
      <c r="Q567" s="227"/>
      <c r="R567" s="227">
        <f t="shared" si="1552"/>
        <v>0</v>
      </c>
      <c r="S567" s="228"/>
      <c r="T567" s="227">
        <f t="shared" si="1782"/>
        <v>0</v>
      </c>
      <c r="U567" s="227">
        <f t="shared" si="1783"/>
        <v>0</v>
      </c>
      <c r="V567" s="232">
        <f t="shared" si="1784"/>
        <v>0</v>
      </c>
      <c r="W567" s="274"/>
      <c r="X567" s="227"/>
      <c r="Y567" s="227">
        <f t="shared" si="1489"/>
        <v>0</v>
      </c>
      <c r="Z567" s="228"/>
      <c r="AA567" s="238">
        <f t="shared" ref="AA567:AA577" si="1817">AM567*AD567</f>
        <v>0</v>
      </c>
      <c r="AB567" s="227">
        <f t="shared" ref="AB567:AB577" si="1818">AM567*AE567</f>
        <v>0</v>
      </c>
      <c r="AC567" s="227">
        <f t="shared" ref="AC567:AC577" si="1819">AA567+AB567</f>
        <v>0</v>
      </c>
      <c r="AD567" s="227"/>
      <c r="AE567" s="227"/>
      <c r="AF567" s="229">
        <f t="shared" si="1620"/>
        <v>0</v>
      </c>
      <c r="AG567" s="228"/>
      <c r="AH567" s="227">
        <f t="shared" si="1547"/>
        <v>0</v>
      </c>
      <c r="AI567" s="227">
        <f t="shared" si="1548"/>
        <v>25833.333333333336</v>
      </c>
      <c r="AJ567" s="232">
        <f t="shared" si="1785"/>
        <v>25833.333333333336</v>
      </c>
      <c r="AK567" s="227"/>
      <c r="AL567" s="227">
        <v>25833.333333333336</v>
      </c>
      <c r="AM567" s="227">
        <f t="shared" si="1578"/>
        <v>25833.333333333336</v>
      </c>
      <c r="AN567" s="228"/>
      <c r="AO567" s="238">
        <f t="shared" si="1549"/>
        <v>6250</v>
      </c>
      <c r="AP567" s="227">
        <f>E567*AS567</f>
        <v>30666.666666666668</v>
      </c>
      <c r="AQ567" s="227">
        <f t="shared" si="1546"/>
        <v>36916.666666666672</v>
      </c>
      <c r="AR567" s="227">
        <v>6250</v>
      </c>
      <c r="AS567" s="227">
        <v>30666.666666666668</v>
      </c>
      <c r="AT567" s="229">
        <f t="shared" si="1541"/>
        <v>36916.666666666672</v>
      </c>
      <c r="AU567" s="230"/>
      <c r="AV567" s="238">
        <f t="shared" ref="AV567:AV577" si="1820">R567*AY567</f>
        <v>0</v>
      </c>
      <c r="AW567" s="227">
        <f t="shared" ref="AW567:AW577" si="1821">R567*AZ567</f>
        <v>0</v>
      </c>
      <c r="AX567" s="227">
        <f t="shared" ref="AX567:AX577" si="1822">AV567+AW567</f>
        <v>0</v>
      </c>
      <c r="AY567" s="227"/>
      <c r="AZ567" s="227"/>
      <c r="BA567" s="229">
        <f t="shared" si="1621"/>
        <v>0</v>
      </c>
      <c r="BB567" s="230"/>
      <c r="BC567" s="238">
        <f t="shared" ref="BC567:BC577" si="1823">Y567*BF567</f>
        <v>0</v>
      </c>
      <c r="BD567" s="227">
        <f t="shared" ref="BD567:BD577" si="1824">Y567*BG567</f>
        <v>0</v>
      </c>
      <c r="BE567" s="227">
        <f t="shared" ref="BE567:BE577" si="1825">BC567+BD567</f>
        <v>0</v>
      </c>
      <c r="BF567" s="227"/>
      <c r="BG567" s="227"/>
      <c r="BH567" s="229">
        <f t="shared" si="1622"/>
        <v>0</v>
      </c>
      <c r="BI567" s="230"/>
      <c r="BJ567" s="230"/>
      <c r="BK567" s="238">
        <f t="shared" ref="BK567:BK577" si="1826">AT567*BN567</f>
        <v>0</v>
      </c>
      <c r="BL567" s="227">
        <f t="shared" ref="BL567:BL577" si="1827">AT567*BO567</f>
        <v>0</v>
      </c>
      <c r="BM567" s="227">
        <f t="shared" ref="BM567:BM577" si="1828">BK567+BL567</f>
        <v>0</v>
      </c>
      <c r="BN567" s="227"/>
      <c r="BO567" s="227"/>
      <c r="BP567" s="229">
        <f t="shared" si="1623"/>
        <v>0</v>
      </c>
      <c r="BQ567" s="230"/>
      <c r="BR567" s="238">
        <f t="shared" ref="BR567:BR577" si="1829">BA567*BU567</f>
        <v>0</v>
      </c>
      <c r="BS567" s="227">
        <f t="shared" ref="BS567:BS577" si="1830">BA567*BV567</f>
        <v>0</v>
      </c>
      <c r="BT567" s="227">
        <f t="shared" ref="BT567:BT577" si="1831">BR567+BS567</f>
        <v>0</v>
      </c>
      <c r="BU567" s="18"/>
      <c r="BV567" s="186"/>
      <c r="BW567" s="16">
        <f t="shared" si="1624"/>
        <v>0</v>
      </c>
      <c r="BX567" s="48"/>
      <c r="BY567" s="37" t="s">
        <v>969</v>
      </c>
      <c r="BZ567" s="37"/>
    </row>
    <row r="568" spans="1:162" ht="42.75" customHeight="1" outlineLevel="1" x14ac:dyDescent="0.45">
      <c r="A568" s="5">
        <v>463</v>
      </c>
      <c r="B568" s="5">
        <v>9</v>
      </c>
      <c r="C568" s="5" t="s">
        <v>438</v>
      </c>
      <c r="D568" s="6" t="s">
        <v>550</v>
      </c>
      <c r="E568" s="10">
        <v>2</v>
      </c>
      <c r="F568" s="285">
        <f t="shared" si="1814"/>
        <v>500</v>
      </c>
      <c r="G568" s="285">
        <f t="shared" si="1815"/>
        <v>18333.333333333336</v>
      </c>
      <c r="H568" s="285">
        <f t="shared" si="1816"/>
        <v>18833.333333333336</v>
      </c>
      <c r="I568" s="285">
        <f t="shared" ref="I568:I577" si="1832">AR568</f>
        <v>250</v>
      </c>
      <c r="J568" s="285">
        <f t="shared" ref="J568:J577" si="1833">AL568</f>
        <v>9166.6666666666679</v>
      </c>
      <c r="K568" s="10"/>
      <c r="L568" s="228"/>
      <c r="M568" s="227">
        <f t="shared" si="1550"/>
        <v>0</v>
      </c>
      <c r="N568" s="227"/>
      <c r="O568" s="227">
        <f t="shared" si="1551"/>
        <v>0</v>
      </c>
      <c r="P568" s="227"/>
      <c r="Q568" s="227"/>
      <c r="R568" s="227">
        <f t="shared" si="1552"/>
        <v>0</v>
      </c>
      <c r="S568" s="228"/>
      <c r="T568" s="227">
        <f t="shared" si="1782"/>
        <v>0</v>
      </c>
      <c r="U568" s="227">
        <f t="shared" si="1783"/>
        <v>0</v>
      </c>
      <c r="V568" s="232">
        <f t="shared" si="1784"/>
        <v>0</v>
      </c>
      <c r="W568" s="274"/>
      <c r="X568" s="227"/>
      <c r="Y568" s="227">
        <f t="shared" si="1489"/>
        <v>0</v>
      </c>
      <c r="Z568" s="228"/>
      <c r="AA568" s="238">
        <f t="shared" si="1817"/>
        <v>0</v>
      </c>
      <c r="AB568" s="227">
        <f t="shared" si="1818"/>
        <v>0</v>
      </c>
      <c r="AC568" s="227">
        <f t="shared" si="1819"/>
        <v>0</v>
      </c>
      <c r="AD568" s="227"/>
      <c r="AE568" s="227"/>
      <c r="AF568" s="229">
        <f t="shared" si="1620"/>
        <v>0</v>
      </c>
      <c r="AG568" s="228"/>
      <c r="AH568" s="227">
        <f t="shared" si="1547"/>
        <v>0</v>
      </c>
      <c r="AI568" s="227">
        <f t="shared" si="1548"/>
        <v>18333.333333333336</v>
      </c>
      <c r="AJ568" s="232">
        <f t="shared" si="1785"/>
        <v>18333.333333333336</v>
      </c>
      <c r="AK568" s="227"/>
      <c r="AL568" s="227">
        <v>9166.6666666666679</v>
      </c>
      <c r="AM568" s="227">
        <f t="shared" si="1578"/>
        <v>9166.6666666666679</v>
      </c>
      <c r="AN568" s="228"/>
      <c r="AO568" s="238">
        <f t="shared" si="1549"/>
        <v>500</v>
      </c>
      <c r="AP568" s="227">
        <f t="shared" ref="AP568:AP577" si="1834">E568*AS568</f>
        <v>7066.666666666667</v>
      </c>
      <c r="AQ568" s="227">
        <f t="shared" si="1546"/>
        <v>7566.666666666667</v>
      </c>
      <c r="AR568" s="227">
        <v>250</v>
      </c>
      <c r="AS568" s="227">
        <v>3533.3333333333335</v>
      </c>
      <c r="AT568" s="229">
        <f t="shared" si="1541"/>
        <v>3783.3333333333335</v>
      </c>
      <c r="AU568" s="230"/>
      <c r="AV568" s="238">
        <f t="shared" si="1820"/>
        <v>0</v>
      </c>
      <c r="AW568" s="227">
        <f t="shared" si="1821"/>
        <v>0</v>
      </c>
      <c r="AX568" s="227">
        <f t="shared" si="1822"/>
        <v>0</v>
      </c>
      <c r="AY568" s="227"/>
      <c r="AZ568" s="227"/>
      <c r="BA568" s="229">
        <f t="shared" si="1621"/>
        <v>0</v>
      </c>
      <c r="BB568" s="230"/>
      <c r="BC568" s="238">
        <f t="shared" si="1823"/>
        <v>0</v>
      </c>
      <c r="BD568" s="227">
        <f t="shared" si="1824"/>
        <v>0</v>
      </c>
      <c r="BE568" s="227">
        <f t="shared" si="1825"/>
        <v>0</v>
      </c>
      <c r="BF568" s="227"/>
      <c r="BG568" s="227"/>
      <c r="BH568" s="229">
        <f t="shared" si="1622"/>
        <v>0</v>
      </c>
      <c r="BI568" s="230"/>
      <c r="BJ568" s="230"/>
      <c r="BK568" s="238">
        <f t="shared" si="1826"/>
        <v>0</v>
      </c>
      <c r="BL568" s="227">
        <f t="shared" si="1827"/>
        <v>0</v>
      </c>
      <c r="BM568" s="227">
        <f t="shared" si="1828"/>
        <v>0</v>
      </c>
      <c r="BN568" s="227"/>
      <c r="BO568" s="227"/>
      <c r="BP568" s="229">
        <f t="shared" si="1623"/>
        <v>0</v>
      </c>
      <c r="BQ568" s="230"/>
      <c r="BR568" s="238">
        <f t="shared" si="1829"/>
        <v>0</v>
      </c>
      <c r="BS568" s="227">
        <f t="shared" si="1830"/>
        <v>0</v>
      </c>
      <c r="BT568" s="227">
        <f t="shared" si="1831"/>
        <v>0</v>
      </c>
      <c r="BU568" s="18"/>
      <c r="BV568" s="186"/>
      <c r="BW568" s="16">
        <f t="shared" si="1624"/>
        <v>0</v>
      </c>
      <c r="BX568" s="48"/>
      <c r="BY568" s="37" t="s">
        <v>970</v>
      </c>
      <c r="BZ568" s="37"/>
    </row>
    <row r="569" spans="1:162" ht="28.5" customHeight="1" outlineLevel="1" x14ac:dyDescent="0.45">
      <c r="A569" s="5">
        <v>464</v>
      </c>
      <c r="B569" s="5">
        <v>10</v>
      </c>
      <c r="C569" s="5" t="s">
        <v>439</v>
      </c>
      <c r="D569" s="6" t="s">
        <v>550</v>
      </c>
      <c r="E569" s="10">
        <v>1</v>
      </c>
      <c r="F569" s="285">
        <f t="shared" si="1814"/>
        <v>6250</v>
      </c>
      <c r="G569" s="285">
        <f t="shared" si="1815"/>
        <v>27500</v>
      </c>
      <c r="H569" s="285">
        <f t="shared" si="1816"/>
        <v>33750</v>
      </c>
      <c r="I569" s="285">
        <f t="shared" si="1832"/>
        <v>6250</v>
      </c>
      <c r="J569" s="285">
        <f t="shared" si="1833"/>
        <v>27500</v>
      </c>
      <c r="K569" s="10"/>
      <c r="L569" s="228"/>
      <c r="M569" s="227">
        <f t="shared" si="1550"/>
        <v>0</v>
      </c>
      <c r="N569" s="227"/>
      <c r="O569" s="227">
        <f t="shared" si="1551"/>
        <v>0</v>
      </c>
      <c r="P569" s="227"/>
      <c r="Q569" s="227"/>
      <c r="R569" s="227">
        <f t="shared" si="1552"/>
        <v>0</v>
      </c>
      <c r="S569" s="228"/>
      <c r="T569" s="227">
        <f t="shared" si="1782"/>
        <v>0</v>
      </c>
      <c r="U569" s="227">
        <f t="shared" si="1783"/>
        <v>0</v>
      </c>
      <c r="V569" s="232">
        <f t="shared" si="1784"/>
        <v>0</v>
      </c>
      <c r="W569" s="274"/>
      <c r="X569" s="227"/>
      <c r="Y569" s="227">
        <f t="shared" si="1489"/>
        <v>0</v>
      </c>
      <c r="Z569" s="228"/>
      <c r="AA569" s="238">
        <f t="shared" si="1817"/>
        <v>0</v>
      </c>
      <c r="AB569" s="227">
        <f t="shared" si="1818"/>
        <v>0</v>
      </c>
      <c r="AC569" s="227">
        <f t="shared" si="1819"/>
        <v>0</v>
      </c>
      <c r="AD569" s="227"/>
      <c r="AE569" s="227"/>
      <c r="AF569" s="229">
        <f t="shared" si="1620"/>
        <v>0</v>
      </c>
      <c r="AG569" s="228"/>
      <c r="AH569" s="227">
        <f t="shared" si="1547"/>
        <v>0</v>
      </c>
      <c r="AI569" s="227">
        <f t="shared" si="1548"/>
        <v>27500</v>
      </c>
      <c r="AJ569" s="232">
        <f t="shared" si="1785"/>
        <v>27500</v>
      </c>
      <c r="AK569" s="227"/>
      <c r="AL569" s="227">
        <v>27500</v>
      </c>
      <c r="AM569" s="227">
        <f t="shared" si="1578"/>
        <v>27500</v>
      </c>
      <c r="AN569" s="228"/>
      <c r="AO569" s="238">
        <f t="shared" si="1549"/>
        <v>6250</v>
      </c>
      <c r="AP569" s="227">
        <f t="shared" si="1834"/>
        <v>29666.666666666668</v>
      </c>
      <c r="AQ569" s="227">
        <f t="shared" si="1546"/>
        <v>35916.666666666672</v>
      </c>
      <c r="AR569" s="227">
        <v>6250</v>
      </c>
      <c r="AS569" s="227">
        <v>29666.666666666668</v>
      </c>
      <c r="AT569" s="229">
        <f t="shared" si="1541"/>
        <v>35916.666666666672</v>
      </c>
      <c r="AU569" s="230"/>
      <c r="AV569" s="238">
        <f t="shared" si="1820"/>
        <v>0</v>
      </c>
      <c r="AW569" s="227">
        <f t="shared" si="1821"/>
        <v>0</v>
      </c>
      <c r="AX569" s="227">
        <f t="shared" si="1822"/>
        <v>0</v>
      </c>
      <c r="AY569" s="227"/>
      <c r="AZ569" s="227"/>
      <c r="BA569" s="229">
        <f t="shared" si="1621"/>
        <v>0</v>
      </c>
      <c r="BB569" s="230"/>
      <c r="BC569" s="238">
        <f t="shared" si="1823"/>
        <v>0</v>
      </c>
      <c r="BD569" s="227">
        <f t="shared" si="1824"/>
        <v>0</v>
      </c>
      <c r="BE569" s="227">
        <f t="shared" si="1825"/>
        <v>0</v>
      </c>
      <c r="BF569" s="227"/>
      <c r="BG569" s="227"/>
      <c r="BH569" s="229">
        <f t="shared" si="1622"/>
        <v>0</v>
      </c>
      <c r="BI569" s="230"/>
      <c r="BJ569" s="230"/>
      <c r="BK569" s="238">
        <f t="shared" si="1826"/>
        <v>0</v>
      </c>
      <c r="BL569" s="227">
        <f t="shared" si="1827"/>
        <v>0</v>
      </c>
      <c r="BM569" s="227">
        <f t="shared" si="1828"/>
        <v>0</v>
      </c>
      <c r="BN569" s="227"/>
      <c r="BO569" s="227"/>
      <c r="BP569" s="229">
        <f t="shared" si="1623"/>
        <v>0</v>
      </c>
      <c r="BQ569" s="230"/>
      <c r="BR569" s="238">
        <f t="shared" si="1829"/>
        <v>0</v>
      </c>
      <c r="BS569" s="227">
        <f t="shared" si="1830"/>
        <v>0</v>
      </c>
      <c r="BT569" s="227">
        <f t="shared" si="1831"/>
        <v>0</v>
      </c>
      <c r="BU569" s="18"/>
      <c r="BV569" s="186"/>
      <c r="BW569" s="16">
        <f t="shared" si="1624"/>
        <v>0</v>
      </c>
      <c r="BX569" s="48"/>
      <c r="BY569" s="37" t="s">
        <v>971</v>
      </c>
      <c r="BZ569" s="37"/>
    </row>
    <row r="570" spans="1:162" ht="28.5" customHeight="1" outlineLevel="1" x14ac:dyDescent="0.45">
      <c r="A570" s="5">
        <v>465</v>
      </c>
      <c r="B570" s="5">
        <v>11</v>
      </c>
      <c r="C570" s="5" t="s">
        <v>440</v>
      </c>
      <c r="D570" s="6" t="s">
        <v>550</v>
      </c>
      <c r="E570" s="10">
        <v>2</v>
      </c>
      <c r="F570" s="285">
        <f t="shared" si="1814"/>
        <v>500</v>
      </c>
      <c r="G570" s="285">
        <f t="shared" si="1815"/>
        <v>18333.333333333336</v>
      </c>
      <c r="H570" s="285">
        <f t="shared" si="1816"/>
        <v>18833.333333333336</v>
      </c>
      <c r="I570" s="285">
        <f t="shared" si="1832"/>
        <v>250</v>
      </c>
      <c r="J570" s="285">
        <f t="shared" si="1833"/>
        <v>9166.6666666666679</v>
      </c>
      <c r="K570" s="10"/>
      <c r="L570" s="228"/>
      <c r="M570" s="227">
        <f t="shared" si="1550"/>
        <v>0</v>
      </c>
      <c r="N570" s="227"/>
      <c r="O570" s="227">
        <f t="shared" si="1551"/>
        <v>0</v>
      </c>
      <c r="P570" s="227"/>
      <c r="Q570" s="227"/>
      <c r="R570" s="227">
        <f t="shared" si="1552"/>
        <v>0</v>
      </c>
      <c r="S570" s="228"/>
      <c r="T570" s="227">
        <f t="shared" si="1782"/>
        <v>0</v>
      </c>
      <c r="U570" s="227">
        <f t="shared" si="1783"/>
        <v>0</v>
      </c>
      <c r="V570" s="232">
        <f t="shared" si="1784"/>
        <v>0</v>
      </c>
      <c r="W570" s="274"/>
      <c r="X570" s="227"/>
      <c r="Y570" s="227">
        <f t="shared" si="1489"/>
        <v>0</v>
      </c>
      <c r="Z570" s="228"/>
      <c r="AA570" s="238">
        <f t="shared" si="1817"/>
        <v>0</v>
      </c>
      <c r="AB570" s="227">
        <f t="shared" si="1818"/>
        <v>0</v>
      </c>
      <c r="AC570" s="227">
        <f t="shared" si="1819"/>
        <v>0</v>
      </c>
      <c r="AD570" s="227"/>
      <c r="AE570" s="227"/>
      <c r="AF570" s="229">
        <f t="shared" si="1620"/>
        <v>0</v>
      </c>
      <c r="AG570" s="228"/>
      <c r="AH570" s="227">
        <f t="shared" si="1547"/>
        <v>0</v>
      </c>
      <c r="AI570" s="227">
        <f t="shared" si="1548"/>
        <v>18333.333333333336</v>
      </c>
      <c r="AJ570" s="232">
        <f t="shared" si="1785"/>
        <v>18333.333333333336</v>
      </c>
      <c r="AK570" s="227"/>
      <c r="AL570" s="227">
        <v>9166.6666666666679</v>
      </c>
      <c r="AM570" s="227">
        <f t="shared" si="1578"/>
        <v>9166.6666666666679</v>
      </c>
      <c r="AN570" s="228"/>
      <c r="AO570" s="238">
        <f t="shared" si="1549"/>
        <v>500</v>
      </c>
      <c r="AP570" s="227">
        <f t="shared" si="1834"/>
        <v>7066.666666666667</v>
      </c>
      <c r="AQ570" s="227">
        <f t="shared" si="1546"/>
        <v>7566.666666666667</v>
      </c>
      <c r="AR570" s="227">
        <v>250</v>
      </c>
      <c r="AS570" s="227">
        <v>3533.3333333333335</v>
      </c>
      <c r="AT570" s="229">
        <f t="shared" si="1541"/>
        <v>3783.3333333333335</v>
      </c>
      <c r="AU570" s="230"/>
      <c r="AV570" s="238">
        <f t="shared" si="1820"/>
        <v>0</v>
      </c>
      <c r="AW570" s="227">
        <f t="shared" si="1821"/>
        <v>0</v>
      </c>
      <c r="AX570" s="227">
        <f t="shared" si="1822"/>
        <v>0</v>
      </c>
      <c r="AY570" s="227"/>
      <c r="AZ570" s="227"/>
      <c r="BA570" s="229">
        <f t="shared" si="1621"/>
        <v>0</v>
      </c>
      <c r="BB570" s="230"/>
      <c r="BC570" s="238">
        <f t="shared" si="1823"/>
        <v>0</v>
      </c>
      <c r="BD570" s="227">
        <f t="shared" si="1824"/>
        <v>0</v>
      </c>
      <c r="BE570" s="227">
        <f t="shared" si="1825"/>
        <v>0</v>
      </c>
      <c r="BF570" s="227"/>
      <c r="BG570" s="227"/>
      <c r="BH570" s="229">
        <f t="shared" si="1622"/>
        <v>0</v>
      </c>
      <c r="BI570" s="230"/>
      <c r="BJ570" s="230"/>
      <c r="BK570" s="238">
        <f t="shared" si="1826"/>
        <v>0</v>
      </c>
      <c r="BL570" s="227">
        <f t="shared" si="1827"/>
        <v>0</v>
      </c>
      <c r="BM570" s="227">
        <f t="shared" si="1828"/>
        <v>0</v>
      </c>
      <c r="BN570" s="227"/>
      <c r="BO570" s="227"/>
      <c r="BP570" s="229">
        <f t="shared" si="1623"/>
        <v>0</v>
      </c>
      <c r="BQ570" s="230"/>
      <c r="BR570" s="238">
        <f t="shared" si="1829"/>
        <v>0</v>
      </c>
      <c r="BS570" s="227">
        <f t="shared" si="1830"/>
        <v>0</v>
      </c>
      <c r="BT570" s="227">
        <f t="shared" si="1831"/>
        <v>0</v>
      </c>
      <c r="BU570" s="18"/>
      <c r="BV570" s="186"/>
      <c r="BW570" s="16">
        <f t="shared" si="1624"/>
        <v>0</v>
      </c>
      <c r="BX570" s="48"/>
      <c r="BY570" s="37" t="s">
        <v>970</v>
      </c>
      <c r="BZ570" s="37"/>
    </row>
    <row r="571" spans="1:162" ht="42.75" customHeight="1" outlineLevel="1" x14ac:dyDescent="0.45">
      <c r="A571" s="5">
        <v>466</v>
      </c>
      <c r="B571" s="5">
        <v>12</v>
      </c>
      <c r="C571" s="5" t="s">
        <v>441</v>
      </c>
      <c r="D571" s="6" t="s">
        <v>550</v>
      </c>
      <c r="E571" s="10">
        <v>1</v>
      </c>
      <c r="F571" s="285">
        <f t="shared" si="1814"/>
        <v>1666.6666666666667</v>
      </c>
      <c r="G571" s="285">
        <f t="shared" si="1815"/>
        <v>3166.666666666667</v>
      </c>
      <c r="H571" s="285">
        <f t="shared" si="1816"/>
        <v>4833.3333333333339</v>
      </c>
      <c r="I571" s="285">
        <f t="shared" si="1832"/>
        <v>1666.6666666666667</v>
      </c>
      <c r="J571" s="285">
        <f t="shared" si="1833"/>
        <v>3166.666666666667</v>
      </c>
      <c r="K571" s="10"/>
      <c r="L571" s="228"/>
      <c r="M571" s="227">
        <f t="shared" si="1550"/>
        <v>0</v>
      </c>
      <c r="N571" s="227"/>
      <c r="O571" s="227">
        <f t="shared" si="1551"/>
        <v>0</v>
      </c>
      <c r="P571" s="227"/>
      <c r="Q571" s="227"/>
      <c r="R571" s="227">
        <f t="shared" si="1552"/>
        <v>0</v>
      </c>
      <c r="S571" s="228"/>
      <c r="T571" s="227">
        <f t="shared" si="1782"/>
        <v>0</v>
      </c>
      <c r="U571" s="227">
        <f t="shared" si="1783"/>
        <v>0</v>
      </c>
      <c r="V571" s="232">
        <f t="shared" si="1784"/>
        <v>0</v>
      </c>
      <c r="W571" s="274"/>
      <c r="X571" s="227"/>
      <c r="Y571" s="227">
        <f t="shared" si="1489"/>
        <v>0</v>
      </c>
      <c r="Z571" s="228"/>
      <c r="AA571" s="238">
        <f t="shared" si="1817"/>
        <v>0</v>
      </c>
      <c r="AB571" s="227">
        <f t="shared" si="1818"/>
        <v>0</v>
      </c>
      <c r="AC571" s="227">
        <f t="shared" si="1819"/>
        <v>0</v>
      </c>
      <c r="AD571" s="227"/>
      <c r="AE571" s="227"/>
      <c r="AF571" s="229">
        <f t="shared" si="1620"/>
        <v>0</v>
      </c>
      <c r="AG571" s="228"/>
      <c r="AH571" s="227">
        <f t="shared" si="1547"/>
        <v>0</v>
      </c>
      <c r="AI571" s="227">
        <f t="shared" si="1548"/>
        <v>3166.666666666667</v>
      </c>
      <c r="AJ571" s="232">
        <f t="shared" si="1785"/>
        <v>3166.666666666667</v>
      </c>
      <c r="AK571" s="227"/>
      <c r="AL571" s="227">
        <v>3166.666666666667</v>
      </c>
      <c r="AM571" s="227">
        <f t="shared" si="1578"/>
        <v>3166.666666666667</v>
      </c>
      <c r="AN571" s="228"/>
      <c r="AO571" s="238">
        <f t="shared" si="1549"/>
        <v>1666.6666666666667</v>
      </c>
      <c r="AP571" s="227">
        <f t="shared" si="1834"/>
        <v>3166.666666666667</v>
      </c>
      <c r="AQ571" s="227">
        <f t="shared" si="1546"/>
        <v>4833.3333333333339</v>
      </c>
      <c r="AR571" s="227">
        <v>1666.6666666666667</v>
      </c>
      <c r="AS571" s="227">
        <v>3166.666666666667</v>
      </c>
      <c r="AT571" s="229">
        <f t="shared" si="1541"/>
        <v>4833.3333333333339</v>
      </c>
      <c r="AU571" s="230"/>
      <c r="AV571" s="238">
        <f t="shared" si="1820"/>
        <v>0</v>
      </c>
      <c r="AW571" s="227">
        <f t="shared" si="1821"/>
        <v>0</v>
      </c>
      <c r="AX571" s="227">
        <f t="shared" si="1822"/>
        <v>0</v>
      </c>
      <c r="AY571" s="227"/>
      <c r="AZ571" s="227"/>
      <c r="BA571" s="229">
        <f t="shared" si="1621"/>
        <v>0</v>
      </c>
      <c r="BB571" s="230"/>
      <c r="BC571" s="238">
        <f t="shared" si="1823"/>
        <v>0</v>
      </c>
      <c r="BD571" s="227">
        <f t="shared" si="1824"/>
        <v>0</v>
      </c>
      <c r="BE571" s="227">
        <f t="shared" si="1825"/>
        <v>0</v>
      </c>
      <c r="BF571" s="227"/>
      <c r="BG571" s="227"/>
      <c r="BH571" s="229">
        <f t="shared" si="1622"/>
        <v>0</v>
      </c>
      <c r="BI571" s="230"/>
      <c r="BJ571" s="230"/>
      <c r="BK571" s="238">
        <f t="shared" si="1826"/>
        <v>0</v>
      </c>
      <c r="BL571" s="227">
        <f t="shared" si="1827"/>
        <v>0</v>
      </c>
      <c r="BM571" s="227">
        <f t="shared" si="1828"/>
        <v>0</v>
      </c>
      <c r="BN571" s="227"/>
      <c r="BO571" s="227"/>
      <c r="BP571" s="229">
        <f t="shared" si="1623"/>
        <v>0</v>
      </c>
      <c r="BQ571" s="230"/>
      <c r="BR571" s="238">
        <f t="shared" si="1829"/>
        <v>0</v>
      </c>
      <c r="BS571" s="227">
        <f t="shared" si="1830"/>
        <v>0</v>
      </c>
      <c r="BT571" s="227">
        <f t="shared" si="1831"/>
        <v>0</v>
      </c>
      <c r="BU571" s="18"/>
      <c r="BV571" s="186"/>
      <c r="BW571" s="16">
        <f t="shared" si="1624"/>
        <v>0</v>
      </c>
      <c r="BX571" s="48"/>
      <c r="BY571" s="37" t="s">
        <v>972</v>
      </c>
      <c r="BZ571" s="37"/>
    </row>
    <row r="572" spans="1:162" ht="57" customHeight="1" outlineLevel="1" x14ac:dyDescent="0.45">
      <c r="A572" s="5">
        <v>467</v>
      </c>
      <c r="B572" s="5">
        <v>13</v>
      </c>
      <c r="C572" s="5" t="s">
        <v>442</v>
      </c>
      <c r="D572" s="6" t="s">
        <v>550</v>
      </c>
      <c r="E572" s="10">
        <v>17</v>
      </c>
      <c r="F572" s="285">
        <f t="shared" si="1814"/>
        <v>28333.333333333336</v>
      </c>
      <c r="G572" s="285">
        <f t="shared" si="1815"/>
        <v>16291.666666666668</v>
      </c>
      <c r="H572" s="285">
        <f t="shared" si="1816"/>
        <v>44625</v>
      </c>
      <c r="I572" s="285">
        <f t="shared" si="1832"/>
        <v>1666.6666666666667</v>
      </c>
      <c r="J572" s="285">
        <f t="shared" si="1833"/>
        <v>958.33333333333337</v>
      </c>
      <c r="K572" s="10"/>
      <c r="L572" s="228"/>
      <c r="M572" s="227">
        <f t="shared" si="1550"/>
        <v>0</v>
      </c>
      <c r="N572" s="227"/>
      <c r="O572" s="227">
        <f t="shared" si="1551"/>
        <v>0</v>
      </c>
      <c r="P572" s="227"/>
      <c r="Q572" s="227"/>
      <c r="R572" s="227">
        <f t="shared" si="1552"/>
        <v>0</v>
      </c>
      <c r="S572" s="228"/>
      <c r="T572" s="227">
        <f t="shared" si="1782"/>
        <v>0</v>
      </c>
      <c r="U572" s="227">
        <f t="shared" si="1783"/>
        <v>0</v>
      </c>
      <c r="V572" s="232">
        <f t="shared" si="1784"/>
        <v>0</v>
      </c>
      <c r="W572" s="274"/>
      <c r="X572" s="227"/>
      <c r="Y572" s="227">
        <f t="shared" si="1489"/>
        <v>0</v>
      </c>
      <c r="Z572" s="228"/>
      <c r="AA572" s="238">
        <f t="shared" si="1817"/>
        <v>0</v>
      </c>
      <c r="AB572" s="227">
        <f t="shared" si="1818"/>
        <v>0</v>
      </c>
      <c r="AC572" s="227">
        <f t="shared" si="1819"/>
        <v>0</v>
      </c>
      <c r="AD572" s="227"/>
      <c r="AE572" s="227"/>
      <c r="AF572" s="229">
        <f t="shared" si="1620"/>
        <v>0</v>
      </c>
      <c r="AG572" s="228"/>
      <c r="AH572" s="227">
        <f t="shared" si="1547"/>
        <v>0</v>
      </c>
      <c r="AI572" s="227">
        <f t="shared" si="1548"/>
        <v>16291.666666666668</v>
      </c>
      <c r="AJ572" s="232">
        <f t="shared" si="1785"/>
        <v>16291.666666666668</v>
      </c>
      <c r="AK572" s="227"/>
      <c r="AL572" s="227">
        <v>958.33333333333337</v>
      </c>
      <c r="AM572" s="227">
        <f t="shared" si="1578"/>
        <v>958.33333333333337</v>
      </c>
      <c r="AN572" s="228"/>
      <c r="AO572" s="238">
        <f t="shared" si="1549"/>
        <v>28333.333333333336</v>
      </c>
      <c r="AP572" s="227">
        <f t="shared" si="1834"/>
        <v>16150</v>
      </c>
      <c r="AQ572" s="227">
        <f t="shared" si="1546"/>
        <v>44483.333333333336</v>
      </c>
      <c r="AR572" s="227">
        <v>1666.6666666666667</v>
      </c>
      <c r="AS572" s="227">
        <v>950</v>
      </c>
      <c r="AT572" s="229">
        <f t="shared" si="1541"/>
        <v>2616.666666666667</v>
      </c>
      <c r="AU572" s="230"/>
      <c r="AV572" s="238">
        <f t="shared" si="1820"/>
        <v>0</v>
      </c>
      <c r="AW572" s="227">
        <f t="shared" si="1821"/>
        <v>0</v>
      </c>
      <c r="AX572" s="227">
        <f t="shared" si="1822"/>
        <v>0</v>
      </c>
      <c r="AY572" s="227"/>
      <c r="AZ572" s="227"/>
      <c r="BA572" s="229">
        <f t="shared" si="1621"/>
        <v>0</v>
      </c>
      <c r="BB572" s="230"/>
      <c r="BC572" s="238">
        <f t="shared" si="1823"/>
        <v>0</v>
      </c>
      <c r="BD572" s="227">
        <f t="shared" si="1824"/>
        <v>0</v>
      </c>
      <c r="BE572" s="227">
        <f t="shared" si="1825"/>
        <v>0</v>
      </c>
      <c r="BF572" s="227"/>
      <c r="BG572" s="227"/>
      <c r="BH572" s="229">
        <f t="shared" si="1622"/>
        <v>0</v>
      </c>
      <c r="BI572" s="230"/>
      <c r="BJ572" s="230"/>
      <c r="BK572" s="238">
        <f t="shared" si="1826"/>
        <v>0</v>
      </c>
      <c r="BL572" s="227">
        <f t="shared" si="1827"/>
        <v>0</v>
      </c>
      <c r="BM572" s="227">
        <f t="shared" si="1828"/>
        <v>0</v>
      </c>
      <c r="BN572" s="227"/>
      <c r="BO572" s="227"/>
      <c r="BP572" s="229">
        <f t="shared" si="1623"/>
        <v>0</v>
      </c>
      <c r="BQ572" s="230"/>
      <c r="BR572" s="238">
        <f t="shared" si="1829"/>
        <v>0</v>
      </c>
      <c r="BS572" s="227">
        <f t="shared" si="1830"/>
        <v>0</v>
      </c>
      <c r="BT572" s="227">
        <f t="shared" si="1831"/>
        <v>0</v>
      </c>
      <c r="BU572" s="18"/>
      <c r="BV572" s="186"/>
      <c r="BW572" s="16">
        <f t="shared" si="1624"/>
        <v>0</v>
      </c>
      <c r="BX572" s="48"/>
      <c r="BY572" s="37" t="s">
        <v>973</v>
      </c>
      <c r="BZ572" s="37"/>
    </row>
    <row r="573" spans="1:162" ht="99.75" customHeight="1" outlineLevel="1" x14ac:dyDescent="0.45">
      <c r="A573" s="5">
        <v>468</v>
      </c>
      <c r="B573" s="5">
        <v>14</v>
      </c>
      <c r="C573" s="5" t="s">
        <v>443</v>
      </c>
      <c r="D573" s="6" t="s">
        <v>550</v>
      </c>
      <c r="E573" s="10">
        <v>42</v>
      </c>
      <c r="F573" s="285">
        <f t="shared" si="1814"/>
        <v>122500.00000000001</v>
      </c>
      <c r="G573" s="285">
        <f t="shared" si="1815"/>
        <v>70000</v>
      </c>
      <c r="H573" s="285">
        <f t="shared" si="1816"/>
        <v>192500</v>
      </c>
      <c r="I573" s="285">
        <f t="shared" si="1832"/>
        <v>2916.666666666667</v>
      </c>
      <c r="J573" s="285">
        <f t="shared" si="1833"/>
        <v>1666.6666666666667</v>
      </c>
      <c r="K573" s="10"/>
      <c r="L573" s="228"/>
      <c r="M573" s="227">
        <f t="shared" si="1550"/>
        <v>0</v>
      </c>
      <c r="N573" s="227"/>
      <c r="O573" s="227">
        <f t="shared" si="1551"/>
        <v>0</v>
      </c>
      <c r="P573" s="227"/>
      <c r="Q573" s="227"/>
      <c r="R573" s="227">
        <f t="shared" si="1552"/>
        <v>0</v>
      </c>
      <c r="S573" s="228"/>
      <c r="T573" s="227">
        <f t="shared" si="1782"/>
        <v>0</v>
      </c>
      <c r="U573" s="227">
        <f t="shared" si="1783"/>
        <v>0</v>
      </c>
      <c r="V573" s="232">
        <f t="shared" si="1784"/>
        <v>0</v>
      </c>
      <c r="W573" s="274"/>
      <c r="X573" s="227"/>
      <c r="Y573" s="227">
        <f t="shared" ref="Y573:Y601" si="1835">W573+X573</f>
        <v>0</v>
      </c>
      <c r="Z573" s="228"/>
      <c r="AA573" s="238">
        <f t="shared" si="1817"/>
        <v>0</v>
      </c>
      <c r="AB573" s="227">
        <f t="shared" si="1818"/>
        <v>0</v>
      </c>
      <c r="AC573" s="227">
        <f t="shared" si="1819"/>
        <v>0</v>
      </c>
      <c r="AD573" s="227"/>
      <c r="AE573" s="227"/>
      <c r="AF573" s="229">
        <f t="shared" si="1620"/>
        <v>0</v>
      </c>
      <c r="AG573" s="228"/>
      <c r="AH573" s="227">
        <f t="shared" si="1547"/>
        <v>0</v>
      </c>
      <c r="AI573" s="227">
        <f t="shared" si="1548"/>
        <v>70000</v>
      </c>
      <c r="AJ573" s="232">
        <f t="shared" si="1785"/>
        <v>70000</v>
      </c>
      <c r="AK573" s="227"/>
      <c r="AL573" s="227">
        <v>1666.6666666666667</v>
      </c>
      <c r="AM573" s="227">
        <f t="shared" si="1578"/>
        <v>1666.6666666666667</v>
      </c>
      <c r="AN573" s="228"/>
      <c r="AO573" s="238">
        <f t="shared" si="1549"/>
        <v>122500.00000000001</v>
      </c>
      <c r="AP573" s="227">
        <f t="shared" si="1834"/>
        <v>73430</v>
      </c>
      <c r="AQ573" s="227">
        <f t="shared" si="1546"/>
        <v>195930</v>
      </c>
      <c r="AR573" s="227">
        <v>2916.666666666667</v>
      </c>
      <c r="AS573" s="227">
        <v>1748.3333333333335</v>
      </c>
      <c r="AT573" s="229">
        <f t="shared" si="1541"/>
        <v>4665</v>
      </c>
      <c r="AU573" s="230"/>
      <c r="AV573" s="238">
        <f t="shared" si="1820"/>
        <v>0</v>
      </c>
      <c r="AW573" s="227">
        <f t="shared" si="1821"/>
        <v>0</v>
      </c>
      <c r="AX573" s="227">
        <f t="shared" si="1822"/>
        <v>0</v>
      </c>
      <c r="AY573" s="227"/>
      <c r="AZ573" s="227"/>
      <c r="BA573" s="229">
        <f t="shared" si="1621"/>
        <v>0</v>
      </c>
      <c r="BB573" s="230"/>
      <c r="BC573" s="238">
        <f t="shared" si="1823"/>
        <v>0</v>
      </c>
      <c r="BD573" s="227">
        <f t="shared" si="1824"/>
        <v>0</v>
      </c>
      <c r="BE573" s="227">
        <f t="shared" si="1825"/>
        <v>0</v>
      </c>
      <c r="BF573" s="227"/>
      <c r="BG573" s="227"/>
      <c r="BH573" s="229">
        <f t="shared" si="1622"/>
        <v>0</v>
      </c>
      <c r="BI573" s="230"/>
      <c r="BJ573" s="230"/>
      <c r="BK573" s="238">
        <f t="shared" si="1826"/>
        <v>0</v>
      </c>
      <c r="BL573" s="227">
        <f t="shared" si="1827"/>
        <v>0</v>
      </c>
      <c r="BM573" s="227">
        <f t="shared" si="1828"/>
        <v>0</v>
      </c>
      <c r="BN573" s="227"/>
      <c r="BO573" s="227"/>
      <c r="BP573" s="229">
        <f t="shared" si="1623"/>
        <v>0</v>
      </c>
      <c r="BQ573" s="230"/>
      <c r="BR573" s="238">
        <f t="shared" si="1829"/>
        <v>0</v>
      </c>
      <c r="BS573" s="227">
        <f t="shared" si="1830"/>
        <v>0</v>
      </c>
      <c r="BT573" s="227">
        <f t="shared" si="1831"/>
        <v>0</v>
      </c>
      <c r="BU573" s="18"/>
      <c r="BV573" s="186"/>
      <c r="BW573" s="16">
        <f t="shared" si="1624"/>
        <v>0</v>
      </c>
      <c r="BX573" s="48"/>
      <c r="BY573" s="37" t="s">
        <v>974</v>
      </c>
      <c r="BZ573" s="37"/>
    </row>
    <row r="574" spans="1:162" ht="71.25" customHeight="1" outlineLevel="1" x14ac:dyDescent="0.45">
      <c r="A574" s="5">
        <v>469</v>
      </c>
      <c r="B574" s="5">
        <v>15</v>
      </c>
      <c r="C574" s="5" t="s">
        <v>444</v>
      </c>
      <c r="D574" s="6" t="s">
        <v>550</v>
      </c>
      <c r="E574" s="10">
        <v>6</v>
      </c>
      <c r="F574" s="285">
        <f t="shared" si="1814"/>
        <v>60000</v>
      </c>
      <c r="G574" s="285">
        <f t="shared" si="1815"/>
        <v>100000</v>
      </c>
      <c r="H574" s="285">
        <f t="shared" si="1816"/>
        <v>160000</v>
      </c>
      <c r="I574" s="285">
        <f t="shared" si="1832"/>
        <v>10000</v>
      </c>
      <c r="J574" s="285">
        <f t="shared" si="1833"/>
        <v>16666.666666666668</v>
      </c>
      <c r="K574" s="10"/>
      <c r="L574" s="228"/>
      <c r="M574" s="227">
        <f t="shared" si="1550"/>
        <v>0</v>
      </c>
      <c r="N574" s="227"/>
      <c r="O574" s="227">
        <f t="shared" si="1551"/>
        <v>0</v>
      </c>
      <c r="P574" s="227"/>
      <c r="Q574" s="227"/>
      <c r="R574" s="227">
        <f t="shared" si="1552"/>
        <v>0</v>
      </c>
      <c r="S574" s="228"/>
      <c r="T574" s="227">
        <f t="shared" si="1782"/>
        <v>0</v>
      </c>
      <c r="U574" s="227">
        <f t="shared" si="1783"/>
        <v>0</v>
      </c>
      <c r="V574" s="232">
        <f t="shared" si="1784"/>
        <v>0</v>
      </c>
      <c r="W574" s="274"/>
      <c r="X574" s="227"/>
      <c r="Y574" s="227">
        <f t="shared" si="1835"/>
        <v>0</v>
      </c>
      <c r="Z574" s="228"/>
      <c r="AA574" s="238">
        <f t="shared" si="1817"/>
        <v>0</v>
      </c>
      <c r="AB574" s="227">
        <f t="shared" si="1818"/>
        <v>0</v>
      </c>
      <c r="AC574" s="227">
        <f t="shared" si="1819"/>
        <v>0</v>
      </c>
      <c r="AD574" s="227"/>
      <c r="AE574" s="227"/>
      <c r="AF574" s="229">
        <f t="shared" si="1620"/>
        <v>0</v>
      </c>
      <c r="AG574" s="228"/>
      <c r="AH574" s="227">
        <f t="shared" si="1547"/>
        <v>0</v>
      </c>
      <c r="AI574" s="227">
        <f t="shared" si="1548"/>
        <v>100000</v>
      </c>
      <c r="AJ574" s="232">
        <f t="shared" si="1785"/>
        <v>100000</v>
      </c>
      <c r="AK574" s="227"/>
      <c r="AL574" s="227">
        <v>16666.666666666668</v>
      </c>
      <c r="AM574" s="227">
        <f t="shared" si="1578"/>
        <v>16666.666666666668</v>
      </c>
      <c r="AN574" s="228"/>
      <c r="AO574" s="238">
        <f t="shared" si="1549"/>
        <v>60000</v>
      </c>
      <c r="AP574" s="227">
        <f t="shared" si="1834"/>
        <v>107000.00000000001</v>
      </c>
      <c r="AQ574" s="227">
        <f t="shared" si="1546"/>
        <v>167000</v>
      </c>
      <c r="AR574" s="227">
        <v>10000</v>
      </c>
      <c r="AS574" s="227">
        <v>17833.333333333336</v>
      </c>
      <c r="AT574" s="229">
        <f t="shared" si="1541"/>
        <v>27833.333333333336</v>
      </c>
      <c r="AU574" s="230"/>
      <c r="AV574" s="238">
        <f t="shared" si="1820"/>
        <v>0</v>
      </c>
      <c r="AW574" s="227">
        <f t="shared" si="1821"/>
        <v>0</v>
      </c>
      <c r="AX574" s="227">
        <f t="shared" si="1822"/>
        <v>0</v>
      </c>
      <c r="AY574" s="227"/>
      <c r="AZ574" s="227"/>
      <c r="BA574" s="229">
        <f t="shared" si="1621"/>
        <v>0</v>
      </c>
      <c r="BB574" s="230"/>
      <c r="BC574" s="238">
        <f t="shared" si="1823"/>
        <v>0</v>
      </c>
      <c r="BD574" s="227">
        <f t="shared" si="1824"/>
        <v>0</v>
      </c>
      <c r="BE574" s="227">
        <f t="shared" si="1825"/>
        <v>0</v>
      </c>
      <c r="BF574" s="227"/>
      <c r="BG574" s="227"/>
      <c r="BH574" s="229">
        <f t="shared" si="1622"/>
        <v>0</v>
      </c>
      <c r="BI574" s="230"/>
      <c r="BJ574" s="230"/>
      <c r="BK574" s="238">
        <f t="shared" si="1826"/>
        <v>0</v>
      </c>
      <c r="BL574" s="227">
        <f t="shared" si="1827"/>
        <v>0</v>
      </c>
      <c r="BM574" s="227">
        <f t="shared" si="1828"/>
        <v>0</v>
      </c>
      <c r="BN574" s="227"/>
      <c r="BO574" s="227"/>
      <c r="BP574" s="229">
        <f t="shared" si="1623"/>
        <v>0</v>
      </c>
      <c r="BQ574" s="230"/>
      <c r="BR574" s="238">
        <f t="shared" si="1829"/>
        <v>0</v>
      </c>
      <c r="BS574" s="227">
        <f t="shared" si="1830"/>
        <v>0</v>
      </c>
      <c r="BT574" s="227">
        <f t="shared" si="1831"/>
        <v>0</v>
      </c>
      <c r="BU574" s="18"/>
      <c r="BV574" s="186"/>
      <c r="BW574" s="16">
        <f t="shared" si="1624"/>
        <v>0</v>
      </c>
      <c r="BX574" s="48"/>
      <c r="BY574" s="37" t="s">
        <v>975</v>
      </c>
      <c r="BZ574" s="37"/>
    </row>
    <row r="575" spans="1:162" ht="71.25" customHeight="1" outlineLevel="1" x14ac:dyDescent="0.45">
      <c r="A575" s="5">
        <v>470</v>
      </c>
      <c r="B575" s="5">
        <v>16</v>
      </c>
      <c r="C575" s="5" t="s">
        <v>445</v>
      </c>
      <c r="D575" s="6" t="s">
        <v>550</v>
      </c>
      <c r="E575" s="10">
        <v>54</v>
      </c>
      <c r="F575" s="285">
        <f t="shared" si="1814"/>
        <v>540000</v>
      </c>
      <c r="G575" s="285">
        <f t="shared" si="1815"/>
        <v>1318500</v>
      </c>
      <c r="H575" s="285">
        <f t="shared" si="1816"/>
        <v>1858500</v>
      </c>
      <c r="I575" s="285">
        <f t="shared" si="1832"/>
        <v>10000</v>
      </c>
      <c r="J575" s="285">
        <f t="shared" si="1833"/>
        <v>24416.666666666668</v>
      </c>
      <c r="K575" s="10"/>
      <c r="L575" s="228"/>
      <c r="M575" s="227">
        <f t="shared" si="1550"/>
        <v>0</v>
      </c>
      <c r="N575" s="227"/>
      <c r="O575" s="227">
        <f t="shared" si="1551"/>
        <v>0</v>
      </c>
      <c r="P575" s="227"/>
      <c r="Q575" s="227"/>
      <c r="R575" s="227">
        <f t="shared" si="1552"/>
        <v>0</v>
      </c>
      <c r="S575" s="228"/>
      <c r="T575" s="227">
        <f t="shared" si="1782"/>
        <v>0</v>
      </c>
      <c r="U575" s="227">
        <f t="shared" si="1783"/>
        <v>0</v>
      </c>
      <c r="V575" s="232">
        <f t="shared" si="1784"/>
        <v>0</v>
      </c>
      <c r="W575" s="274"/>
      <c r="X575" s="227"/>
      <c r="Y575" s="227">
        <f t="shared" si="1835"/>
        <v>0</v>
      </c>
      <c r="Z575" s="228"/>
      <c r="AA575" s="238">
        <f t="shared" si="1817"/>
        <v>0</v>
      </c>
      <c r="AB575" s="227">
        <f t="shared" si="1818"/>
        <v>0</v>
      </c>
      <c r="AC575" s="227">
        <f t="shared" si="1819"/>
        <v>0</v>
      </c>
      <c r="AD575" s="227"/>
      <c r="AE575" s="227"/>
      <c r="AF575" s="229">
        <f t="shared" si="1620"/>
        <v>0</v>
      </c>
      <c r="AG575" s="228"/>
      <c r="AH575" s="227">
        <f t="shared" si="1547"/>
        <v>0</v>
      </c>
      <c r="AI575" s="227">
        <f t="shared" si="1548"/>
        <v>1318500</v>
      </c>
      <c r="AJ575" s="232">
        <f t="shared" si="1785"/>
        <v>1318500</v>
      </c>
      <c r="AK575" s="227"/>
      <c r="AL575" s="227">
        <v>24416.666666666668</v>
      </c>
      <c r="AM575" s="227">
        <f t="shared" si="1578"/>
        <v>24416.666666666668</v>
      </c>
      <c r="AN575" s="228"/>
      <c r="AO575" s="238">
        <f t="shared" si="1549"/>
        <v>540000</v>
      </c>
      <c r="AP575" s="227">
        <f t="shared" si="1834"/>
        <v>1431000</v>
      </c>
      <c r="AQ575" s="227">
        <f t="shared" si="1546"/>
        <v>1971000</v>
      </c>
      <c r="AR575" s="227">
        <v>10000</v>
      </c>
      <c r="AS575" s="227">
        <v>26500</v>
      </c>
      <c r="AT575" s="229">
        <f t="shared" si="1541"/>
        <v>36500</v>
      </c>
      <c r="AU575" s="230"/>
      <c r="AV575" s="238">
        <f t="shared" si="1820"/>
        <v>0</v>
      </c>
      <c r="AW575" s="227">
        <f t="shared" si="1821"/>
        <v>0</v>
      </c>
      <c r="AX575" s="227">
        <f t="shared" si="1822"/>
        <v>0</v>
      </c>
      <c r="AY575" s="227"/>
      <c r="AZ575" s="227"/>
      <c r="BA575" s="229">
        <f t="shared" si="1621"/>
        <v>0</v>
      </c>
      <c r="BB575" s="230"/>
      <c r="BC575" s="238">
        <f t="shared" si="1823"/>
        <v>0</v>
      </c>
      <c r="BD575" s="227">
        <f t="shared" si="1824"/>
        <v>0</v>
      </c>
      <c r="BE575" s="227">
        <f t="shared" si="1825"/>
        <v>0</v>
      </c>
      <c r="BF575" s="227"/>
      <c r="BG575" s="227"/>
      <c r="BH575" s="229">
        <f t="shared" si="1622"/>
        <v>0</v>
      </c>
      <c r="BI575" s="230"/>
      <c r="BJ575" s="230"/>
      <c r="BK575" s="238">
        <f t="shared" si="1826"/>
        <v>0</v>
      </c>
      <c r="BL575" s="227">
        <f t="shared" si="1827"/>
        <v>0</v>
      </c>
      <c r="BM575" s="227">
        <f t="shared" si="1828"/>
        <v>0</v>
      </c>
      <c r="BN575" s="227"/>
      <c r="BO575" s="227"/>
      <c r="BP575" s="229">
        <f t="shared" si="1623"/>
        <v>0</v>
      </c>
      <c r="BQ575" s="230"/>
      <c r="BR575" s="238">
        <f t="shared" si="1829"/>
        <v>0</v>
      </c>
      <c r="BS575" s="227">
        <f t="shared" si="1830"/>
        <v>0</v>
      </c>
      <c r="BT575" s="227">
        <f t="shared" si="1831"/>
        <v>0</v>
      </c>
      <c r="BU575" s="18"/>
      <c r="BV575" s="186"/>
      <c r="BW575" s="16">
        <f t="shared" si="1624"/>
        <v>0</v>
      </c>
      <c r="BX575" s="48"/>
      <c r="BY575" s="37" t="s">
        <v>976</v>
      </c>
      <c r="BZ575" s="37"/>
    </row>
    <row r="576" spans="1:162" ht="42.75" customHeight="1" outlineLevel="1" x14ac:dyDescent="0.45">
      <c r="A576" s="5">
        <v>471</v>
      </c>
      <c r="B576" s="5">
        <v>17</v>
      </c>
      <c r="C576" s="5" t="s">
        <v>446</v>
      </c>
      <c r="D576" s="6" t="s">
        <v>550</v>
      </c>
      <c r="E576" s="10">
        <v>1</v>
      </c>
      <c r="F576" s="285">
        <f t="shared" si="1814"/>
        <v>2500</v>
      </c>
      <c r="G576" s="285">
        <f t="shared" si="1815"/>
        <v>4208.3333333333339</v>
      </c>
      <c r="H576" s="285">
        <f t="shared" si="1816"/>
        <v>6708.3333333333339</v>
      </c>
      <c r="I576" s="285">
        <f t="shared" si="1832"/>
        <v>2500</v>
      </c>
      <c r="J576" s="285">
        <f t="shared" si="1833"/>
        <v>4208.3333333333339</v>
      </c>
      <c r="K576" s="10"/>
      <c r="L576" s="228"/>
      <c r="M576" s="227">
        <f t="shared" si="1550"/>
        <v>0</v>
      </c>
      <c r="N576" s="227"/>
      <c r="O576" s="227">
        <f t="shared" si="1551"/>
        <v>0</v>
      </c>
      <c r="P576" s="227"/>
      <c r="Q576" s="227"/>
      <c r="R576" s="227">
        <f t="shared" si="1552"/>
        <v>0</v>
      </c>
      <c r="S576" s="228"/>
      <c r="T576" s="227">
        <f t="shared" si="1782"/>
        <v>0</v>
      </c>
      <c r="U576" s="227">
        <f t="shared" si="1783"/>
        <v>0</v>
      </c>
      <c r="V576" s="232">
        <f t="shared" si="1784"/>
        <v>0</v>
      </c>
      <c r="W576" s="274"/>
      <c r="X576" s="227"/>
      <c r="Y576" s="227">
        <f t="shared" si="1835"/>
        <v>0</v>
      </c>
      <c r="Z576" s="228"/>
      <c r="AA576" s="238">
        <f t="shared" si="1817"/>
        <v>0</v>
      </c>
      <c r="AB576" s="227">
        <f t="shared" si="1818"/>
        <v>0</v>
      </c>
      <c r="AC576" s="227">
        <f t="shared" si="1819"/>
        <v>0</v>
      </c>
      <c r="AD576" s="227"/>
      <c r="AE576" s="227"/>
      <c r="AF576" s="229">
        <f t="shared" si="1620"/>
        <v>0</v>
      </c>
      <c r="AG576" s="228"/>
      <c r="AH576" s="227">
        <f t="shared" si="1547"/>
        <v>0</v>
      </c>
      <c r="AI576" s="227">
        <f t="shared" si="1548"/>
        <v>4208.3333333333339</v>
      </c>
      <c r="AJ576" s="232">
        <f t="shared" si="1785"/>
        <v>4208.3333333333339</v>
      </c>
      <c r="AK576" s="227"/>
      <c r="AL576" s="227">
        <v>4208.3333333333339</v>
      </c>
      <c r="AM576" s="227">
        <f t="shared" si="1578"/>
        <v>4208.3333333333339</v>
      </c>
      <c r="AN576" s="228"/>
      <c r="AO576" s="238">
        <f t="shared" si="1549"/>
        <v>2500</v>
      </c>
      <c r="AP576" s="227">
        <f t="shared" si="1834"/>
        <v>4250</v>
      </c>
      <c r="AQ576" s="227">
        <f t="shared" si="1546"/>
        <v>6750</v>
      </c>
      <c r="AR576" s="227">
        <v>2500</v>
      </c>
      <c r="AS576" s="227">
        <v>4250</v>
      </c>
      <c r="AT576" s="229">
        <f t="shared" si="1541"/>
        <v>6750</v>
      </c>
      <c r="AU576" s="230"/>
      <c r="AV576" s="238">
        <f t="shared" si="1820"/>
        <v>0</v>
      </c>
      <c r="AW576" s="227">
        <f t="shared" si="1821"/>
        <v>0</v>
      </c>
      <c r="AX576" s="227">
        <f t="shared" si="1822"/>
        <v>0</v>
      </c>
      <c r="AY576" s="227"/>
      <c r="AZ576" s="227"/>
      <c r="BA576" s="229">
        <f t="shared" si="1621"/>
        <v>0</v>
      </c>
      <c r="BB576" s="230"/>
      <c r="BC576" s="238">
        <f t="shared" si="1823"/>
        <v>0</v>
      </c>
      <c r="BD576" s="227">
        <f t="shared" si="1824"/>
        <v>0</v>
      </c>
      <c r="BE576" s="227">
        <f t="shared" si="1825"/>
        <v>0</v>
      </c>
      <c r="BF576" s="227"/>
      <c r="BG576" s="227"/>
      <c r="BH576" s="229">
        <f t="shared" si="1622"/>
        <v>0</v>
      </c>
      <c r="BI576" s="230"/>
      <c r="BJ576" s="230"/>
      <c r="BK576" s="238">
        <f t="shared" si="1826"/>
        <v>0</v>
      </c>
      <c r="BL576" s="227">
        <f t="shared" si="1827"/>
        <v>0</v>
      </c>
      <c r="BM576" s="227">
        <f t="shared" si="1828"/>
        <v>0</v>
      </c>
      <c r="BN576" s="227"/>
      <c r="BO576" s="227"/>
      <c r="BP576" s="229">
        <f t="shared" si="1623"/>
        <v>0</v>
      </c>
      <c r="BQ576" s="230"/>
      <c r="BR576" s="238">
        <f t="shared" si="1829"/>
        <v>0</v>
      </c>
      <c r="BS576" s="227">
        <f t="shared" si="1830"/>
        <v>0</v>
      </c>
      <c r="BT576" s="227">
        <f t="shared" si="1831"/>
        <v>0</v>
      </c>
      <c r="BU576" s="18"/>
      <c r="BV576" s="186"/>
      <c r="BW576" s="16">
        <f t="shared" si="1624"/>
        <v>0</v>
      </c>
      <c r="BX576" s="48"/>
      <c r="BY576" s="37" t="s">
        <v>977</v>
      </c>
      <c r="BZ576" s="37"/>
    </row>
    <row r="577" spans="1:162" ht="42.75" customHeight="1" outlineLevel="1" x14ac:dyDescent="0.45">
      <c r="A577" s="5">
        <v>472</v>
      </c>
      <c r="B577" s="5">
        <v>18</v>
      </c>
      <c r="C577" s="5" t="s">
        <v>447</v>
      </c>
      <c r="D577" s="6" t="s">
        <v>550</v>
      </c>
      <c r="E577" s="10">
        <v>4</v>
      </c>
      <c r="F577" s="285">
        <f t="shared" si="1814"/>
        <v>11666.666666666668</v>
      </c>
      <c r="G577" s="285">
        <f t="shared" si="1815"/>
        <v>2366.666666666667</v>
      </c>
      <c r="H577" s="285">
        <f t="shared" si="1816"/>
        <v>14033.333333333336</v>
      </c>
      <c r="I577" s="285">
        <f t="shared" si="1832"/>
        <v>2916.666666666667</v>
      </c>
      <c r="J577" s="285">
        <f t="shared" si="1833"/>
        <v>591.66666666666674</v>
      </c>
      <c r="K577" s="10"/>
      <c r="L577" s="228"/>
      <c r="M577" s="227">
        <f t="shared" si="1550"/>
        <v>0</v>
      </c>
      <c r="N577" s="227"/>
      <c r="O577" s="227">
        <f t="shared" si="1551"/>
        <v>0</v>
      </c>
      <c r="P577" s="227"/>
      <c r="Q577" s="227"/>
      <c r="R577" s="227">
        <f t="shared" si="1552"/>
        <v>0</v>
      </c>
      <c r="S577" s="228"/>
      <c r="T577" s="227">
        <f t="shared" si="1782"/>
        <v>0</v>
      </c>
      <c r="U577" s="227">
        <f t="shared" si="1783"/>
        <v>0</v>
      </c>
      <c r="V577" s="232">
        <f t="shared" si="1784"/>
        <v>0</v>
      </c>
      <c r="W577" s="274"/>
      <c r="X577" s="227"/>
      <c r="Y577" s="227">
        <f t="shared" si="1835"/>
        <v>0</v>
      </c>
      <c r="Z577" s="228"/>
      <c r="AA577" s="238">
        <f t="shared" si="1817"/>
        <v>0</v>
      </c>
      <c r="AB577" s="227">
        <f t="shared" si="1818"/>
        <v>0</v>
      </c>
      <c r="AC577" s="227">
        <f t="shared" si="1819"/>
        <v>0</v>
      </c>
      <c r="AD577" s="227"/>
      <c r="AE577" s="227"/>
      <c r="AF577" s="229">
        <f t="shared" si="1620"/>
        <v>0</v>
      </c>
      <c r="AG577" s="228"/>
      <c r="AH577" s="227">
        <f t="shared" si="1547"/>
        <v>0</v>
      </c>
      <c r="AI577" s="227">
        <f t="shared" si="1548"/>
        <v>2366.666666666667</v>
      </c>
      <c r="AJ577" s="232">
        <f t="shared" si="1785"/>
        <v>2366.666666666667</v>
      </c>
      <c r="AK577" s="227"/>
      <c r="AL577" s="227">
        <v>591.66666666666674</v>
      </c>
      <c r="AM577" s="227">
        <f t="shared" si="1578"/>
        <v>591.66666666666674</v>
      </c>
      <c r="AN577" s="228"/>
      <c r="AO577" s="238">
        <f t="shared" si="1549"/>
        <v>11666.666666666668</v>
      </c>
      <c r="AP577" s="227">
        <f t="shared" si="1834"/>
        <v>3000</v>
      </c>
      <c r="AQ577" s="227">
        <f t="shared" si="1546"/>
        <v>14666.666666666668</v>
      </c>
      <c r="AR577" s="227">
        <v>2916.666666666667</v>
      </c>
      <c r="AS577" s="227">
        <v>750</v>
      </c>
      <c r="AT577" s="229">
        <f t="shared" si="1541"/>
        <v>3666.666666666667</v>
      </c>
      <c r="AU577" s="230"/>
      <c r="AV577" s="238">
        <f t="shared" si="1820"/>
        <v>0</v>
      </c>
      <c r="AW577" s="227">
        <f t="shared" si="1821"/>
        <v>0</v>
      </c>
      <c r="AX577" s="227">
        <f t="shared" si="1822"/>
        <v>0</v>
      </c>
      <c r="AY577" s="227"/>
      <c r="AZ577" s="227"/>
      <c r="BA577" s="229">
        <f t="shared" si="1621"/>
        <v>0</v>
      </c>
      <c r="BB577" s="230"/>
      <c r="BC577" s="238">
        <f t="shared" si="1823"/>
        <v>0</v>
      </c>
      <c r="BD577" s="227">
        <f t="shared" si="1824"/>
        <v>0</v>
      </c>
      <c r="BE577" s="227">
        <f t="shared" si="1825"/>
        <v>0</v>
      </c>
      <c r="BF577" s="227"/>
      <c r="BG577" s="227"/>
      <c r="BH577" s="229">
        <f t="shared" si="1622"/>
        <v>0</v>
      </c>
      <c r="BI577" s="230"/>
      <c r="BJ577" s="230"/>
      <c r="BK577" s="238">
        <f t="shared" si="1826"/>
        <v>0</v>
      </c>
      <c r="BL577" s="227">
        <f t="shared" si="1827"/>
        <v>0</v>
      </c>
      <c r="BM577" s="227">
        <f t="shared" si="1828"/>
        <v>0</v>
      </c>
      <c r="BN577" s="227"/>
      <c r="BO577" s="227"/>
      <c r="BP577" s="229">
        <f t="shared" si="1623"/>
        <v>0</v>
      </c>
      <c r="BQ577" s="230"/>
      <c r="BR577" s="238">
        <f t="shared" si="1829"/>
        <v>0</v>
      </c>
      <c r="BS577" s="227">
        <f t="shared" si="1830"/>
        <v>0</v>
      </c>
      <c r="BT577" s="227">
        <f t="shared" si="1831"/>
        <v>0</v>
      </c>
      <c r="BU577" s="18"/>
      <c r="BV577" s="186"/>
      <c r="BW577" s="16">
        <f t="shared" si="1624"/>
        <v>0</v>
      </c>
      <c r="BX577" s="48"/>
      <c r="BY577" s="37" t="s">
        <v>978</v>
      </c>
      <c r="BZ577" s="37"/>
    </row>
    <row r="578" spans="1:162" s="26" customFormat="1" ht="28.5" x14ac:dyDescent="0.45">
      <c r="A578" s="21"/>
      <c r="B578" s="21"/>
      <c r="C578" s="21" t="s">
        <v>448</v>
      </c>
      <c r="D578" s="27"/>
      <c r="E578" s="28"/>
      <c r="F578" s="225">
        <f t="shared" ref="F578:H578" si="1836">SUM(F579:F583)</f>
        <v>226916.66666666669</v>
      </c>
      <c r="G578" s="225">
        <f t="shared" si="1836"/>
        <v>938608.33333333337</v>
      </c>
      <c r="H578" s="225">
        <f t="shared" si="1836"/>
        <v>1165525</v>
      </c>
      <c r="I578" s="290"/>
      <c r="J578" s="290"/>
      <c r="K578" s="28"/>
      <c r="L578" s="226"/>
      <c r="M578" s="225">
        <f>SUM(M579:M583)</f>
        <v>0</v>
      </c>
      <c r="N578" s="225">
        <f t="shared" ref="N578:O578" si="1837">SUM(N579:N583)</f>
        <v>0</v>
      </c>
      <c r="O578" s="225">
        <f t="shared" si="1837"/>
        <v>0</v>
      </c>
      <c r="P578" s="225"/>
      <c r="Q578" s="225"/>
      <c r="R578" s="225">
        <f t="shared" si="1552"/>
        <v>0</v>
      </c>
      <c r="S578" s="226"/>
      <c r="T578" s="225">
        <f>SUM(T579:T583)</f>
        <v>0</v>
      </c>
      <c r="U578" s="225">
        <f t="shared" ref="U578" si="1838">SUM(U579:U583)</f>
        <v>0</v>
      </c>
      <c r="V578" s="225">
        <f t="shared" ref="V578" si="1839">SUM(V579:V583)</f>
        <v>0</v>
      </c>
      <c r="W578" s="273"/>
      <c r="X578" s="225"/>
      <c r="Y578" s="225">
        <f t="shared" si="1835"/>
        <v>0</v>
      </c>
      <c r="Z578" s="226"/>
      <c r="AA578" s="225">
        <f>SUM(AA579:AA583)</f>
        <v>0</v>
      </c>
      <c r="AB578" s="225">
        <f t="shared" ref="AB578:AC578" si="1840">SUM(AB579:AB583)</f>
        <v>0</v>
      </c>
      <c r="AC578" s="225">
        <f t="shared" si="1840"/>
        <v>0</v>
      </c>
      <c r="AD578" s="225"/>
      <c r="AE578" s="225"/>
      <c r="AF578" s="222">
        <f t="shared" si="1620"/>
        <v>0</v>
      </c>
      <c r="AG578" s="226"/>
      <c r="AH578" s="225">
        <f>SUM(AH579:AH583)</f>
        <v>0</v>
      </c>
      <c r="AI578" s="225">
        <f t="shared" ref="AI578" si="1841">SUM(AI579:AI583)</f>
        <v>938608.33333333337</v>
      </c>
      <c r="AJ578" s="225">
        <f t="shared" ref="AJ578" si="1842">SUM(AJ579:AJ583)</f>
        <v>938608.33333333337</v>
      </c>
      <c r="AK578" s="225"/>
      <c r="AL578" s="225"/>
      <c r="AM578" s="225">
        <f t="shared" si="1578"/>
        <v>0</v>
      </c>
      <c r="AN578" s="226"/>
      <c r="AO578" s="225">
        <f>SUM(AO579:AO583)</f>
        <v>226916.66666666669</v>
      </c>
      <c r="AP578" s="225">
        <f t="shared" ref="AP578" si="1843">SUM(AP579:AP583)</f>
        <v>931600</v>
      </c>
      <c r="AQ578" s="225">
        <f t="shared" ref="AQ578" si="1844">SUM(AQ579:AQ583)</f>
        <v>1158516.6666666665</v>
      </c>
      <c r="AR578" s="225"/>
      <c r="AS578" s="225"/>
      <c r="AT578" s="222">
        <f t="shared" si="1541"/>
        <v>0</v>
      </c>
      <c r="AU578" s="223"/>
      <c r="AV578" s="225">
        <f>SUM(AV579:AV583)</f>
        <v>0</v>
      </c>
      <c r="AW578" s="225">
        <f t="shared" ref="AW578" si="1845">SUM(AW579:AW583)</f>
        <v>0</v>
      </c>
      <c r="AX578" s="225">
        <f t="shared" ref="AX578" si="1846">SUM(AX579:AX583)</f>
        <v>0</v>
      </c>
      <c r="AY578" s="225"/>
      <c r="AZ578" s="225"/>
      <c r="BA578" s="222">
        <f t="shared" si="1621"/>
        <v>0</v>
      </c>
      <c r="BB578" s="223"/>
      <c r="BC578" s="225">
        <f>SUM(BC579:BC583)</f>
        <v>0</v>
      </c>
      <c r="BD578" s="225">
        <f t="shared" ref="BD578:BE578" si="1847">SUM(BD579:BD583)</f>
        <v>0</v>
      </c>
      <c r="BE578" s="225">
        <f t="shared" si="1847"/>
        <v>0</v>
      </c>
      <c r="BF578" s="225"/>
      <c r="BG578" s="225"/>
      <c r="BH578" s="222">
        <f t="shared" si="1622"/>
        <v>0</v>
      </c>
      <c r="BI578" s="223"/>
      <c r="BJ578" s="223"/>
      <c r="BK578" s="225">
        <f>SUM(BK579:BK583)</f>
        <v>0</v>
      </c>
      <c r="BL578" s="225">
        <f t="shared" ref="BL578:BM578" si="1848">SUM(BL579:BL583)</f>
        <v>0</v>
      </c>
      <c r="BM578" s="225">
        <f t="shared" si="1848"/>
        <v>0</v>
      </c>
      <c r="BN578" s="225"/>
      <c r="BO578" s="225"/>
      <c r="BP578" s="222">
        <f t="shared" si="1623"/>
        <v>0</v>
      </c>
      <c r="BQ578" s="223"/>
      <c r="BR578" s="225">
        <f>SUM(BR579:BR583)</f>
        <v>0</v>
      </c>
      <c r="BS578" s="225">
        <f t="shared" ref="BS578:BT578" si="1849">SUM(BS579:BS583)</f>
        <v>0</v>
      </c>
      <c r="BT578" s="225">
        <f t="shared" si="1849"/>
        <v>0</v>
      </c>
      <c r="BU578" s="29"/>
      <c r="BV578" s="190"/>
      <c r="BW578" s="25">
        <f t="shared" si="1624"/>
        <v>0</v>
      </c>
      <c r="BX578" s="47"/>
      <c r="BY578" s="35"/>
      <c r="BZ578" s="35"/>
      <c r="CA578" s="53"/>
      <c r="CB578" s="53"/>
      <c r="CC578" s="53"/>
      <c r="CD578" s="53"/>
      <c r="CE578" s="53"/>
      <c r="CF578" s="53"/>
      <c r="CG578" s="53"/>
      <c r="CH578" s="53"/>
      <c r="CI578" s="53"/>
      <c r="CJ578" s="53"/>
      <c r="CK578" s="53"/>
      <c r="CL578" s="53"/>
      <c r="CM578" s="53"/>
      <c r="CN578" s="53"/>
      <c r="CO578" s="53"/>
      <c r="CP578" s="53"/>
      <c r="CQ578" s="53"/>
      <c r="CR578" s="53"/>
      <c r="CS578" s="53"/>
      <c r="CT578" s="53"/>
      <c r="CU578" s="53"/>
      <c r="CV578" s="53"/>
      <c r="CW578" s="53"/>
      <c r="CX578" s="53"/>
      <c r="CY578" s="53"/>
      <c r="CZ578" s="53"/>
      <c r="DA578" s="53"/>
      <c r="DB578" s="53"/>
      <c r="DC578" s="53"/>
      <c r="DD578" s="53"/>
      <c r="DE578" s="53"/>
      <c r="DF578" s="53"/>
      <c r="DG578" s="53"/>
      <c r="DH578" s="53"/>
      <c r="DI578" s="53"/>
      <c r="DJ578" s="53"/>
      <c r="DK578" s="53"/>
      <c r="DL578" s="53"/>
      <c r="DM578" s="53"/>
      <c r="DN578" s="53"/>
      <c r="DO578" s="53"/>
      <c r="DP578" s="53"/>
      <c r="DQ578" s="53"/>
      <c r="DR578" s="53"/>
      <c r="DS578" s="53"/>
      <c r="DT578" s="53"/>
      <c r="DU578" s="53"/>
      <c r="DV578" s="53"/>
      <c r="DW578" s="53"/>
      <c r="DX578" s="53"/>
      <c r="DY578" s="53"/>
      <c r="DZ578" s="53"/>
      <c r="EA578" s="53"/>
      <c r="EB578" s="53"/>
      <c r="EC578" s="53"/>
      <c r="ED578" s="53"/>
      <c r="EE578" s="53"/>
      <c r="EF578" s="53"/>
      <c r="EG578" s="53"/>
      <c r="EH578" s="53"/>
      <c r="EI578" s="53"/>
      <c r="EJ578" s="53"/>
      <c r="EK578" s="53"/>
      <c r="EL578" s="53"/>
      <c r="EM578" s="53"/>
      <c r="EN578" s="53"/>
      <c r="EO578" s="53"/>
      <c r="EP578" s="53"/>
      <c r="EQ578" s="53"/>
      <c r="ER578" s="53"/>
      <c r="ES578" s="53"/>
      <c r="ET578" s="53"/>
      <c r="EU578" s="53"/>
      <c r="EV578" s="53"/>
      <c r="EW578" s="53"/>
      <c r="EX578" s="53"/>
      <c r="EY578" s="53"/>
      <c r="EZ578" s="53"/>
      <c r="FA578" s="53"/>
      <c r="FB578" s="53"/>
      <c r="FC578" s="53"/>
      <c r="FD578" s="53"/>
      <c r="FE578" s="53"/>
      <c r="FF578" s="53"/>
    </row>
    <row r="579" spans="1:162" ht="42.75" customHeight="1" outlineLevel="1" x14ac:dyDescent="0.45">
      <c r="A579" s="5">
        <v>473</v>
      </c>
      <c r="B579" s="5">
        <v>19</v>
      </c>
      <c r="C579" s="5" t="s">
        <v>449</v>
      </c>
      <c r="D579" s="6" t="s">
        <v>550</v>
      </c>
      <c r="E579" s="10">
        <v>8</v>
      </c>
      <c r="F579" s="285">
        <f t="shared" ref="F579:F583" si="1850">I579*E579</f>
        <v>33333.333333333336</v>
      </c>
      <c r="G579" s="285">
        <f t="shared" ref="G579:G583" si="1851">J579*E579</f>
        <v>300000</v>
      </c>
      <c r="H579" s="285">
        <f t="shared" ref="H579:H583" si="1852">F579+G579</f>
        <v>333333.33333333331</v>
      </c>
      <c r="I579" s="283">
        <f>AR579</f>
        <v>4166.666666666667</v>
      </c>
      <c r="J579" s="283">
        <f>AL579</f>
        <v>37500</v>
      </c>
      <c r="K579" s="10"/>
      <c r="L579" s="228"/>
      <c r="M579" s="227">
        <f t="shared" si="1550"/>
        <v>0</v>
      </c>
      <c r="N579" s="227"/>
      <c r="O579" s="227">
        <f t="shared" si="1551"/>
        <v>0</v>
      </c>
      <c r="P579" s="227"/>
      <c r="Q579" s="227"/>
      <c r="R579" s="227">
        <f t="shared" si="1552"/>
        <v>0</v>
      </c>
      <c r="S579" s="228"/>
      <c r="T579" s="227">
        <f t="shared" si="1782"/>
        <v>0</v>
      </c>
      <c r="U579" s="227">
        <f t="shared" si="1783"/>
        <v>0</v>
      </c>
      <c r="V579" s="232">
        <f t="shared" si="1784"/>
        <v>0</v>
      </c>
      <c r="W579" s="274"/>
      <c r="X579" s="227"/>
      <c r="Y579" s="227">
        <f t="shared" si="1835"/>
        <v>0</v>
      </c>
      <c r="Z579" s="228"/>
      <c r="AA579" s="238">
        <f>AM579*AD579</f>
        <v>0</v>
      </c>
      <c r="AB579" s="227">
        <f>AM579*AE579</f>
        <v>0</v>
      </c>
      <c r="AC579" s="227">
        <f>AA579+AB579</f>
        <v>0</v>
      </c>
      <c r="AD579" s="227"/>
      <c r="AE579" s="227"/>
      <c r="AF579" s="229">
        <f t="shared" si="1620"/>
        <v>0</v>
      </c>
      <c r="AG579" s="228"/>
      <c r="AH579" s="227">
        <f t="shared" si="1547"/>
        <v>0</v>
      </c>
      <c r="AI579" s="227">
        <f t="shared" si="1548"/>
        <v>300000</v>
      </c>
      <c r="AJ579" s="232">
        <f t="shared" si="1785"/>
        <v>300000</v>
      </c>
      <c r="AK579" s="227"/>
      <c r="AL579" s="227">
        <v>37500</v>
      </c>
      <c r="AM579" s="227">
        <f t="shared" si="1578"/>
        <v>37500</v>
      </c>
      <c r="AN579" s="228"/>
      <c r="AO579" s="238">
        <f t="shared" si="1549"/>
        <v>33333.333333333336</v>
      </c>
      <c r="AP579" s="227">
        <f>E579*AS579</f>
        <v>324000</v>
      </c>
      <c r="AQ579" s="227">
        <f t="shared" si="1546"/>
        <v>357333.33333333331</v>
      </c>
      <c r="AR579" s="227">
        <v>4166.666666666667</v>
      </c>
      <c r="AS579" s="227">
        <v>40500</v>
      </c>
      <c r="AT579" s="229">
        <f t="shared" si="1541"/>
        <v>44666.666666666664</v>
      </c>
      <c r="AU579" s="230"/>
      <c r="AV579" s="238">
        <f>R579*AY579</f>
        <v>0</v>
      </c>
      <c r="AW579" s="227">
        <f>R579*AZ579</f>
        <v>0</v>
      </c>
      <c r="AX579" s="227">
        <f>AV579+AW579</f>
        <v>0</v>
      </c>
      <c r="AY579" s="227"/>
      <c r="AZ579" s="227"/>
      <c r="BA579" s="229">
        <f t="shared" si="1621"/>
        <v>0</v>
      </c>
      <c r="BB579" s="230"/>
      <c r="BC579" s="238">
        <f>Y579*BF579</f>
        <v>0</v>
      </c>
      <c r="BD579" s="227">
        <f>Y579*BG579</f>
        <v>0</v>
      </c>
      <c r="BE579" s="227">
        <f>BC579+BD579</f>
        <v>0</v>
      </c>
      <c r="BF579" s="227"/>
      <c r="BG579" s="227"/>
      <c r="BH579" s="229">
        <f t="shared" si="1622"/>
        <v>0</v>
      </c>
      <c r="BI579" s="230"/>
      <c r="BJ579" s="230"/>
      <c r="BK579" s="238">
        <f>AT579*BN579</f>
        <v>0</v>
      </c>
      <c r="BL579" s="227">
        <f>AT579*BO579</f>
        <v>0</v>
      </c>
      <c r="BM579" s="227">
        <f>BK579+BL579</f>
        <v>0</v>
      </c>
      <c r="BN579" s="227"/>
      <c r="BO579" s="227"/>
      <c r="BP579" s="229">
        <f t="shared" si="1623"/>
        <v>0</v>
      </c>
      <c r="BQ579" s="230"/>
      <c r="BR579" s="238">
        <f>BA579*BU579</f>
        <v>0</v>
      </c>
      <c r="BS579" s="227">
        <f>BA579*BV579</f>
        <v>0</v>
      </c>
      <c r="BT579" s="227">
        <f>BR579+BS579</f>
        <v>0</v>
      </c>
      <c r="BU579" s="18"/>
      <c r="BV579" s="186"/>
      <c r="BW579" s="16">
        <f t="shared" si="1624"/>
        <v>0</v>
      </c>
      <c r="BX579" s="48"/>
      <c r="BY579" s="37" t="s">
        <v>979</v>
      </c>
      <c r="BZ579" s="37"/>
    </row>
    <row r="580" spans="1:162" ht="28.5" customHeight="1" outlineLevel="1" x14ac:dyDescent="0.45">
      <c r="A580" s="5">
        <v>474</v>
      </c>
      <c r="B580" s="5">
        <v>20</v>
      </c>
      <c r="C580" s="5" t="s">
        <v>450</v>
      </c>
      <c r="D580" s="6" t="s">
        <v>550</v>
      </c>
      <c r="E580" s="10">
        <v>16</v>
      </c>
      <c r="F580" s="285">
        <f t="shared" si="1850"/>
        <v>4000</v>
      </c>
      <c r="G580" s="285">
        <f t="shared" si="1851"/>
        <v>146666.66666666669</v>
      </c>
      <c r="H580" s="285">
        <f t="shared" si="1852"/>
        <v>150666.66666666669</v>
      </c>
      <c r="I580" s="285">
        <f t="shared" ref="I580:I583" si="1853">AR580</f>
        <v>250</v>
      </c>
      <c r="J580" s="285">
        <f t="shared" ref="J580:J583" si="1854">AL580</f>
        <v>9166.6666666666679</v>
      </c>
      <c r="K580" s="10"/>
      <c r="L580" s="228"/>
      <c r="M580" s="227">
        <f t="shared" si="1550"/>
        <v>0</v>
      </c>
      <c r="N580" s="227"/>
      <c r="O580" s="227">
        <f t="shared" si="1551"/>
        <v>0</v>
      </c>
      <c r="P580" s="227"/>
      <c r="Q580" s="227"/>
      <c r="R580" s="227">
        <f t="shared" si="1552"/>
        <v>0</v>
      </c>
      <c r="S580" s="228"/>
      <c r="T580" s="227">
        <f t="shared" si="1782"/>
        <v>0</v>
      </c>
      <c r="U580" s="227">
        <f t="shared" si="1783"/>
        <v>0</v>
      </c>
      <c r="V580" s="232">
        <f t="shared" si="1784"/>
        <v>0</v>
      </c>
      <c r="W580" s="274"/>
      <c r="X580" s="227"/>
      <c r="Y580" s="227">
        <f t="shared" si="1835"/>
        <v>0</v>
      </c>
      <c r="Z580" s="228"/>
      <c r="AA580" s="238">
        <f>AM580*AD580</f>
        <v>0</v>
      </c>
      <c r="AB580" s="227">
        <f>AM580*AE580</f>
        <v>0</v>
      </c>
      <c r="AC580" s="227">
        <f>AA580+AB580</f>
        <v>0</v>
      </c>
      <c r="AD580" s="227"/>
      <c r="AE580" s="227"/>
      <c r="AF580" s="229">
        <f t="shared" si="1620"/>
        <v>0</v>
      </c>
      <c r="AG580" s="228"/>
      <c r="AH580" s="227">
        <f t="shared" si="1547"/>
        <v>0</v>
      </c>
      <c r="AI580" s="227">
        <f t="shared" si="1548"/>
        <v>146666.66666666669</v>
      </c>
      <c r="AJ580" s="232">
        <f t="shared" si="1785"/>
        <v>146666.66666666669</v>
      </c>
      <c r="AK580" s="227"/>
      <c r="AL580" s="227">
        <v>9166.6666666666679</v>
      </c>
      <c r="AM580" s="227">
        <f t="shared" si="1578"/>
        <v>9166.6666666666679</v>
      </c>
      <c r="AN580" s="228"/>
      <c r="AO580" s="238">
        <f t="shared" si="1549"/>
        <v>4000</v>
      </c>
      <c r="AP580" s="227">
        <f t="shared" ref="AP580:AP583" si="1855">E580*AS580</f>
        <v>56533.333333333336</v>
      </c>
      <c r="AQ580" s="227">
        <f t="shared" si="1546"/>
        <v>60533.333333333336</v>
      </c>
      <c r="AR580" s="227">
        <v>250</v>
      </c>
      <c r="AS580" s="227">
        <v>3533.3333333333335</v>
      </c>
      <c r="AT580" s="229">
        <f t="shared" si="1541"/>
        <v>3783.3333333333335</v>
      </c>
      <c r="AU580" s="230"/>
      <c r="AV580" s="238">
        <f>R580*AY580</f>
        <v>0</v>
      </c>
      <c r="AW580" s="227">
        <f>R580*AZ580</f>
        <v>0</v>
      </c>
      <c r="AX580" s="227">
        <f>AV580+AW580</f>
        <v>0</v>
      </c>
      <c r="AY580" s="227"/>
      <c r="AZ580" s="227"/>
      <c r="BA580" s="229">
        <f t="shared" si="1621"/>
        <v>0</v>
      </c>
      <c r="BB580" s="230"/>
      <c r="BC580" s="238">
        <f>Y580*BF580</f>
        <v>0</v>
      </c>
      <c r="BD580" s="227">
        <f>Y580*BG580</f>
        <v>0</v>
      </c>
      <c r="BE580" s="227">
        <f>BC580+BD580</f>
        <v>0</v>
      </c>
      <c r="BF580" s="227"/>
      <c r="BG580" s="227"/>
      <c r="BH580" s="229">
        <f t="shared" si="1622"/>
        <v>0</v>
      </c>
      <c r="BI580" s="230"/>
      <c r="BJ580" s="230"/>
      <c r="BK580" s="238">
        <f>AT580*BN580</f>
        <v>0</v>
      </c>
      <c r="BL580" s="227">
        <f>AT580*BO580</f>
        <v>0</v>
      </c>
      <c r="BM580" s="227">
        <f>BK580+BL580</f>
        <v>0</v>
      </c>
      <c r="BN580" s="227"/>
      <c r="BO580" s="227"/>
      <c r="BP580" s="229">
        <f t="shared" si="1623"/>
        <v>0</v>
      </c>
      <c r="BQ580" s="230"/>
      <c r="BR580" s="238">
        <f>BA580*BU580</f>
        <v>0</v>
      </c>
      <c r="BS580" s="227">
        <f>BA580*BV580</f>
        <v>0</v>
      </c>
      <c r="BT580" s="227">
        <f>BR580+BS580</f>
        <v>0</v>
      </c>
      <c r="BU580" s="18"/>
      <c r="BV580" s="186"/>
      <c r="BW580" s="16">
        <f t="shared" si="1624"/>
        <v>0</v>
      </c>
      <c r="BX580" s="48"/>
      <c r="BY580" s="37" t="s">
        <v>970</v>
      </c>
      <c r="BZ580" s="37"/>
    </row>
    <row r="581" spans="1:162" ht="42.75" customHeight="1" outlineLevel="1" x14ac:dyDescent="0.45">
      <c r="A581" s="5">
        <v>475</v>
      </c>
      <c r="B581" s="5">
        <v>21</v>
      </c>
      <c r="C581" s="5" t="s">
        <v>451</v>
      </c>
      <c r="D581" s="6" t="s">
        <v>550</v>
      </c>
      <c r="E581" s="10">
        <v>12</v>
      </c>
      <c r="F581" s="285">
        <f t="shared" si="1850"/>
        <v>35000</v>
      </c>
      <c r="G581" s="285">
        <f t="shared" si="1851"/>
        <v>16000.000000000002</v>
      </c>
      <c r="H581" s="285">
        <f t="shared" si="1852"/>
        <v>51000</v>
      </c>
      <c r="I581" s="285">
        <f t="shared" si="1853"/>
        <v>2916.666666666667</v>
      </c>
      <c r="J581" s="285">
        <f t="shared" si="1854"/>
        <v>1333.3333333333335</v>
      </c>
      <c r="K581" s="10"/>
      <c r="L581" s="228"/>
      <c r="M581" s="227">
        <f t="shared" si="1550"/>
        <v>0</v>
      </c>
      <c r="N581" s="227"/>
      <c r="O581" s="227">
        <f t="shared" si="1551"/>
        <v>0</v>
      </c>
      <c r="P581" s="227"/>
      <c r="Q581" s="227"/>
      <c r="R581" s="227">
        <f t="shared" si="1552"/>
        <v>0</v>
      </c>
      <c r="S581" s="228"/>
      <c r="T581" s="227">
        <f t="shared" si="1782"/>
        <v>0</v>
      </c>
      <c r="U581" s="227">
        <f t="shared" si="1783"/>
        <v>0</v>
      </c>
      <c r="V581" s="232">
        <f t="shared" si="1784"/>
        <v>0</v>
      </c>
      <c r="W581" s="274"/>
      <c r="X581" s="227"/>
      <c r="Y581" s="227">
        <f t="shared" si="1835"/>
        <v>0</v>
      </c>
      <c r="Z581" s="228"/>
      <c r="AA581" s="238">
        <f>AM581*AD581</f>
        <v>0</v>
      </c>
      <c r="AB581" s="227">
        <f>AM581*AE581</f>
        <v>0</v>
      </c>
      <c r="AC581" s="227">
        <f>AA581+AB581</f>
        <v>0</v>
      </c>
      <c r="AD581" s="227"/>
      <c r="AE581" s="227"/>
      <c r="AF581" s="229">
        <f t="shared" si="1620"/>
        <v>0</v>
      </c>
      <c r="AG581" s="228"/>
      <c r="AH581" s="227">
        <f t="shared" si="1547"/>
        <v>0</v>
      </c>
      <c r="AI581" s="227">
        <f t="shared" si="1548"/>
        <v>16000.000000000002</v>
      </c>
      <c r="AJ581" s="232">
        <f t="shared" si="1785"/>
        <v>16000.000000000002</v>
      </c>
      <c r="AK581" s="227"/>
      <c r="AL581" s="227">
        <v>1333.3333333333335</v>
      </c>
      <c r="AM581" s="227">
        <f t="shared" si="1578"/>
        <v>1333.3333333333335</v>
      </c>
      <c r="AN581" s="228"/>
      <c r="AO581" s="238">
        <f t="shared" si="1549"/>
        <v>35000</v>
      </c>
      <c r="AP581" s="227">
        <f t="shared" si="1855"/>
        <v>18400</v>
      </c>
      <c r="AQ581" s="227">
        <f t="shared" si="1546"/>
        <v>53400</v>
      </c>
      <c r="AR581" s="227">
        <v>2916.666666666667</v>
      </c>
      <c r="AS581" s="227">
        <v>1533.3333333333335</v>
      </c>
      <c r="AT581" s="229">
        <f t="shared" si="1541"/>
        <v>4450</v>
      </c>
      <c r="AU581" s="230"/>
      <c r="AV581" s="238">
        <f>R581*AY581</f>
        <v>0</v>
      </c>
      <c r="AW581" s="227">
        <f>R581*AZ581</f>
        <v>0</v>
      </c>
      <c r="AX581" s="227">
        <f>AV581+AW581</f>
        <v>0</v>
      </c>
      <c r="AY581" s="227"/>
      <c r="AZ581" s="227"/>
      <c r="BA581" s="229">
        <f t="shared" si="1621"/>
        <v>0</v>
      </c>
      <c r="BB581" s="230"/>
      <c r="BC581" s="238">
        <f>Y581*BF581</f>
        <v>0</v>
      </c>
      <c r="BD581" s="227">
        <f>Y581*BG581</f>
        <v>0</v>
      </c>
      <c r="BE581" s="227">
        <f>BC581+BD581</f>
        <v>0</v>
      </c>
      <c r="BF581" s="227"/>
      <c r="BG581" s="227"/>
      <c r="BH581" s="229">
        <f t="shared" si="1622"/>
        <v>0</v>
      </c>
      <c r="BI581" s="230"/>
      <c r="BJ581" s="230"/>
      <c r="BK581" s="238">
        <f>AT581*BN581</f>
        <v>0</v>
      </c>
      <c r="BL581" s="227">
        <f>AT581*BO581</f>
        <v>0</v>
      </c>
      <c r="BM581" s="227">
        <f>BK581+BL581</f>
        <v>0</v>
      </c>
      <c r="BN581" s="227"/>
      <c r="BO581" s="227"/>
      <c r="BP581" s="229">
        <f t="shared" si="1623"/>
        <v>0</v>
      </c>
      <c r="BQ581" s="230"/>
      <c r="BR581" s="238">
        <f>BA581*BU581</f>
        <v>0</v>
      </c>
      <c r="BS581" s="227">
        <f>BA581*BV581</f>
        <v>0</v>
      </c>
      <c r="BT581" s="227">
        <f>BR581+BS581</f>
        <v>0</v>
      </c>
      <c r="BU581" s="18"/>
      <c r="BV581" s="186"/>
      <c r="BW581" s="16">
        <f t="shared" si="1624"/>
        <v>0</v>
      </c>
      <c r="BX581" s="48"/>
      <c r="BY581" s="37" t="s">
        <v>980</v>
      </c>
      <c r="BZ581" s="37"/>
    </row>
    <row r="582" spans="1:162" ht="57" customHeight="1" outlineLevel="1" x14ac:dyDescent="0.45">
      <c r="A582" s="5">
        <v>476</v>
      </c>
      <c r="B582" s="5">
        <v>22</v>
      </c>
      <c r="C582" s="5" t="s">
        <v>452</v>
      </c>
      <c r="D582" s="6" t="s">
        <v>550</v>
      </c>
      <c r="E582" s="10">
        <v>44</v>
      </c>
      <c r="F582" s="285">
        <f t="shared" si="1850"/>
        <v>128333.33333333334</v>
      </c>
      <c r="G582" s="285">
        <f t="shared" si="1851"/>
        <v>465666.66666666669</v>
      </c>
      <c r="H582" s="285">
        <f t="shared" si="1852"/>
        <v>594000</v>
      </c>
      <c r="I582" s="285">
        <f t="shared" si="1853"/>
        <v>2916.666666666667</v>
      </c>
      <c r="J582" s="285">
        <f t="shared" si="1854"/>
        <v>10583.333333333334</v>
      </c>
      <c r="K582" s="10"/>
      <c r="L582" s="228"/>
      <c r="M582" s="227">
        <f t="shared" si="1550"/>
        <v>0</v>
      </c>
      <c r="N582" s="227"/>
      <c r="O582" s="227">
        <f t="shared" si="1551"/>
        <v>0</v>
      </c>
      <c r="P582" s="227"/>
      <c r="Q582" s="227"/>
      <c r="R582" s="227">
        <f t="shared" si="1552"/>
        <v>0</v>
      </c>
      <c r="S582" s="228"/>
      <c r="T582" s="227">
        <f t="shared" si="1782"/>
        <v>0</v>
      </c>
      <c r="U582" s="227">
        <f t="shared" si="1783"/>
        <v>0</v>
      </c>
      <c r="V582" s="232">
        <f t="shared" si="1784"/>
        <v>0</v>
      </c>
      <c r="W582" s="274"/>
      <c r="X582" s="227"/>
      <c r="Y582" s="227">
        <f t="shared" si="1835"/>
        <v>0</v>
      </c>
      <c r="Z582" s="228"/>
      <c r="AA582" s="238">
        <f>AM582*AD582</f>
        <v>0</v>
      </c>
      <c r="AB582" s="227">
        <f>AM582*AE582</f>
        <v>0</v>
      </c>
      <c r="AC582" s="227">
        <f>AA582+AB582</f>
        <v>0</v>
      </c>
      <c r="AD582" s="227"/>
      <c r="AE582" s="227"/>
      <c r="AF582" s="229">
        <f t="shared" si="1620"/>
        <v>0</v>
      </c>
      <c r="AG582" s="228"/>
      <c r="AH582" s="227">
        <f t="shared" si="1547"/>
        <v>0</v>
      </c>
      <c r="AI582" s="227">
        <f t="shared" si="1548"/>
        <v>465666.66666666669</v>
      </c>
      <c r="AJ582" s="232">
        <f t="shared" si="1785"/>
        <v>465666.66666666669</v>
      </c>
      <c r="AK582" s="227"/>
      <c r="AL582" s="227">
        <v>10583.333333333334</v>
      </c>
      <c r="AM582" s="227">
        <f t="shared" si="1578"/>
        <v>10583.333333333334</v>
      </c>
      <c r="AN582" s="228"/>
      <c r="AO582" s="238">
        <f t="shared" si="1549"/>
        <v>128333.33333333334</v>
      </c>
      <c r="AP582" s="227">
        <f t="shared" si="1855"/>
        <v>520666.66666666669</v>
      </c>
      <c r="AQ582" s="227">
        <f t="shared" si="1546"/>
        <v>649000</v>
      </c>
      <c r="AR582" s="227">
        <v>2916.666666666667</v>
      </c>
      <c r="AS582" s="227">
        <v>11833.333333333334</v>
      </c>
      <c r="AT582" s="229">
        <f t="shared" ref="AT582:AT645" si="1856">AR582+AS582</f>
        <v>14750</v>
      </c>
      <c r="AU582" s="230"/>
      <c r="AV582" s="238">
        <f>R582*AY582</f>
        <v>0</v>
      </c>
      <c r="AW582" s="227">
        <f>R582*AZ582</f>
        <v>0</v>
      </c>
      <c r="AX582" s="227">
        <f>AV582+AW582</f>
        <v>0</v>
      </c>
      <c r="AY582" s="227"/>
      <c r="AZ582" s="227"/>
      <c r="BA582" s="229">
        <f t="shared" si="1621"/>
        <v>0</v>
      </c>
      <c r="BB582" s="230"/>
      <c r="BC582" s="238">
        <f>Y582*BF582</f>
        <v>0</v>
      </c>
      <c r="BD582" s="227">
        <f>Y582*BG582</f>
        <v>0</v>
      </c>
      <c r="BE582" s="227">
        <f>BC582+BD582</f>
        <v>0</v>
      </c>
      <c r="BF582" s="227"/>
      <c r="BG582" s="227"/>
      <c r="BH582" s="229">
        <f t="shared" si="1622"/>
        <v>0</v>
      </c>
      <c r="BI582" s="230"/>
      <c r="BJ582" s="230"/>
      <c r="BK582" s="238">
        <f>AT582*BN582</f>
        <v>0</v>
      </c>
      <c r="BL582" s="227">
        <f>AT582*BO582</f>
        <v>0</v>
      </c>
      <c r="BM582" s="227">
        <f>BK582+BL582</f>
        <v>0</v>
      </c>
      <c r="BN582" s="227"/>
      <c r="BO582" s="227"/>
      <c r="BP582" s="229">
        <f t="shared" si="1623"/>
        <v>0</v>
      </c>
      <c r="BQ582" s="230"/>
      <c r="BR582" s="238">
        <f>BA582*BU582</f>
        <v>0</v>
      </c>
      <c r="BS582" s="227">
        <f>BA582*BV582</f>
        <v>0</v>
      </c>
      <c r="BT582" s="227">
        <f>BR582+BS582</f>
        <v>0</v>
      </c>
      <c r="BU582" s="18"/>
      <c r="BV582" s="186"/>
      <c r="BW582" s="16">
        <f t="shared" si="1624"/>
        <v>0</v>
      </c>
      <c r="BX582" s="48"/>
      <c r="BY582" s="37" t="s">
        <v>981</v>
      </c>
      <c r="BZ582" s="37"/>
    </row>
    <row r="583" spans="1:162" ht="57" customHeight="1" outlineLevel="1" x14ac:dyDescent="0.45">
      <c r="A583" s="5">
        <v>477</v>
      </c>
      <c r="B583" s="5">
        <v>23</v>
      </c>
      <c r="C583" s="5" t="s">
        <v>453</v>
      </c>
      <c r="D583" s="6" t="s">
        <v>550</v>
      </c>
      <c r="E583" s="10">
        <v>9</v>
      </c>
      <c r="F583" s="285">
        <f t="shared" si="1850"/>
        <v>26250.000000000004</v>
      </c>
      <c r="G583" s="285">
        <f t="shared" si="1851"/>
        <v>10275</v>
      </c>
      <c r="H583" s="285">
        <f t="shared" si="1852"/>
        <v>36525</v>
      </c>
      <c r="I583" s="285">
        <f t="shared" si="1853"/>
        <v>2916.666666666667</v>
      </c>
      <c r="J583" s="285">
        <f t="shared" si="1854"/>
        <v>1141.6666666666667</v>
      </c>
      <c r="K583" s="10"/>
      <c r="L583" s="228"/>
      <c r="M583" s="227">
        <f t="shared" si="1550"/>
        <v>0</v>
      </c>
      <c r="N583" s="227"/>
      <c r="O583" s="227">
        <f t="shared" si="1551"/>
        <v>0</v>
      </c>
      <c r="P583" s="227"/>
      <c r="Q583" s="227"/>
      <c r="R583" s="227">
        <f t="shared" si="1552"/>
        <v>0</v>
      </c>
      <c r="S583" s="228"/>
      <c r="T583" s="227">
        <f t="shared" si="1782"/>
        <v>0</v>
      </c>
      <c r="U583" s="227">
        <f t="shared" si="1783"/>
        <v>0</v>
      </c>
      <c r="V583" s="232">
        <f t="shared" si="1784"/>
        <v>0</v>
      </c>
      <c r="W583" s="274"/>
      <c r="X583" s="227"/>
      <c r="Y583" s="227">
        <f t="shared" si="1835"/>
        <v>0</v>
      </c>
      <c r="Z583" s="228"/>
      <c r="AA583" s="238">
        <f>AM583*AD583</f>
        <v>0</v>
      </c>
      <c r="AB583" s="227">
        <f>AM583*AE583</f>
        <v>0</v>
      </c>
      <c r="AC583" s="227">
        <f>AA583+AB583</f>
        <v>0</v>
      </c>
      <c r="AD583" s="227"/>
      <c r="AE583" s="227"/>
      <c r="AF583" s="229">
        <f t="shared" si="1620"/>
        <v>0</v>
      </c>
      <c r="AG583" s="228"/>
      <c r="AH583" s="227">
        <f t="shared" si="1547"/>
        <v>0</v>
      </c>
      <c r="AI583" s="227">
        <f t="shared" si="1548"/>
        <v>10275</v>
      </c>
      <c r="AJ583" s="232">
        <f t="shared" si="1785"/>
        <v>10275</v>
      </c>
      <c r="AK583" s="227"/>
      <c r="AL583" s="227">
        <v>1141.6666666666667</v>
      </c>
      <c r="AM583" s="227">
        <f t="shared" si="1578"/>
        <v>1141.6666666666667</v>
      </c>
      <c r="AN583" s="228"/>
      <c r="AO583" s="238">
        <f t="shared" si="1549"/>
        <v>26250.000000000004</v>
      </c>
      <c r="AP583" s="227">
        <f t="shared" si="1855"/>
        <v>12000.000000000002</v>
      </c>
      <c r="AQ583" s="227">
        <f t="shared" ref="AQ583:AQ646" si="1857">AO583+AP583</f>
        <v>38250.000000000007</v>
      </c>
      <c r="AR583" s="227">
        <v>2916.666666666667</v>
      </c>
      <c r="AS583" s="227">
        <v>1333.3333333333335</v>
      </c>
      <c r="AT583" s="229">
        <f t="shared" si="1856"/>
        <v>4250</v>
      </c>
      <c r="AU583" s="230"/>
      <c r="AV583" s="238">
        <f>R583*AY583</f>
        <v>0</v>
      </c>
      <c r="AW583" s="227">
        <f>R583*AZ583</f>
        <v>0</v>
      </c>
      <c r="AX583" s="227">
        <f>AV583+AW583</f>
        <v>0</v>
      </c>
      <c r="AY583" s="227"/>
      <c r="AZ583" s="227"/>
      <c r="BA583" s="229">
        <f t="shared" si="1621"/>
        <v>0</v>
      </c>
      <c r="BB583" s="230"/>
      <c r="BC583" s="238">
        <f>Y583*BF583</f>
        <v>0</v>
      </c>
      <c r="BD583" s="227">
        <f>Y583*BG583</f>
        <v>0</v>
      </c>
      <c r="BE583" s="227">
        <f>BC583+BD583</f>
        <v>0</v>
      </c>
      <c r="BF583" s="227"/>
      <c r="BG583" s="227"/>
      <c r="BH583" s="229">
        <f t="shared" si="1622"/>
        <v>0</v>
      </c>
      <c r="BI583" s="230"/>
      <c r="BJ583" s="230"/>
      <c r="BK583" s="238">
        <f>AT583*BN583</f>
        <v>0</v>
      </c>
      <c r="BL583" s="227">
        <f>AT583*BO583</f>
        <v>0</v>
      </c>
      <c r="BM583" s="227">
        <f>BK583+BL583</f>
        <v>0</v>
      </c>
      <c r="BN583" s="227"/>
      <c r="BO583" s="227"/>
      <c r="BP583" s="229">
        <f t="shared" si="1623"/>
        <v>0</v>
      </c>
      <c r="BQ583" s="230"/>
      <c r="BR583" s="238">
        <f>BA583*BU583</f>
        <v>0</v>
      </c>
      <c r="BS583" s="227">
        <f>BA583*BV583</f>
        <v>0</v>
      </c>
      <c r="BT583" s="227">
        <f>BR583+BS583</f>
        <v>0</v>
      </c>
      <c r="BU583" s="18"/>
      <c r="BV583" s="186"/>
      <c r="BW583" s="16">
        <f t="shared" si="1624"/>
        <v>0</v>
      </c>
      <c r="BX583" s="48"/>
      <c r="BY583" s="37" t="s">
        <v>982</v>
      </c>
      <c r="BZ583" s="37"/>
    </row>
    <row r="584" spans="1:162" s="26" customFormat="1" ht="28.5" x14ac:dyDescent="0.45">
      <c r="A584" s="21"/>
      <c r="B584" s="21"/>
      <c r="C584" s="21" t="s">
        <v>454</v>
      </c>
      <c r="D584" s="27"/>
      <c r="E584" s="28"/>
      <c r="F584" s="225">
        <f t="shared" ref="F584:H584" si="1858">SUM(F585:F599)</f>
        <v>1746713.3333333333</v>
      </c>
      <c r="G584" s="225">
        <f t="shared" si="1858"/>
        <v>741029.99999999988</v>
      </c>
      <c r="H584" s="225">
        <f t="shared" si="1858"/>
        <v>2487743.3333333335</v>
      </c>
      <c r="I584" s="290"/>
      <c r="J584" s="290"/>
      <c r="K584" s="28"/>
      <c r="L584" s="226"/>
      <c r="M584" s="225">
        <f>SUM(M585:M599)</f>
        <v>0</v>
      </c>
      <c r="N584" s="225">
        <f t="shared" ref="N584:O584" si="1859">SUM(N585:N599)</f>
        <v>0</v>
      </c>
      <c r="O584" s="225">
        <f t="shared" si="1859"/>
        <v>0</v>
      </c>
      <c r="P584" s="225"/>
      <c r="Q584" s="225"/>
      <c r="R584" s="225">
        <f t="shared" si="1552"/>
        <v>0</v>
      </c>
      <c r="S584" s="226"/>
      <c r="T584" s="225">
        <f>SUM(T585:T599)</f>
        <v>0</v>
      </c>
      <c r="U584" s="225">
        <f t="shared" ref="U584" si="1860">SUM(U585:U599)</f>
        <v>0</v>
      </c>
      <c r="V584" s="225">
        <f t="shared" ref="V584" si="1861">SUM(V585:V599)</f>
        <v>0</v>
      </c>
      <c r="W584" s="273"/>
      <c r="X584" s="225"/>
      <c r="Y584" s="225">
        <f t="shared" si="1835"/>
        <v>0</v>
      </c>
      <c r="Z584" s="226"/>
      <c r="AA584" s="225">
        <f>SUM(AA585:AA599)</f>
        <v>0</v>
      </c>
      <c r="AB584" s="225">
        <f>SUM(AB585:AB599)</f>
        <v>0</v>
      </c>
      <c r="AC584" s="225">
        <f t="shared" ref="AC584" si="1862">SUM(AC585:AC599)</f>
        <v>0</v>
      </c>
      <c r="AD584" s="225"/>
      <c r="AE584" s="225"/>
      <c r="AF584" s="222">
        <f t="shared" si="1620"/>
        <v>0</v>
      </c>
      <c r="AG584" s="226"/>
      <c r="AH584" s="225">
        <f>SUM(AH585:AH599)</f>
        <v>0</v>
      </c>
      <c r="AI584" s="225">
        <f t="shared" ref="AI584" si="1863">SUM(AI585:AI599)</f>
        <v>1818506.5</v>
      </c>
      <c r="AJ584" s="225">
        <f t="shared" ref="AJ584" si="1864">SUM(AJ585:AJ599)</f>
        <v>1818506.5</v>
      </c>
      <c r="AK584" s="225"/>
      <c r="AL584" s="225"/>
      <c r="AM584" s="225">
        <f t="shared" si="1578"/>
        <v>0</v>
      </c>
      <c r="AN584" s="226"/>
      <c r="AO584" s="225">
        <f>SUM(AO585:AO599)</f>
        <v>1746713.3333333333</v>
      </c>
      <c r="AP584" s="225">
        <f>SUM(AP585:AP599)</f>
        <v>741029.99999999988</v>
      </c>
      <c r="AQ584" s="225">
        <f t="shared" ref="AQ584" si="1865">SUM(AQ585:AQ599)</f>
        <v>2487743.3333333335</v>
      </c>
      <c r="AR584" s="225"/>
      <c r="AS584" s="225"/>
      <c r="AT584" s="222">
        <f t="shared" si="1856"/>
        <v>0</v>
      </c>
      <c r="AU584" s="223"/>
      <c r="AV584" s="225">
        <f>SUM(AV585:AV599)</f>
        <v>0</v>
      </c>
      <c r="AW584" s="225">
        <f>SUM(AW585:AW599)</f>
        <v>0</v>
      </c>
      <c r="AX584" s="225">
        <f t="shared" ref="AX584" si="1866">SUM(AX585:AX599)</f>
        <v>0</v>
      </c>
      <c r="AY584" s="225"/>
      <c r="AZ584" s="225"/>
      <c r="BA584" s="222">
        <f t="shared" si="1621"/>
        <v>0</v>
      </c>
      <c r="BB584" s="223"/>
      <c r="BC584" s="225">
        <f>SUM(BC585:BC599)</f>
        <v>0</v>
      </c>
      <c r="BD584" s="225">
        <f>SUM(BD585:BD599)</f>
        <v>0</v>
      </c>
      <c r="BE584" s="225">
        <f t="shared" ref="BE584" si="1867">SUM(BE585:BE599)</f>
        <v>0</v>
      </c>
      <c r="BF584" s="225"/>
      <c r="BG584" s="225"/>
      <c r="BH584" s="222">
        <f t="shared" si="1622"/>
        <v>0</v>
      </c>
      <c r="BI584" s="223"/>
      <c r="BJ584" s="223"/>
      <c r="BK584" s="225">
        <f>SUM(BK585:BK599)</f>
        <v>0</v>
      </c>
      <c r="BL584" s="225">
        <f>SUM(BL585:BL599)</f>
        <v>0</v>
      </c>
      <c r="BM584" s="225">
        <f t="shared" ref="BM584" si="1868">SUM(BM585:BM599)</f>
        <v>0</v>
      </c>
      <c r="BN584" s="225"/>
      <c r="BO584" s="225"/>
      <c r="BP584" s="222">
        <f t="shared" si="1623"/>
        <v>0</v>
      </c>
      <c r="BQ584" s="223"/>
      <c r="BR584" s="225">
        <f>SUM(BR585:BR599)</f>
        <v>0</v>
      </c>
      <c r="BS584" s="225">
        <f>SUM(BS585:BS599)</f>
        <v>0</v>
      </c>
      <c r="BT584" s="225">
        <f t="shared" ref="BT584" si="1869">SUM(BT585:BT599)</f>
        <v>0</v>
      </c>
      <c r="BU584" s="29"/>
      <c r="BV584" s="190"/>
      <c r="BW584" s="25">
        <f t="shared" si="1624"/>
        <v>0</v>
      </c>
      <c r="BX584" s="47"/>
      <c r="BY584" s="35"/>
      <c r="BZ584" s="35"/>
      <c r="CA584" s="53"/>
      <c r="CB584" s="53"/>
      <c r="CC584" s="53"/>
      <c r="CD584" s="53"/>
      <c r="CE584" s="53"/>
      <c r="CF584" s="53"/>
      <c r="CG584" s="53"/>
      <c r="CH584" s="53"/>
      <c r="CI584" s="53"/>
      <c r="CJ584" s="53"/>
      <c r="CK584" s="53"/>
      <c r="CL584" s="53"/>
      <c r="CM584" s="53"/>
      <c r="CN584" s="53"/>
      <c r="CO584" s="53"/>
      <c r="CP584" s="53"/>
      <c r="CQ584" s="53"/>
      <c r="CR584" s="53"/>
      <c r="CS584" s="53"/>
      <c r="CT584" s="53"/>
      <c r="CU584" s="53"/>
      <c r="CV584" s="53"/>
      <c r="CW584" s="53"/>
      <c r="CX584" s="53"/>
      <c r="CY584" s="53"/>
      <c r="CZ584" s="53"/>
      <c r="DA584" s="53"/>
      <c r="DB584" s="53"/>
      <c r="DC584" s="53"/>
      <c r="DD584" s="53"/>
      <c r="DE584" s="53"/>
      <c r="DF584" s="53"/>
      <c r="DG584" s="53"/>
      <c r="DH584" s="53"/>
      <c r="DI584" s="53"/>
      <c r="DJ584" s="53"/>
      <c r="DK584" s="53"/>
      <c r="DL584" s="53"/>
      <c r="DM584" s="53"/>
      <c r="DN584" s="53"/>
      <c r="DO584" s="53"/>
      <c r="DP584" s="53"/>
      <c r="DQ584" s="53"/>
      <c r="DR584" s="53"/>
      <c r="DS584" s="53"/>
      <c r="DT584" s="53"/>
      <c r="DU584" s="53"/>
      <c r="DV584" s="53"/>
      <c r="DW584" s="53"/>
      <c r="DX584" s="53"/>
      <c r="DY584" s="53"/>
      <c r="DZ584" s="53"/>
      <c r="EA584" s="53"/>
      <c r="EB584" s="53"/>
      <c r="EC584" s="53"/>
      <c r="ED584" s="53"/>
      <c r="EE584" s="53"/>
      <c r="EF584" s="53"/>
      <c r="EG584" s="53"/>
      <c r="EH584" s="53"/>
      <c r="EI584" s="53"/>
      <c r="EJ584" s="53"/>
      <c r="EK584" s="53"/>
      <c r="EL584" s="53"/>
      <c r="EM584" s="53"/>
      <c r="EN584" s="53"/>
      <c r="EO584" s="53"/>
      <c r="EP584" s="53"/>
      <c r="EQ584" s="53"/>
      <c r="ER584" s="53"/>
      <c r="ES584" s="53"/>
      <c r="ET584" s="53"/>
      <c r="EU584" s="53"/>
      <c r="EV584" s="53"/>
      <c r="EW584" s="53"/>
      <c r="EX584" s="53"/>
      <c r="EY584" s="53"/>
      <c r="EZ584" s="53"/>
      <c r="FA584" s="53"/>
      <c r="FB584" s="53"/>
      <c r="FC584" s="53"/>
      <c r="FD584" s="53"/>
      <c r="FE584" s="53"/>
      <c r="FF584" s="53"/>
    </row>
    <row r="585" spans="1:162" ht="85.5" customHeight="1" outlineLevel="1" x14ac:dyDescent="0.45">
      <c r="A585" s="5">
        <v>478</v>
      </c>
      <c r="B585" s="5">
        <v>24</v>
      </c>
      <c r="C585" s="5" t="s">
        <v>455</v>
      </c>
      <c r="D585" s="6" t="s">
        <v>557</v>
      </c>
      <c r="E585" s="10">
        <v>1722</v>
      </c>
      <c r="F585" s="285">
        <f t="shared" ref="F585" si="1870">I585*E585</f>
        <v>86100</v>
      </c>
      <c r="G585" s="285">
        <f t="shared" ref="G585" si="1871">J585*E585</f>
        <v>114800.00000000001</v>
      </c>
      <c r="H585" s="285">
        <f t="shared" ref="H585" si="1872">F585+G585</f>
        <v>200900</v>
      </c>
      <c r="I585" s="283">
        <f>AR585</f>
        <v>50</v>
      </c>
      <c r="J585" s="283">
        <f>AS585</f>
        <v>66.666666666666671</v>
      </c>
      <c r="K585" s="10"/>
      <c r="L585" s="228"/>
      <c r="M585" s="227">
        <f t="shared" ref="M585:M647" si="1873">P585*E585</f>
        <v>0</v>
      </c>
      <c r="N585" s="227"/>
      <c r="O585" s="227">
        <f t="shared" ref="O585:O647" si="1874">M585+N585</f>
        <v>0</v>
      </c>
      <c r="P585" s="227"/>
      <c r="Q585" s="227"/>
      <c r="R585" s="227">
        <f t="shared" ref="R585:R648" si="1875">P585+Q585</f>
        <v>0</v>
      </c>
      <c r="S585" s="228"/>
      <c r="T585" s="227">
        <f t="shared" si="1782"/>
        <v>0</v>
      </c>
      <c r="U585" s="227">
        <f t="shared" si="1783"/>
        <v>0</v>
      </c>
      <c r="V585" s="232">
        <f t="shared" si="1784"/>
        <v>0</v>
      </c>
      <c r="W585" s="274"/>
      <c r="X585" s="227"/>
      <c r="Y585" s="227">
        <f t="shared" si="1835"/>
        <v>0</v>
      </c>
      <c r="Z585" s="228"/>
      <c r="AA585" s="238">
        <f t="shared" ref="AA585:AA599" si="1876">AM585*AD585</f>
        <v>0</v>
      </c>
      <c r="AB585" s="227">
        <f t="shared" ref="AB585:AB599" si="1877">AM585*AE585</f>
        <v>0</v>
      </c>
      <c r="AC585" s="227">
        <f t="shared" ref="AC585:AC599" si="1878">AA585+AB585</f>
        <v>0</v>
      </c>
      <c r="AD585" s="227"/>
      <c r="AE585" s="227"/>
      <c r="AF585" s="229">
        <f t="shared" si="1620"/>
        <v>0</v>
      </c>
      <c r="AG585" s="228"/>
      <c r="AH585" s="227">
        <f t="shared" ref="AH585:AH647" si="1879">AK585*E585</f>
        <v>0</v>
      </c>
      <c r="AI585" s="227">
        <f t="shared" ref="AI585:AI647" si="1880">E585*AL585</f>
        <v>358176</v>
      </c>
      <c r="AJ585" s="232">
        <f t="shared" si="1785"/>
        <v>358176</v>
      </c>
      <c r="AK585" s="227"/>
      <c r="AL585" s="227">
        <v>208</v>
      </c>
      <c r="AM585" s="227">
        <f t="shared" si="1578"/>
        <v>208</v>
      </c>
      <c r="AN585" s="228"/>
      <c r="AO585" s="238">
        <f t="shared" ref="AO585:AO599" si="1881">E585*AR585</f>
        <v>86100</v>
      </c>
      <c r="AP585" s="227">
        <f>E585*AS585</f>
        <v>114800.00000000001</v>
      </c>
      <c r="AQ585" s="227">
        <f t="shared" si="1857"/>
        <v>200900</v>
      </c>
      <c r="AR585" s="227">
        <v>50</v>
      </c>
      <c r="AS585" s="227">
        <v>66.666666666666671</v>
      </c>
      <c r="AT585" s="229">
        <f t="shared" si="1856"/>
        <v>116.66666666666667</v>
      </c>
      <c r="AU585" s="230"/>
      <c r="AV585" s="238">
        <f t="shared" ref="AV585:AV599" si="1882">R585*AY585</f>
        <v>0</v>
      </c>
      <c r="AW585" s="227">
        <f t="shared" ref="AW585:AW599" si="1883">R585*AZ585</f>
        <v>0</v>
      </c>
      <c r="AX585" s="227">
        <f t="shared" ref="AX585:AX599" si="1884">AV585+AW585</f>
        <v>0</v>
      </c>
      <c r="AY585" s="227"/>
      <c r="AZ585" s="227"/>
      <c r="BA585" s="229">
        <f t="shared" si="1621"/>
        <v>0</v>
      </c>
      <c r="BB585" s="230"/>
      <c r="BC585" s="238">
        <f t="shared" ref="BC585:BC599" si="1885">Y585*BF585</f>
        <v>0</v>
      </c>
      <c r="BD585" s="227">
        <f t="shared" ref="BD585:BD599" si="1886">Y585*BG585</f>
        <v>0</v>
      </c>
      <c r="BE585" s="227">
        <f t="shared" ref="BE585:BE599" si="1887">BC585+BD585</f>
        <v>0</v>
      </c>
      <c r="BF585" s="227"/>
      <c r="BG585" s="227"/>
      <c r="BH585" s="229">
        <f t="shared" si="1622"/>
        <v>0</v>
      </c>
      <c r="BI585" s="230"/>
      <c r="BJ585" s="230"/>
      <c r="BK585" s="238">
        <f t="shared" ref="BK585:BK599" si="1888">AT585*BN585</f>
        <v>0</v>
      </c>
      <c r="BL585" s="227">
        <f t="shared" ref="BL585:BL599" si="1889">AT585*BO585</f>
        <v>0</v>
      </c>
      <c r="BM585" s="227">
        <f t="shared" ref="BM585:BM599" si="1890">BK585+BL585</f>
        <v>0</v>
      </c>
      <c r="BN585" s="227"/>
      <c r="BO585" s="227"/>
      <c r="BP585" s="229">
        <f t="shared" si="1623"/>
        <v>0</v>
      </c>
      <c r="BQ585" s="230"/>
      <c r="BR585" s="238">
        <f t="shared" ref="BR585:BR599" si="1891">BA585*BU585</f>
        <v>0</v>
      </c>
      <c r="BS585" s="227">
        <f t="shared" ref="BS585:BS599" si="1892">BA585*BV585</f>
        <v>0</v>
      </c>
      <c r="BT585" s="227">
        <f t="shared" ref="BT585:BT599" si="1893">BR585+BS585</f>
        <v>0</v>
      </c>
      <c r="BU585" s="18"/>
      <c r="BV585" s="186"/>
      <c r="BW585" s="16">
        <f t="shared" si="1624"/>
        <v>0</v>
      </c>
      <c r="BX585" s="48"/>
      <c r="BY585" s="37" t="s">
        <v>983</v>
      </c>
      <c r="BZ585" s="37"/>
    </row>
    <row r="586" spans="1:162" ht="42.75" customHeight="1" outlineLevel="1" x14ac:dyDescent="0.45">
      <c r="A586" s="5">
        <v>479</v>
      </c>
      <c r="B586" s="5">
        <v>25</v>
      </c>
      <c r="C586" s="5" t="s">
        <v>456</v>
      </c>
      <c r="D586" s="6" t="s">
        <v>557</v>
      </c>
      <c r="E586" s="10">
        <v>1722</v>
      </c>
      <c r="F586" s="285">
        <f t="shared" ref="F586:F599" si="1894">I586*E586</f>
        <v>519470.00000000006</v>
      </c>
      <c r="G586" s="285">
        <f t="shared" ref="G586:G599" si="1895">J586*E586</f>
        <v>120540</v>
      </c>
      <c r="H586" s="285">
        <f t="shared" ref="H586:H599" si="1896">F586+G586</f>
        <v>640010</v>
      </c>
      <c r="I586" s="285">
        <f t="shared" ref="I586:I599" si="1897">AR586</f>
        <v>301.66666666666669</v>
      </c>
      <c r="J586" s="285">
        <f t="shared" ref="J586:J599" si="1898">AS586</f>
        <v>70</v>
      </c>
      <c r="K586" s="10"/>
      <c r="L586" s="228"/>
      <c r="M586" s="227">
        <f t="shared" si="1873"/>
        <v>0</v>
      </c>
      <c r="N586" s="227"/>
      <c r="O586" s="227">
        <f t="shared" si="1874"/>
        <v>0</v>
      </c>
      <c r="P586" s="227"/>
      <c r="Q586" s="227"/>
      <c r="R586" s="227">
        <f t="shared" si="1875"/>
        <v>0</v>
      </c>
      <c r="S586" s="228"/>
      <c r="T586" s="227">
        <f t="shared" si="1782"/>
        <v>0</v>
      </c>
      <c r="U586" s="227">
        <f t="shared" si="1783"/>
        <v>0</v>
      </c>
      <c r="V586" s="232">
        <f t="shared" si="1784"/>
        <v>0</v>
      </c>
      <c r="W586" s="274"/>
      <c r="X586" s="227"/>
      <c r="Y586" s="227">
        <f t="shared" si="1835"/>
        <v>0</v>
      </c>
      <c r="Z586" s="228"/>
      <c r="AA586" s="238">
        <f t="shared" si="1876"/>
        <v>0</v>
      </c>
      <c r="AB586" s="227">
        <f t="shared" si="1877"/>
        <v>0</v>
      </c>
      <c r="AC586" s="227">
        <f t="shared" si="1878"/>
        <v>0</v>
      </c>
      <c r="AD586" s="227"/>
      <c r="AE586" s="227"/>
      <c r="AF586" s="229">
        <f t="shared" si="1620"/>
        <v>0</v>
      </c>
      <c r="AG586" s="228"/>
      <c r="AH586" s="227">
        <f t="shared" si="1879"/>
        <v>0</v>
      </c>
      <c r="AI586" s="227">
        <f t="shared" si="1880"/>
        <v>100450</v>
      </c>
      <c r="AJ586" s="232">
        <f t="shared" si="1785"/>
        <v>100450</v>
      </c>
      <c r="AK586" s="227"/>
      <c r="AL586" s="227">
        <v>58.333333333333336</v>
      </c>
      <c r="AM586" s="227">
        <f t="shared" si="1578"/>
        <v>58.333333333333336</v>
      </c>
      <c r="AN586" s="228"/>
      <c r="AO586" s="238">
        <f t="shared" si="1881"/>
        <v>519470.00000000006</v>
      </c>
      <c r="AP586" s="227">
        <f t="shared" ref="AP586:AP599" si="1899">E586*AS586</f>
        <v>120540</v>
      </c>
      <c r="AQ586" s="227">
        <f t="shared" si="1857"/>
        <v>640010</v>
      </c>
      <c r="AR586" s="227">
        <v>301.66666666666669</v>
      </c>
      <c r="AS586" s="227">
        <v>70</v>
      </c>
      <c r="AT586" s="229">
        <f t="shared" si="1856"/>
        <v>371.66666666666669</v>
      </c>
      <c r="AU586" s="230"/>
      <c r="AV586" s="238">
        <f t="shared" si="1882"/>
        <v>0</v>
      </c>
      <c r="AW586" s="227">
        <f t="shared" si="1883"/>
        <v>0</v>
      </c>
      <c r="AX586" s="227">
        <f t="shared" si="1884"/>
        <v>0</v>
      </c>
      <c r="AY586" s="227"/>
      <c r="AZ586" s="227"/>
      <c r="BA586" s="229">
        <f t="shared" si="1621"/>
        <v>0</v>
      </c>
      <c r="BB586" s="230"/>
      <c r="BC586" s="238">
        <f t="shared" si="1885"/>
        <v>0</v>
      </c>
      <c r="BD586" s="227">
        <f t="shared" si="1886"/>
        <v>0</v>
      </c>
      <c r="BE586" s="227">
        <f t="shared" si="1887"/>
        <v>0</v>
      </c>
      <c r="BF586" s="227"/>
      <c r="BG586" s="227"/>
      <c r="BH586" s="229">
        <f t="shared" si="1622"/>
        <v>0</v>
      </c>
      <c r="BI586" s="230"/>
      <c r="BJ586" s="230"/>
      <c r="BK586" s="238">
        <f t="shared" si="1888"/>
        <v>0</v>
      </c>
      <c r="BL586" s="227">
        <f t="shared" si="1889"/>
        <v>0</v>
      </c>
      <c r="BM586" s="227">
        <f t="shared" si="1890"/>
        <v>0</v>
      </c>
      <c r="BN586" s="227"/>
      <c r="BO586" s="227"/>
      <c r="BP586" s="229">
        <f t="shared" si="1623"/>
        <v>0</v>
      </c>
      <c r="BQ586" s="230"/>
      <c r="BR586" s="238">
        <f t="shared" si="1891"/>
        <v>0</v>
      </c>
      <c r="BS586" s="227">
        <f t="shared" si="1892"/>
        <v>0</v>
      </c>
      <c r="BT586" s="227">
        <f t="shared" si="1893"/>
        <v>0</v>
      </c>
      <c r="BU586" s="18"/>
      <c r="BV586" s="186"/>
      <c r="BW586" s="16">
        <f t="shared" si="1624"/>
        <v>0</v>
      </c>
      <c r="BX586" s="48"/>
      <c r="BY586" s="37" t="s">
        <v>984</v>
      </c>
      <c r="BZ586" s="37"/>
    </row>
    <row r="587" spans="1:162" ht="85.5" customHeight="1" outlineLevel="1" x14ac:dyDescent="0.45">
      <c r="A587" s="5">
        <v>480</v>
      </c>
      <c r="B587" s="5">
        <v>26</v>
      </c>
      <c r="C587" s="5" t="s">
        <v>455</v>
      </c>
      <c r="D587" s="6" t="s">
        <v>557</v>
      </c>
      <c r="E587" s="10">
        <v>1746</v>
      </c>
      <c r="F587" s="285">
        <f t="shared" si="1894"/>
        <v>87300</v>
      </c>
      <c r="G587" s="285">
        <f t="shared" si="1895"/>
        <v>116400.00000000001</v>
      </c>
      <c r="H587" s="285">
        <f t="shared" si="1896"/>
        <v>203700</v>
      </c>
      <c r="I587" s="285">
        <f t="shared" si="1897"/>
        <v>50</v>
      </c>
      <c r="J587" s="285">
        <f t="shared" si="1898"/>
        <v>66.666666666666671</v>
      </c>
      <c r="K587" s="10"/>
      <c r="L587" s="228"/>
      <c r="M587" s="227">
        <f t="shared" si="1873"/>
        <v>0</v>
      </c>
      <c r="N587" s="227"/>
      <c r="O587" s="227">
        <f t="shared" si="1874"/>
        <v>0</v>
      </c>
      <c r="P587" s="227"/>
      <c r="Q587" s="227"/>
      <c r="R587" s="227">
        <f t="shared" si="1875"/>
        <v>0</v>
      </c>
      <c r="S587" s="228"/>
      <c r="T587" s="227">
        <f t="shared" si="1782"/>
        <v>0</v>
      </c>
      <c r="U587" s="227">
        <f t="shared" si="1783"/>
        <v>0</v>
      </c>
      <c r="V587" s="232">
        <f t="shared" si="1784"/>
        <v>0</v>
      </c>
      <c r="W587" s="274"/>
      <c r="X587" s="227"/>
      <c r="Y587" s="227">
        <f t="shared" si="1835"/>
        <v>0</v>
      </c>
      <c r="Z587" s="228"/>
      <c r="AA587" s="238">
        <f t="shared" si="1876"/>
        <v>0</v>
      </c>
      <c r="AB587" s="227">
        <f t="shared" si="1877"/>
        <v>0</v>
      </c>
      <c r="AC587" s="227">
        <f t="shared" si="1878"/>
        <v>0</v>
      </c>
      <c r="AD587" s="227"/>
      <c r="AE587" s="227"/>
      <c r="AF587" s="229">
        <f t="shared" si="1620"/>
        <v>0</v>
      </c>
      <c r="AG587" s="228"/>
      <c r="AH587" s="227">
        <f t="shared" si="1879"/>
        <v>0</v>
      </c>
      <c r="AI587" s="227">
        <f t="shared" si="1880"/>
        <v>363168</v>
      </c>
      <c r="AJ587" s="232">
        <f t="shared" si="1785"/>
        <v>363168</v>
      </c>
      <c r="AK587" s="227"/>
      <c r="AL587" s="227">
        <v>208</v>
      </c>
      <c r="AM587" s="227">
        <f t="shared" si="1578"/>
        <v>208</v>
      </c>
      <c r="AN587" s="228"/>
      <c r="AO587" s="238">
        <f t="shared" si="1881"/>
        <v>87300</v>
      </c>
      <c r="AP587" s="227">
        <f t="shared" si="1899"/>
        <v>116400.00000000001</v>
      </c>
      <c r="AQ587" s="227">
        <f t="shared" si="1857"/>
        <v>203700</v>
      </c>
      <c r="AR587" s="227">
        <v>50</v>
      </c>
      <c r="AS587" s="227">
        <v>66.666666666666671</v>
      </c>
      <c r="AT587" s="229">
        <f t="shared" si="1856"/>
        <v>116.66666666666667</v>
      </c>
      <c r="AU587" s="230"/>
      <c r="AV587" s="238">
        <f t="shared" si="1882"/>
        <v>0</v>
      </c>
      <c r="AW587" s="227">
        <f t="shared" si="1883"/>
        <v>0</v>
      </c>
      <c r="AX587" s="227">
        <f t="shared" si="1884"/>
        <v>0</v>
      </c>
      <c r="AY587" s="227"/>
      <c r="AZ587" s="227"/>
      <c r="BA587" s="229">
        <f t="shared" si="1621"/>
        <v>0</v>
      </c>
      <c r="BB587" s="230"/>
      <c r="BC587" s="238">
        <f t="shared" si="1885"/>
        <v>0</v>
      </c>
      <c r="BD587" s="227">
        <f t="shared" si="1886"/>
        <v>0</v>
      </c>
      <c r="BE587" s="227">
        <f t="shared" si="1887"/>
        <v>0</v>
      </c>
      <c r="BF587" s="227"/>
      <c r="BG587" s="227"/>
      <c r="BH587" s="229">
        <f t="shared" si="1622"/>
        <v>0</v>
      </c>
      <c r="BI587" s="230"/>
      <c r="BJ587" s="230"/>
      <c r="BK587" s="238">
        <f t="shared" si="1888"/>
        <v>0</v>
      </c>
      <c r="BL587" s="227">
        <f t="shared" si="1889"/>
        <v>0</v>
      </c>
      <c r="BM587" s="227">
        <f t="shared" si="1890"/>
        <v>0</v>
      </c>
      <c r="BN587" s="227"/>
      <c r="BO587" s="227"/>
      <c r="BP587" s="229">
        <f t="shared" si="1623"/>
        <v>0</v>
      </c>
      <c r="BQ587" s="230"/>
      <c r="BR587" s="238">
        <f t="shared" si="1891"/>
        <v>0</v>
      </c>
      <c r="BS587" s="227">
        <f t="shared" si="1892"/>
        <v>0</v>
      </c>
      <c r="BT587" s="227">
        <f t="shared" si="1893"/>
        <v>0</v>
      </c>
      <c r="BU587" s="18"/>
      <c r="BV587" s="186"/>
      <c r="BW587" s="16">
        <f t="shared" si="1624"/>
        <v>0</v>
      </c>
      <c r="BX587" s="48"/>
      <c r="BY587" s="37" t="s">
        <v>985</v>
      </c>
      <c r="BZ587" s="37"/>
    </row>
    <row r="588" spans="1:162" ht="28.5" customHeight="1" outlineLevel="1" x14ac:dyDescent="0.45">
      <c r="A588" s="5">
        <v>481</v>
      </c>
      <c r="B588" s="5">
        <v>27</v>
      </c>
      <c r="C588" s="5" t="s">
        <v>457</v>
      </c>
      <c r="D588" s="6" t="s">
        <v>557</v>
      </c>
      <c r="E588" s="10">
        <v>1746</v>
      </c>
      <c r="F588" s="285">
        <f t="shared" si="1894"/>
        <v>526710</v>
      </c>
      <c r="G588" s="285">
        <f t="shared" si="1895"/>
        <v>113490</v>
      </c>
      <c r="H588" s="285">
        <f t="shared" si="1896"/>
        <v>640200</v>
      </c>
      <c r="I588" s="285">
        <f t="shared" si="1897"/>
        <v>301.66666666666669</v>
      </c>
      <c r="J588" s="285">
        <f t="shared" si="1898"/>
        <v>65</v>
      </c>
      <c r="K588" s="10"/>
      <c r="L588" s="228"/>
      <c r="M588" s="227">
        <f t="shared" si="1873"/>
        <v>0</v>
      </c>
      <c r="N588" s="227"/>
      <c r="O588" s="227">
        <f t="shared" si="1874"/>
        <v>0</v>
      </c>
      <c r="P588" s="227"/>
      <c r="Q588" s="227"/>
      <c r="R588" s="227">
        <f t="shared" si="1875"/>
        <v>0</v>
      </c>
      <c r="S588" s="228"/>
      <c r="T588" s="227">
        <f t="shared" si="1782"/>
        <v>0</v>
      </c>
      <c r="U588" s="227">
        <f t="shared" si="1783"/>
        <v>0</v>
      </c>
      <c r="V588" s="232">
        <f t="shared" si="1784"/>
        <v>0</v>
      </c>
      <c r="W588" s="274"/>
      <c r="X588" s="227"/>
      <c r="Y588" s="227">
        <f t="shared" si="1835"/>
        <v>0</v>
      </c>
      <c r="Z588" s="228"/>
      <c r="AA588" s="238">
        <f t="shared" si="1876"/>
        <v>0</v>
      </c>
      <c r="AB588" s="227">
        <f t="shared" si="1877"/>
        <v>0</v>
      </c>
      <c r="AC588" s="227">
        <f t="shared" si="1878"/>
        <v>0</v>
      </c>
      <c r="AD588" s="227"/>
      <c r="AE588" s="227"/>
      <c r="AF588" s="229">
        <f t="shared" si="1620"/>
        <v>0</v>
      </c>
      <c r="AG588" s="228"/>
      <c r="AH588" s="227">
        <f t="shared" si="1879"/>
        <v>0</v>
      </c>
      <c r="AI588" s="227">
        <f t="shared" si="1880"/>
        <v>106215</v>
      </c>
      <c r="AJ588" s="232">
        <f t="shared" si="1785"/>
        <v>106215</v>
      </c>
      <c r="AK588" s="227"/>
      <c r="AL588" s="227">
        <v>60.833333333333336</v>
      </c>
      <c r="AM588" s="227">
        <f t="shared" ref="AM588:AM601" si="1900">AK588+AL588</f>
        <v>60.833333333333336</v>
      </c>
      <c r="AN588" s="228"/>
      <c r="AO588" s="238">
        <f t="shared" si="1881"/>
        <v>526710</v>
      </c>
      <c r="AP588" s="227">
        <f t="shared" si="1899"/>
        <v>113490</v>
      </c>
      <c r="AQ588" s="227">
        <f t="shared" si="1857"/>
        <v>640200</v>
      </c>
      <c r="AR588" s="227">
        <v>301.66666666666669</v>
      </c>
      <c r="AS588" s="227">
        <v>65</v>
      </c>
      <c r="AT588" s="229">
        <f t="shared" si="1856"/>
        <v>366.66666666666669</v>
      </c>
      <c r="AU588" s="230"/>
      <c r="AV588" s="238">
        <f t="shared" si="1882"/>
        <v>0</v>
      </c>
      <c r="AW588" s="227">
        <f t="shared" si="1883"/>
        <v>0</v>
      </c>
      <c r="AX588" s="227">
        <f t="shared" si="1884"/>
        <v>0</v>
      </c>
      <c r="AY588" s="227"/>
      <c r="AZ588" s="227"/>
      <c r="BA588" s="229">
        <f t="shared" si="1621"/>
        <v>0</v>
      </c>
      <c r="BB588" s="230"/>
      <c r="BC588" s="238">
        <f t="shared" si="1885"/>
        <v>0</v>
      </c>
      <c r="BD588" s="227">
        <f t="shared" si="1886"/>
        <v>0</v>
      </c>
      <c r="BE588" s="227">
        <f t="shared" si="1887"/>
        <v>0</v>
      </c>
      <c r="BF588" s="227"/>
      <c r="BG588" s="227"/>
      <c r="BH588" s="229">
        <f t="shared" si="1622"/>
        <v>0</v>
      </c>
      <c r="BI588" s="230"/>
      <c r="BJ588" s="230"/>
      <c r="BK588" s="238">
        <f t="shared" si="1888"/>
        <v>0</v>
      </c>
      <c r="BL588" s="227">
        <f t="shared" si="1889"/>
        <v>0</v>
      </c>
      <c r="BM588" s="227">
        <f t="shared" si="1890"/>
        <v>0</v>
      </c>
      <c r="BN588" s="227"/>
      <c r="BO588" s="227"/>
      <c r="BP588" s="229">
        <f t="shared" si="1623"/>
        <v>0</v>
      </c>
      <c r="BQ588" s="230"/>
      <c r="BR588" s="238">
        <f t="shared" si="1891"/>
        <v>0</v>
      </c>
      <c r="BS588" s="227">
        <f t="shared" si="1892"/>
        <v>0</v>
      </c>
      <c r="BT588" s="227">
        <f t="shared" si="1893"/>
        <v>0</v>
      </c>
      <c r="BU588" s="18"/>
      <c r="BV588" s="186"/>
      <c r="BW588" s="16">
        <f t="shared" si="1624"/>
        <v>0</v>
      </c>
      <c r="BX588" s="48"/>
      <c r="BY588" s="37" t="s">
        <v>986</v>
      </c>
      <c r="BZ588" s="37"/>
    </row>
    <row r="589" spans="1:162" ht="85.5" customHeight="1" outlineLevel="1" x14ac:dyDescent="0.45">
      <c r="A589" s="5">
        <v>482</v>
      </c>
      <c r="B589" s="5">
        <v>28</v>
      </c>
      <c r="C589" s="5" t="s">
        <v>455</v>
      </c>
      <c r="D589" s="6" t="s">
        <v>557</v>
      </c>
      <c r="E589" s="10">
        <v>1200</v>
      </c>
      <c r="F589" s="285">
        <f t="shared" si="1894"/>
        <v>60000</v>
      </c>
      <c r="G589" s="285">
        <f t="shared" si="1895"/>
        <v>80000</v>
      </c>
      <c r="H589" s="285">
        <f t="shared" si="1896"/>
        <v>140000</v>
      </c>
      <c r="I589" s="285">
        <f t="shared" si="1897"/>
        <v>50</v>
      </c>
      <c r="J589" s="285">
        <f t="shared" si="1898"/>
        <v>66.666666666666671</v>
      </c>
      <c r="K589" s="10"/>
      <c r="L589" s="228"/>
      <c r="M589" s="227">
        <f t="shared" si="1873"/>
        <v>0</v>
      </c>
      <c r="N589" s="227"/>
      <c r="O589" s="227">
        <f t="shared" si="1874"/>
        <v>0</v>
      </c>
      <c r="P589" s="227"/>
      <c r="Q589" s="227"/>
      <c r="R589" s="227">
        <f t="shared" si="1875"/>
        <v>0</v>
      </c>
      <c r="S589" s="228"/>
      <c r="T589" s="227">
        <f t="shared" si="1782"/>
        <v>0</v>
      </c>
      <c r="U589" s="227">
        <f t="shared" si="1783"/>
        <v>0</v>
      </c>
      <c r="V589" s="232">
        <f t="shared" si="1784"/>
        <v>0</v>
      </c>
      <c r="W589" s="274"/>
      <c r="X589" s="227"/>
      <c r="Y589" s="227">
        <f t="shared" si="1835"/>
        <v>0</v>
      </c>
      <c r="Z589" s="228"/>
      <c r="AA589" s="238">
        <f t="shared" si="1876"/>
        <v>0</v>
      </c>
      <c r="AB589" s="227">
        <f t="shared" si="1877"/>
        <v>0</v>
      </c>
      <c r="AC589" s="227">
        <f t="shared" si="1878"/>
        <v>0</v>
      </c>
      <c r="AD589" s="227"/>
      <c r="AE589" s="227"/>
      <c r="AF589" s="229">
        <f t="shared" si="1620"/>
        <v>0</v>
      </c>
      <c r="AG589" s="228"/>
      <c r="AH589" s="227">
        <f t="shared" si="1879"/>
        <v>0</v>
      </c>
      <c r="AI589" s="227">
        <f t="shared" si="1880"/>
        <v>249600</v>
      </c>
      <c r="AJ589" s="232">
        <f t="shared" si="1785"/>
        <v>249600</v>
      </c>
      <c r="AK589" s="227"/>
      <c r="AL589" s="227">
        <v>208</v>
      </c>
      <c r="AM589" s="227">
        <f t="shared" si="1900"/>
        <v>208</v>
      </c>
      <c r="AN589" s="228"/>
      <c r="AO589" s="238">
        <f t="shared" si="1881"/>
        <v>60000</v>
      </c>
      <c r="AP589" s="227">
        <f t="shared" si="1899"/>
        <v>80000</v>
      </c>
      <c r="AQ589" s="227">
        <f t="shared" si="1857"/>
        <v>140000</v>
      </c>
      <c r="AR589" s="227">
        <v>50</v>
      </c>
      <c r="AS589" s="227">
        <v>66.666666666666671</v>
      </c>
      <c r="AT589" s="229">
        <f t="shared" si="1856"/>
        <v>116.66666666666667</v>
      </c>
      <c r="AU589" s="230"/>
      <c r="AV589" s="238">
        <f t="shared" si="1882"/>
        <v>0</v>
      </c>
      <c r="AW589" s="227">
        <f t="shared" si="1883"/>
        <v>0</v>
      </c>
      <c r="AX589" s="227">
        <f t="shared" si="1884"/>
        <v>0</v>
      </c>
      <c r="AY589" s="227"/>
      <c r="AZ589" s="227"/>
      <c r="BA589" s="229">
        <f t="shared" si="1621"/>
        <v>0</v>
      </c>
      <c r="BB589" s="230"/>
      <c r="BC589" s="238">
        <f t="shared" si="1885"/>
        <v>0</v>
      </c>
      <c r="BD589" s="227">
        <f t="shared" si="1886"/>
        <v>0</v>
      </c>
      <c r="BE589" s="227">
        <f t="shared" si="1887"/>
        <v>0</v>
      </c>
      <c r="BF589" s="227"/>
      <c r="BG589" s="227"/>
      <c r="BH589" s="229">
        <f t="shared" si="1622"/>
        <v>0</v>
      </c>
      <c r="BI589" s="230"/>
      <c r="BJ589" s="230"/>
      <c r="BK589" s="238">
        <f t="shared" si="1888"/>
        <v>0</v>
      </c>
      <c r="BL589" s="227">
        <f t="shared" si="1889"/>
        <v>0</v>
      </c>
      <c r="BM589" s="227">
        <f t="shared" si="1890"/>
        <v>0</v>
      </c>
      <c r="BN589" s="227"/>
      <c r="BO589" s="227"/>
      <c r="BP589" s="229">
        <f t="shared" si="1623"/>
        <v>0</v>
      </c>
      <c r="BQ589" s="230"/>
      <c r="BR589" s="238">
        <f t="shared" si="1891"/>
        <v>0</v>
      </c>
      <c r="BS589" s="227">
        <f t="shared" si="1892"/>
        <v>0</v>
      </c>
      <c r="BT589" s="227">
        <f t="shared" si="1893"/>
        <v>0</v>
      </c>
      <c r="BU589" s="18"/>
      <c r="BV589" s="186"/>
      <c r="BW589" s="16">
        <f t="shared" si="1624"/>
        <v>0</v>
      </c>
      <c r="BX589" s="48"/>
      <c r="BY589" s="37" t="s">
        <v>987</v>
      </c>
      <c r="BZ589" s="37"/>
    </row>
    <row r="590" spans="1:162" ht="28.5" customHeight="1" outlineLevel="1" x14ac:dyDescent="0.45">
      <c r="A590" s="5">
        <v>483</v>
      </c>
      <c r="B590" s="5">
        <v>29</v>
      </c>
      <c r="C590" s="5" t="s">
        <v>458</v>
      </c>
      <c r="D590" s="6" t="s">
        <v>557</v>
      </c>
      <c r="E590" s="10">
        <v>1200</v>
      </c>
      <c r="F590" s="285">
        <f t="shared" si="1894"/>
        <v>362000</v>
      </c>
      <c r="G590" s="285">
        <f t="shared" si="1895"/>
        <v>146000</v>
      </c>
      <c r="H590" s="285">
        <f t="shared" si="1896"/>
        <v>508000</v>
      </c>
      <c r="I590" s="285">
        <f t="shared" si="1897"/>
        <v>301.66666666666669</v>
      </c>
      <c r="J590" s="285">
        <f t="shared" si="1898"/>
        <v>121.66666666666667</v>
      </c>
      <c r="K590" s="10"/>
      <c r="L590" s="228"/>
      <c r="M590" s="227">
        <f t="shared" si="1873"/>
        <v>0</v>
      </c>
      <c r="N590" s="227"/>
      <c r="O590" s="227">
        <f t="shared" si="1874"/>
        <v>0</v>
      </c>
      <c r="P590" s="227"/>
      <c r="Q590" s="227"/>
      <c r="R590" s="227">
        <f t="shared" si="1875"/>
        <v>0</v>
      </c>
      <c r="S590" s="228"/>
      <c r="T590" s="227">
        <f t="shared" si="1782"/>
        <v>0</v>
      </c>
      <c r="U590" s="227">
        <f t="shared" si="1783"/>
        <v>0</v>
      </c>
      <c r="V590" s="232">
        <f t="shared" si="1784"/>
        <v>0</v>
      </c>
      <c r="W590" s="274"/>
      <c r="X590" s="227"/>
      <c r="Y590" s="227">
        <f t="shared" si="1835"/>
        <v>0</v>
      </c>
      <c r="Z590" s="228"/>
      <c r="AA590" s="238">
        <f t="shared" si="1876"/>
        <v>0</v>
      </c>
      <c r="AB590" s="227">
        <f t="shared" si="1877"/>
        <v>0</v>
      </c>
      <c r="AC590" s="227">
        <f t="shared" si="1878"/>
        <v>0</v>
      </c>
      <c r="AD590" s="227"/>
      <c r="AE590" s="227"/>
      <c r="AF590" s="229">
        <f t="shared" si="1620"/>
        <v>0</v>
      </c>
      <c r="AG590" s="228"/>
      <c r="AH590" s="227">
        <f t="shared" si="1879"/>
        <v>0</v>
      </c>
      <c r="AI590" s="227">
        <f t="shared" si="1880"/>
        <v>553500</v>
      </c>
      <c r="AJ590" s="232">
        <f t="shared" si="1785"/>
        <v>553500</v>
      </c>
      <c r="AK590" s="227"/>
      <c r="AL590" s="227">
        <v>461.25</v>
      </c>
      <c r="AM590" s="227">
        <f t="shared" si="1900"/>
        <v>461.25</v>
      </c>
      <c r="AN590" s="228"/>
      <c r="AO590" s="238">
        <f t="shared" si="1881"/>
        <v>362000</v>
      </c>
      <c r="AP590" s="227">
        <f t="shared" si="1899"/>
        <v>146000</v>
      </c>
      <c r="AQ590" s="227">
        <f t="shared" si="1857"/>
        <v>508000</v>
      </c>
      <c r="AR590" s="227">
        <v>301.66666666666669</v>
      </c>
      <c r="AS590" s="227">
        <v>121.66666666666667</v>
      </c>
      <c r="AT590" s="229">
        <f t="shared" si="1856"/>
        <v>423.33333333333337</v>
      </c>
      <c r="AU590" s="230"/>
      <c r="AV590" s="238">
        <f t="shared" si="1882"/>
        <v>0</v>
      </c>
      <c r="AW590" s="227">
        <f t="shared" si="1883"/>
        <v>0</v>
      </c>
      <c r="AX590" s="227">
        <f t="shared" si="1884"/>
        <v>0</v>
      </c>
      <c r="AY590" s="227"/>
      <c r="AZ590" s="227"/>
      <c r="BA590" s="229">
        <f t="shared" si="1621"/>
        <v>0</v>
      </c>
      <c r="BB590" s="230"/>
      <c r="BC590" s="238">
        <f t="shared" si="1885"/>
        <v>0</v>
      </c>
      <c r="BD590" s="227">
        <f t="shared" si="1886"/>
        <v>0</v>
      </c>
      <c r="BE590" s="227">
        <f t="shared" si="1887"/>
        <v>0</v>
      </c>
      <c r="BF590" s="227"/>
      <c r="BG590" s="227"/>
      <c r="BH590" s="229">
        <f t="shared" si="1622"/>
        <v>0</v>
      </c>
      <c r="BI590" s="230"/>
      <c r="BJ590" s="230"/>
      <c r="BK590" s="238">
        <f t="shared" si="1888"/>
        <v>0</v>
      </c>
      <c r="BL590" s="227">
        <f t="shared" si="1889"/>
        <v>0</v>
      </c>
      <c r="BM590" s="227">
        <f t="shared" si="1890"/>
        <v>0</v>
      </c>
      <c r="BN590" s="227"/>
      <c r="BO590" s="227"/>
      <c r="BP590" s="229">
        <f t="shared" si="1623"/>
        <v>0</v>
      </c>
      <c r="BQ590" s="230"/>
      <c r="BR590" s="238">
        <f t="shared" si="1891"/>
        <v>0</v>
      </c>
      <c r="BS590" s="227">
        <f t="shared" si="1892"/>
        <v>0</v>
      </c>
      <c r="BT590" s="227">
        <f t="shared" si="1893"/>
        <v>0</v>
      </c>
      <c r="BU590" s="18"/>
      <c r="BV590" s="186"/>
      <c r="BW590" s="16">
        <f t="shared" si="1624"/>
        <v>0</v>
      </c>
      <c r="BX590" s="48"/>
      <c r="BY590" s="37" t="s">
        <v>988</v>
      </c>
      <c r="BZ590" s="37"/>
    </row>
    <row r="591" spans="1:162" ht="85.5" customHeight="1" outlineLevel="1" x14ac:dyDescent="0.45">
      <c r="A591" s="5">
        <v>484</v>
      </c>
      <c r="B591" s="5">
        <v>30</v>
      </c>
      <c r="C591" s="5" t="s">
        <v>459</v>
      </c>
      <c r="D591" s="6" t="s">
        <v>557</v>
      </c>
      <c r="E591" s="10">
        <v>30</v>
      </c>
      <c r="F591" s="285">
        <f t="shared" si="1894"/>
        <v>7500</v>
      </c>
      <c r="G591" s="285">
        <f t="shared" si="1895"/>
        <v>3375</v>
      </c>
      <c r="H591" s="285">
        <f t="shared" si="1896"/>
        <v>10875</v>
      </c>
      <c r="I591" s="285">
        <f t="shared" si="1897"/>
        <v>250</v>
      </c>
      <c r="J591" s="285">
        <f t="shared" si="1898"/>
        <v>112.5</v>
      </c>
      <c r="K591" s="10"/>
      <c r="L591" s="228"/>
      <c r="M591" s="227">
        <f t="shared" si="1873"/>
        <v>0</v>
      </c>
      <c r="N591" s="227"/>
      <c r="O591" s="227">
        <f t="shared" si="1874"/>
        <v>0</v>
      </c>
      <c r="P591" s="227"/>
      <c r="Q591" s="227"/>
      <c r="R591" s="227">
        <f t="shared" si="1875"/>
        <v>0</v>
      </c>
      <c r="S591" s="228"/>
      <c r="T591" s="227">
        <f t="shared" si="1782"/>
        <v>0</v>
      </c>
      <c r="U591" s="227">
        <f t="shared" si="1783"/>
        <v>0</v>
      </c>
      <c r="V591" s="232">
        <f t="shared" si="1784"/>
        <v>0</v>
      </c>
      <c r="W591" s="274"/>
      <c r="X591" s="227"/>
      <c r="Y591" s="227">
        <f t="shared" si="1835"/>
        <v>0</v>
      </c>
      <c r="Z591" s="228"/>
      <c r="AA591" s="238">
        <f t="shared" si="1876"/>
        <v>0</v>
      </c>
      <c r="AB591" s="227">
        <f t="shared" si="1877"/>
        <v>0</v>
      </c>
      <c r="AC591" s="227">
        <f t="shared" si="1878"/>
        <v>0</v>
      </c>
      <c r="AD591" s="227"/>
      <c r="AE591" s="227"/>
      <c r="AF591" s="229">
        <f t="shared" si="1620"/>
        <v>0</v>
      </c>
      <c r="AG591" s="228"/>
      <c r="AH591" s="227">
        <f t="shared" si="1879"/>
        <v>0</v>
      </c>
      <c r="AI591" s="227">
        <f t="shared" si="1880"/>
        <v>2010</v>
      </c>
      <c r="AJ591" s="232">
        <f t="shared" si="1785"/>
        <v>2010</v>
      </c>
      <c r="AK591" s="227"/>
      <c r="AL591" s="227">
        <v>67</v>
      </c>
      <c r="AM591" s="227">
        <f t="shared" si="1900"/>
        <v>67</v>
      </c>
      <c r="AN591" s="228"/>
      <c r="AO591" s="238">
        <f t="shared" si="1881"/>
        <v>7500</v>
      </c>
      <c r="AP591" s="227">
        <f t="shared" si="1899"/>
        <v>3375</v>
      </c>
      <c r="AQ591" s="227">
        <f t="shared" si="1857"/>
        <v>10875</v>
      </c>
      <c r="AR591" s="227">
        <v>250</v>
      </c>
      <c r="AS591" s="227">
        <v>112.5</v>
      </c>
      <c r="AT591" s="229">
        <f t="shared" si="1856"/>
        <v>362.5</v>
      </c>
      <c r="AU591" s="230"/>
      <c r="AV591" s="238">
        <f t="shared" si="1882"/>
        <v>0</v>
      </c>
      <c r="AW591" s="227">
        <f t="shared" si="1883"/>
        <v>0</v>
      </c>
      <c r="AX591" s="227">
        <f t="shared" si="1884"/>
        <v>0</v>
      </c>
      <c r="AY591" s="227"/>
      <c r="AZ591" s="227"/>
      <c r="BA591" s="229">
        <f t="shared" si="1621"/>
        <v>0</v>
      </c>
      <c r="BB591" s="230"/>
      <c r="BC591" s="238">
        <f t="shared" si="1885"/>
        <v>0</v>
      </c>
      <c r="BD591" s="227">
        <f t="shared" si="1886"/>
        <v>0</v>
      </c>
      <c r="BE591" s="227">
        <f t="shared" si="1887"/>
        <v>0</v>
      </c>
      <c r="BF591" s="227"/>
      <c r="BG591" s="227"/>
      <c r="BH591" s="229">
        <f t="shared" si="1622"/>
        <v>0</v>
      </c>
      <c r="BI591" s="230"/>
      <c r="BJ591" s="230"/>
      <c r="BK591" s="238">
        <f t="shared" si="1888"/>
        <v>0</v>
      </c>
      <c r="BL591" s="227">
        <f t="shared" si="1889"/>
        <v>0</v>
      </c>
      <c r="BM591" s="227">
        <f t="shared" si="1890"/>
        <v>0</v>
      </c>
      <c r="BN591" s="227"/>
      <c r="BO591" s="227"/>
      <c r="BP591" s="229">
        <f t="shared" si="1623"/>
        <v>0</v>
      </c>
      <c r="BQ591" s="230"/>
      <c r="BR591" s="238">
        <f t="shared" si="1891"/>
        <v>0</v>
      </c>
      <c r="BS591" s="227">
        <f t="shared" si="1892"/>
        <v>0</v>
      </c>
      <c r="BT591" s="227">
        <f t="shared" si="1893"/>
        <v>0</v>
      </c>
      <c r="BU591" s="18"/>
      <c r="BV591" s="186"/>
      <c r="BW591" s="16">
        <f t="shared" si="1624"/>
        <v>0</v>
      </c>
      <c r="BX591" s="48"/>
      <c r="BY591" s="37" t="s">
        <v>989</v>
      </c>
      <c r="BZ591" s="37"/>
    </row>
    <row r="592" spans="1:162" ht="28.5" customHeight="1" outlineLevel="1" x14ac:dyDescent="0.45">
      <c r="A592" s="5">
        <v>485</v>
      </c>
      <c r="B592" s="5">
        <v>31</v>
      </c>
      <c r="C592" s="5" t="s">
        <v>460</v>
      </c>
      <c r="D592" s="6" t="s">
        <v>557</v>
      </c>
      <c r="E592" s="10">
        <v>30</v>
      </c>
      <c r="F592" s="285">
        <f t="shared" si="1894"/>
        <v>9050</v>
      </c>
      <c r="G592" s="285">
        <f t="shared" si="1895"/>
        <v>3650</v>
      </c>
      <c r="H592" s="285">
        <f t="shared" si="1896"/>
        <v>12700</v>
      </c>
      <c r="I592" s="285">
        <f t="shared" si="1897"/>
        <v>301.66666666666669</v>
      </c>
      <c r="J592" s="285">
        <f t="shared" si="1898"/>
        <v>121.66666666666667</v>
      </c>
      <c r="K592" s="10"/>
      <c r="L592" s="228"/>
      <c r="M592" s="227">
        <f t="shared" si="1873"/>
        <v>0</v>
      </c>
      <c r="N592" s="227"/>
      <c r="O592" s="227">
        <f t="shared" si="1874"/>
        <v>0</v>
      </c>
      <c r="P592" s="227"/>
      <c r="Q592" s="227"/>
      <c r="R592" s="227">
        <f t="shared" si="1875"/>
        <v>0</v>
      </c>
      <c r="S592" s="228"/>
      <c r="T592" s="227">
        <f t="shared" si="1782"/>
        <v>0</v>
      </c>
      <c r="U592" s="227">
        <f t="shared" si="1783"/>
        <v>0</v>
      </c>
      <c r="V592" s="232">
        <f t="shared" si="1784"/>
        <v>0</v>
      </c>
      <c r="W592" s="274"/>
      <c r="X592" s="227"/>
      <c r="Y592" s="227">
        <f t="shared" si="1835"/>
        <v>0</v>
      </c>
      <c r="Z592" s="228"/>
      <c r="AA592" s="238">
        <f t="shared" si="1876"/>
        <v>0</v>
      </c>
      <c r="AB592" s="227">
        <f t="shared" si="1877"/>
        <v>0</v>
      </c>
      <c r="AC592" s="227">
        <f t="shared" si="1878"/>
        <v>0</v>
      </c>
      <c r="AD592" s="227"/>
      <c r="AE592" s="227"/>
      <c r="AF592" s="229">
        <f t="shared" si="1620"/>
        <v>0</v>
      </c>
      <c r="AG592" s="228"/>
      <c r="AH592" s="227">
        <f t="shared" si="1879"/>
        <v>0</v>
      </c>
      <c r="AI592" s="227">
        <f t="shared" si="1880"/>
        <v>13837.5</v>
      </c>
      <c r="AJ592" s="232">
        <f t="shared" si="1785"/>
        <v>13837.5</v>
      </c>
      <c r="AK592" s="227"/>
      <c r="AL592" s="227">
        <v>461.25</v>
      </c>
      <c r="AM592" s="227">
        <f t="shared" si="1900"/>
        <v>461.25</v>
      </c>
      <c r="AN592" s="228"/>
      <c r="AO592" s="238">
        <f t="shared" si="1881"/>
        <v>9050</v>
      </c>
      <c r="AP592" s="227">
        <f t="shared" si="1899"/>
        <v>3650</v>
      </c>
      <c r="AQ592" s="227">
        <f t="shared" si="1857"/>
        <v>12700</v>
      </c>
      <c r="AR592" s="227">
        <v>301.66666666666669</v>
      </c>
      <c r="AS592" s="227">
        <v>121.66666666666667</v>
      </c>
      <c r="AT592" s="229">
        <f t="shared" si="1856"/>
        <v>423.33333333333337</v>
      </c>
      <c r="AU592" s="230"/>
      <c r="AV592" s="238">
        <f t="shared" si="1882"/>
        <v>0</v>
      </c>
      <c r="AW592" s="227">
        <f t="shared" si="1883"/>
        <v>0</v>
      </c>
      <c r="AX592" s="227">
        <f t="shared" si="1884"/>
        <v>0</v>
      </c>
      <c r="AY592" s="227"/>
      <c r="AZ592" s="227"/>
      <c r="BA592" s="229">
        <f t="shared" si="1621"/>
        <v>0</v>
      </c>
      <c r="BB592" s="230"/>
      <c r="BC592" s="238">
        <f t="shared" si="1885"/>
        <v>0</v>
      </c>
      <c r="BD592" s="227">
        <f t="shared" si="1886"/>
        <v>0</v>
      </c>
      <c r="BE592" s="227">
        <f t="shared" si="1887"/>
        <v>0</v>
      </c>
      <c r="BF592" s="227"/>
      <c r="BG592" s="227"/>
      <c r="BH592" s="229">
        <f t="shared" si="1622"/>
        <v>0</v>
      </c>
      <c r="BI592" s="230"/>
      <c r="BJ592" s="230"/>
      <c r="BK592" s="238">
        <f t="shared" si="1888"/>
        <v>0</v>
      </c>
      <c r="BL592" s="227">
        <f t="shared" si="1889"/>
        <v>0</v>
      </c>
      <c r="BM592" s="227">
        <f t="shared" si="1890"/>
        <v>0</v>
      </c>
      <c r="BN592" s="227"/>
      <c r="BO592" s="227"/>
      <c r="BP592" s="229">
        <f t="shared" si="1623"/>
        <v>0</v>
      </c>
      <c r="BQ592" s="230"/>
      <c r="BR592" s="238">
        <f t="shared" si="1891"/>
        <v>0</v>
      </c>
      <c r="BS592" s="227">
        <f t="shared" si="1892"/>
        <v>0</v>
      </c>
      <c r="BT592" s="227">
        <f t="shared" si="1893"/>
        <v>0</v>
      </c>
      <c r="BU592" s="18"/>
      <c r="BV592" s="186"/>
      <c r="BW592" s="16">
        <f t="shared" si="1624"/>
        <v>0</v>
      </c>
      <c r="BX592" s="48"/>
      <c r="BY592" s="37" t="s">
        <v>990</v>
      </c>
      <c r="BZ592" s="37"/>
    </row>
    <row r="593" spans="1:162" ht="85.5" customHeight="1" outlineLevel="1" x14ac:dyDescent="0.45">
      <c r="A593" s="5">
        <v>486</v>
      </c>
      <c r="B593" s="5">
        <v>32</v>
      </c>
      <c r="C593" s="5" t="s">
        <v>455</v>
      </c>
      <c r="D593" s="6" t="s">
        <v>557</v>
      </c>
      <c r="E593" s="10">
        <v>100</v>
      </c>
      <c r="F593" s="285">
        <f t="shared" si="1894"/>
        <v>5000</v>
      </c>
      <c r="G593" s="285">
        <f t="shared" si="1895"/>
        <v>6666.666666666667</v>
      </c>
      <c r="H593" s="285">
        <f t="shared" si="1896"/>
        <v>11666.666666666668</v>
      </c>
      <c r="I593" s="285">
        <f t="shared" si="1897"/>
        <v>50</v>
      </c>
      <c r="J593" s="285">
        <f t="shared" si="1898"/>
        <v>66.666666666666671</v>
      </c>
      <c r="K593" s="10"/>
      <c r="L593" s="228"/>
      <c r="M593" s="227">
        <f t="shared" si="1873"/>
        <v>0</v>
      </c>
      <c r="N593" s="227"/>
      <c r="O593" s="227">
        <f t="shared" si="1874"/>
        <v>0</v>
      </c>
      <c r="P593" s="227"/>
      <c r="Q593" s="227"/>
      <c r="R593" s="227">
        <f t="shared" si="1875"/>
        <v>0</v>
      </c>
      <c r="S593" s="228"/>
      <c r="T593" s="227">
        <f t="shared" si="1782"/>
        <v>0</v>
      </c>
      <c r="U593" s="227">
        <f t="shared" si="1783"/>
        <v>0</v>
      </c>
      <c r="V593" s="232">
        <f t="shared" si="1784"/>
        <v>0</v>
      </c>
      <c r="W593" s="274"/>
      <c r="X593" s="227"/>
      <c r="Y593" s="227">
        <f t="shared" si="1835"/>
        <v>0</v>
      </c>
      <c r="Z593" s="228"/>
      <c r="AA593" s="238">
        <f t="shared" si="1876"/>
        <v>0</v>
      </c>
      <c r="AB593" s="227">
        <f t="shared" si="1877"/>
        <v>0</v>
      </c>
      <c r="AC593" s="227">
        <f t="shared" si="1878"/>
        <v>0</v>
      </c>
      <c r="AD593" s="227"/>
      <c r="AE593" s="227"/>
      <c r="AF593" s="229">
        <f t="shared" si="1620"/>
        <v>0</v>
      </c>
      <c r="AG593" s="228"/>
      <c r="AH593" s="227">
        <f t="shared" si="1879"/>
        <v>0</v>
      </c>
      <c r="AI593" s="227">
        <f t="shared" si="1880"/>
        <v>20800</v>
      </c>
      <c r="AJ593" s="232">
        <f t="shared" si="1785"/>
        <v>20800</v>
      </c>
      <c r="AK593" s="227"/>
      <c r="AL593" s="227">
        <v>208</v>
      </c>
      <c r="AM593" s="227">
        <f t="shared" si="1900"/>
        <v>208</v>
      </c>
      <c r="AN593" s="228"/>
      <c r="AO593" s="238">
        <f t="shared" si="1881"/>
        <v>5000</v>
      </c>
      <c r="AP593" s="227">
        <f t="shared" si="1899"/>
        <v>6666.666666666667</v>
      </c>
      <c r="AQ593" s="227">
        <f t="shared" si="1857"/>
        <v>11666.666666666668</v>
      </c>
      <c r="AR593" s="227">
        <v>50</v>
      </c>
      <c r="AS593" s="227">
        <v>66.666666666666671</v>
      </c>
      <c r="AT593" s="229">
        <f t="shared" si="1856"/>
        <v>116.66666666666667</v>
      </c>
      <c r="AU593" s="230"/>
      <c r="AV593" s="238">
        <f t="shared" si="1882"/>
        <v>0</v>
      </c>
      <c r="AW593" s="227">
        <f t="shared" si="1883"/>
        <v>0</v>
      </c>
      <c r="AX593" s="227">
        <f t="shared" si="1884"/>
        <v>0</v>
      </c>
      <c r="AY593" s="227"/>
      <c r="AZ593" s="227"/>
      <c r="BA593" s="229">
        <f t="shared" si="1621"/>
        <v>0</v>
      </c>
      <c r="BB593" s="230"/>
      <c r="BC593" s="238">
        <f t="shared" si="1885"/>
        <v>0</v>
      </c>
      <c r="BD593" s="227">
        <f t="shared" si="1886"/>
        <v>0</v>
      </c>
      <c r="BE593" s="227">
        <f t="shared" si="1887"/>
        <v>0</v>
      </c>
      <c r="BF593" s="227"/>
      <c r="BG593" s="227"/>
      <c r="BH593" s="229">
        <f t="shared" si="1622"/>
        <v>0</v>
      </c>
      <c r="BI593" s="230"/>
      <c r="BJ593" s="230"/>
      <c r="BK593" s="238">
        <f t="shared" si="1888"/>
        <v>0</v>
      </c>
      <c r="BL593" s="227">
        <f t="shared" si="1889"/>
        <v>0</v>
      </c>
      <c r="BM593" s="227">
        <f t="shared" si="1890"/>
        <v>0</v>
      </c>
      <c r="BN593" s="227"/>
      <c r="BO593" s="227"/>
      <c r="BP593" s="229">
        <f t="shared" si="1623"/>
        <v>0</v>
      </c>
      <c r="BQ593" s="230"/>
      <c r="BR593" s="238">
        <f t="shared" si="1891"/>
        <v>0</v>
      </c>
      <c r="BS593" s="227">
        <f t="shared" si="1892"/>
        <v>0</v>
      </c>
      <c r="BT593" s="227">
        <f t="shared" si="1893"/>
        <v>0</v>
      </c>
      <c r="BU593" s="18"/>
      <c r="BV593" s="186"/>
      <c r="BW593" s="16">
        <f t="shared" si="1624"/>
        <v>0</v>
      </c>
      <c r="BX593" s="48"/>
      <c r="BY593" s="37" t="s">
        <v>991</v>
      </c>
      <c r="BZ593" s="37"/>
    </row>
    <row r="594" spans="1:162" ht="42.75" customHeight="1" outlineLevel="1" x14ac:dyDescent="0.45">
      <c r="A594" s="5">
        <v>487</v>
      </c>
      <c r="B594" s="5">
        <v>33</v>
      </c>
      <c r="C594" s="5" t="s">
        <v>461</v>
      </c>
      <c r="D594" s="6" t="s">
        <v>557</v>
      </c>
      <c r="E594" s="10">
        <v>100</v>
      </c>
      <c r="F594" s="285">
        <f t="shared" si="1894"/>
        <v>30166.666666666668</v>
      </c>
      <c r="G594" s="285">
        <f t="shared" si="1895"/>
        <v>9833.3333333333339</v>
      </c>
      <c r="H594" s="285">
        <f t="shared" si="1896"/>
        <v>40000</v>
      </c>
      <c r="I594" s="285">
        <f t="shared" si="1897"/>
        <v>301.66666666666669</v>
      </c>
      <c r="J594" s="285">
        <f t="shared" si="1898"/>
        <v>98.333333333333343</v>
      </c>
      <c r="K594" s="10"/>
      <c r="L594" s="228"/>
      <c r="M594" s="227">
        <f t="shared" si="1873"/>
        <v>0</v>
      </c>
      <c r="N594" s="227"/>
      <c r="O594" s="227">
        <f t="shared" si="1874"/>
        <v>0</v>
      </c>
      <c r="P594" s="227"/>
      <c r="Q594" s="227"/>
      <c r="R594" s="227">
        <f t="shared" si="1875"/>
        <v>0</v>
      </c>
      <c r="S594" s="228"/>
      <c r="T594" s="227">
        <f t="shared" si="1782"/>
        <v>0</v>
      </c>
      <c r="U594" s="227">
        <f t="shared" si="1783"/>
        <v>0</v>
      </c>
      <c r="V594" s="232">
        <f t="shared" si="1784"/>
        <v>0</v>
      </c>
      <c r="W594" s="274"/>
      <c r="X594" s="227"/>
      <c r="Y594" s="227">
        <f t="shared" si="1835"/>
        <v>0</v>
      </c>
      <c r="Z594" s="228"/>
      <c r="AA594" s="238">
        <f t="shared" si="1876"/>
        <v>0</v>
      </c>
      <c r="AB594" s="227">
        <f t="shared" si="1877"/>
        <v>0</v>
      </c>
      <c r="AC594" s="227">
        <f t="shared" si="1878"/>
        <v>0</v>
      </c>
      <c r="AD594" s="227"/>
      <c r="AE594" s="227"/>
      <c r="AF594" s="229">
        <f t="shared" si="1620"/>
        <v>0</v>
      </c>
      <c r="AG594" s="228"/>
      <c r="AH594" s="227">
        <f t="shared" si="1879"/>
        <v>0</v>
      </c>
      <c r="AI594" s="227">
        <f t="shared" si="1880"/>
        <v>12500</v>
      </c>
      <c r="AJ594" s="232">
        <f t="shared" si="1785"/>
        <v>12500</v>
      </c>
      <c r="AK594" s="227"/>
      <c r="AL594" s="227">
        <v>125</v>
      </c>
      <c r="AM594" s="227">
        <f t="shared" si="1900"/>
        <v>125</v>
      </c>
      <c r="AN594" s="228"/>
      <c r="AO594" s="238">
        <f t="shared" si="1881"/>
        <v>30166.666666666668</v>
      </c>
      <c r="AP594" s="227">
        <f t="shared" si="1899"/>
        <v>9833.3333333333339</v>
      </c>
      <c r="AQ594" s="227">
        <f t="shared" si="1857"/>
        <v>40000</v>
      </c>
      <c r="AR594" s="227">
        <v>301.66666666666669</v>
      </c>
      <c r="AS594" s="227">
        <v>98.333333333333343</v>
      </c>
      <c r="AT594" s="229">
        <f t="shared" si="1856"/>
        <v>400</v>
      </c>
      <c r="AU594" s="230"/>
      <c r="AV594" s="238">
        <f t="shared" si="1882"/>
        <v>0</v>
      </c>
      <c r="AW594" s="227">
        <f t="shared" si="1883"/>
        <v>0</v>
      </c>
      <c r="AX594" s="227">
        <f t="shared" si="1884"/>
        <v>0</v>
      </c>
      <c r="AY594" s="227"/>
      <c r="AZ594" s="227"/>
      <c r="BA594" s="229">
        <f t="shared" si="1621"/>
        <v>0</v>
      </c>
      <c r="BB594" s="230"/>
      <c r="BC594" s="238">
        <f t="shared" si="1885"/>
        <v>0</v>
      </c>
      <c r="BD594" s="227">
        <f t="shared" si="1886"/>
        <v>0</v>
      </c>
      <c r="BE594" s="227">
        <f t="shared" si="1887"/>
        <v>0</v>
      </c>
      <c r="BF594" s="227"/>
      <c r="BG594" s="227"/>
      <c r="BH594" s="229">
        <f t="shared" si="1622"/>
        <v>0</v>
      </c>
      <c r="BI594" s="230"/>
      <c r="BJ594" s="230"/>
      <c r="BK594" s="238">
        <f t="shared" si="1888"/>
        <v>0</v>
      </c>
      <c r="BL594" s="227">
        <f t="shared" si="1889"/>
        <v>0</v>
      </c>
      <c r="BM594" s="227">
        <f t="shared" si="1890"/>
        <v>0</v>
      </c>
      <c r="BN594" s="227"/>
      <c r="BO594" s="227"/>
      <c r="BP594" s="229">
        <f t="shared" si="1623"/>
        <v>0</v>
      </c>
      <c r="BQ594" s="230"/>
      <c r="BR594" s="238">
        <f t="shared" si="1891"/>
        <v>0</v>
      </c>
      <c r="BS594" s="227">
        <f t="shared" si="1892"/>
        <v>0</v>
      </c>
      <c r="BT594" s="227">
        <f t="shared" si="1893"/>
        <v>0</v>
      </c>
      <c r="BU594" s="18"/>
      <c r="BV594" s="186"/>
      <c r="BW594" s="16">
        <f t="shared" si="1624"/>
        <v>0</v>
      </c>
      <c r="BX594" s="48"/>
      <c r="BY594" s="37" t="s">
        <v>992</v>
      </c>
      <c r="BZ594" s="37"/>
    </row>
    <row r="595" spans="1:162" ht="28.5" customHeight="1" outlineLevel="1" x14ac:dyDescent="0.45">
      <c r="A595" s="5">
        <v>488</v>
      </c>
      <c r="B595" s="5">
        <v>34</v>
      </c>
      <c r="C595" s="5" t="s">
        <v>462</v>
      </c>
      <c r="D595" s="6" t="s">
        <v>550</v>
      </c>
      <c r="E595" s="10">
        <v>2</v>
      </c>
      <c r="F595" s="285">
        <f t="shared" si="1894"/>
        <v>83.333333333333343</v>
      </c>
      <c r="G595" s="285">
        <f t="shared" si="1895"/>
        <v>75</v>
      </c>
      <c r="H595" s="285">
        <f t="shared" si="1896"/>
        <v>158.33333333333334</v>
      </c>
      <c r="I595" s="285">
        <f t="shared" si="1897"/>
        <v>41.666666666666671</v>
      </c>
      <c r="J595" s="285">
        <f t="shared" si="1898"/>
        <v>37.5</v>
      </c>
      <c r="K595" s="10"/>
      <c r="L595" s="228"/>
      <c r="M595" s="227">
        <f t="shared" si="1873"/>
        <v>0</v>
      </c>
      <c r="N595" s="227"/>
      <c r="O595" s="227">
        <f t="shared" si="1874"/>
        <v>0</v>
      </c>
      <c r="P595" s="227"/>
      <c r="Q595" s="227"/>
      <c r="R595" s="227">
        <f t="shared" si="1875"/>
        <v>0</v>
      </c>
      <c r="S595" s="228"/>
      <c r="T595" s="227">
        <f t="shared" si="1782"/>
        <v>0</v>
      </c>
      <c r="U595" s="227">
        <f t="shared" si="1783"/>
        <v>0</v>
      </c>
      <c r="V595" s="232">
        <f t="shared" si="1784"/>
        <v>0</v>
      </c>
      <c r="W595" s="274"/>
      <c r="X595" s="227"/>
      <c r="Y595" s="227">
        <f t="shared" si="1835"/>
        <v>0</v>
      </c>
      <c r="Z595" s="228"/>
      <c r="AA595" s="238">
        <f t="shared" si="1876"/>
        <v>0</v>
      </c>
      <c r="AB595" s="227">
        <f t="shared" si="1877"/>
        <v>0</v>
      </c>
      <c r="AC595" s="227">
        <f t="shared" si="1878"/>
        <v>0</v>
      </c>
      <c r="AD595" s="227"/>
      <c r="AE595" s="227"/>
      <c r="AF595" s="229">
        <f t="shared" si="1620"/>
        <v>0</v>
      </c>
      <c r="AG595" s="228"/>
      <c r="AH595" s="227">
        <f t="shared" si="1879"/>
        <v>0</v>
      </c>
      <c r="AI595" s="227">
        <f t="shared" si="1880"/>
        <v>750</v>
      </c>
      <c r="AJ595" s="232">
        <f t="shared" si="1785"/>
        <v>750</v>
      </c>
      <c r="AK595" s="227"/>
      <c r="AL595" s="227">
        <v>375</v>
      </c>
      <c r="AM595" s="227">
        <f t="shared" si="1900"/>
        <v>375</v>
      </c>
      <c r="AN595" s="228"/>
      <c r="AO595" s="238">
        <f t="shared" si="1881"/>
        <v>83.333333333333343</v>
      </c>
      <c r="AP595" s="227">
        <f t="shared" si="1899"/>
        <v>75</v>
      </c>
      <c r="AQ595" s="227">
        <f t="shared" si="1857"/>
        <v>158.33333333333334</v>
      </c>
      <c r="AR595" s="227">
        <v>41.666666666666671</v>
      </c>
      <c r="AS595" s="227">
        <v>37.5</v>
      </c>
      <c r="AT595" s="229">
        <f t="shared" si="1856"/>
        <v>79.166666666666671</v>
      </c>
      <c r="AU595" s="230"/>
      <c r="AV595" s="238">
        <f t="shared" si="1882"/>
        <v>0</v>
      </c>
      <c r="AW595" s="227">
        <f t="shared" si="1883"/>
        <v>0</v>
      </c>
      <c r="AX595" s="227">
        <f t="shared" si="1884"/>
        <v>0</v>
      </c>
      <c r="AY595" s="227"/>
      <c r="AZ595" s="227"/>
      <c r="BA595" s="229">
        <f t="shared" si="1621"/>
        <v>0</v>
      </c>
      <c r="BB595" s="230"/>
      <c r="BC595" s="238">
        <f t="shared" si="1885"/>
        <v>0</v>
      </c>
      <c r="BD595" s="227">
        <f t="shared" si="1886"/>
        <v>0</v>
      </c>
      <c r="BE595" s="227">
        <f t="shared" si="1887"/>
        <v>0</v>
      </c>
      <c r="BF595" s="227"/>
      <c r="BG595" s="227"/>
      <c r="BH595" s="229">
        <f t="shared" si="1622"/>
        <v>0</v>
      </c>
      <c r="BI595" s="230"/>
      <c r="BJ595" s="230"/>
      <c r="BK595" s="238">
        <f t="shared" si="1888"/>
        <v>0</v>
      </c>
      <c r="BL595" s="227">
        <f t="shared" si="1889"/>
        <v>0</v>
      </c>
      <c r="BM595" s="227">
        <f t="shared" si="1890"/>
        <v>0</v>
      </c>
      <c r="BN595" s="227"/>
      <c r="BO595" s="227"/>
      <c r="BP595" s="229">
        <f t="shared" si="1623"/>
        <v>0</v>
      </c>
      <c r="BQ595" s="230"/>
      <c r="BR595" s="238">
        <f t="shared" si="1891"/>
        <v>0</v>
      </c>
      <c r="BS595" s="227">
        <f t="shared" si="1892"/>
        <v>0</v>
      </c>
      <c r="BT595" s="227">
        <f t="shared" si="1893"/>
        <v>0</v>
      </c>
      <c r="BU595" s="18"/>
      <c r="BV595" s="186"/>
      <c r="BW595" s="16">
        <f t="shared" si="1624"/>
        <v>0</v>
      </c>
      <c r="BX595" s="48"/>
      <c r="BY595" s="37" t="s">
        <v>993</v>
      </c>
      <c r="BZ595" s="37"/>
    </row>
    <row r="596" spans="1:162" ht="57" customHeight="1" outlineLevel="1" x14ac:dyDescent="0.45">
      <c r="A596" s="5">
        <v>489</v>
      </c>
      <c r="B596" s="5">
        <v>35</v>
      </c>
      <c r="C596" s="5" t="s">
        <v>463</v>
      </c>
      <c r="D596" s="6" t="s">
        <v>550</v>
      </c>
      <c r="E596" s="10">
        <v>4</v>
      </c>
      <c r="F596" s="285">
        <f t="shared" si="1894"/>
        <v>3333.3333333333335</v>
      </c>
      <c r="G596" s="285">
        <f t="shared" si="1895"/>
        <v>7866.666666666667</v>
      </c>
      <c r="H596" s="285">
        <f t="shared" si="1896"/>
        <v>11200</v>
      </c>
      <c r="I596" s="285">
        <f t="shared" si="1897"/>
        <v>833.33333333333337</v>
      </c>
      <c r="J596" s="285">
        <f t="shared" si="1898"/>
        <v>1966.6666666666667</v>
      </c>
      <c r="K596" s="10"/>
      <c r="L596" s="228"/>
      <c r="M596" s="227">
        <f t="shared" si="1873"/>
        <v>0</v>
      </c>
      <c r="N596" s="227"/>
      <c r="O596" s="227">
        <f t="shared" si="1874"/>
        <v>0</v>
      </c>
      <c r="P596" s="227"/>
      <c r="Q596" s="227"/>
      <c r="R596" s="227">
        <f t="shared" si="1875"/>
        <v>0</v>
      </c>
      <c r="S596" s="228"/>
      <c r="T596" s="227">
        <f t="shared" si="1782"/>
        <v>0</v>
      </c>
      <c r="U596" s="227">
        <f t="shared" si="1783"/>
        <v>0</v>
      </c>
      <c r="V596" s="232">
        <f t="shared" si="1784"/>
        <v>0</v>
      </c>
      <c r="W596" s="274"/>
      <c r="X596" s="227"/>
      <c r="Y596" s="227">
        <f t="shared" si="1835"/>
        <v>0</v>
      </c>
      <c r="Z596" s="228"/>
      <c r="AA596" s="238">
        <f t="shared" si="1876"/>
        <v>0</v>
      </c>
      <c r="AB596" s="227">
        <f t="shared" si="1877"/>
        <v>0</v>
      </c>
      <c r="AC596" s="227">
        <f t="shared" si="1878"/>
        <v>0</v>
      </c>
      <c r="AD596" s="227"/>
      <c r="AE596" s="227"/>
      <c r="AF596" s="229">
        <f t="shared" si="1620"/>
        <v>0</v>
      </c>
      <c r="AG596" s="228"/>
      <c r="AH596" s="227">
        <f t="shared" si="1879"/>
        <v>0</v>
      </c>
      <c r="AI596" s="227">
        <f t="shared" si="1880"/>
        <v>8333.3333333333339</v>
      </c>
      <c r="AJ596" s="232">
        <f t="shared" si="1785"/>
        <v>8333.3333333333339</v>
      </c>
      <c r="AK596" s="227"/>
      <c r="AL596" s="227">
        <v>2083.3333333333335</v>
      </c>
      <c r="AM596" s="227">
        <f t="shared" si="1900"/>
        <v>2083.3333333333335</v>
      </c>
      <c r="AN596" s="228"/>
      <c r="AO596" s="238">
        <f t="shared" si="1881"/>
        <v>3333.3333333333335</v>
      </c>
      <c r="AP596" s="227">
        <f t="shared" si="1899"/>
        <v>7866.666666666667</v>
      </c>
      <c r="AQ596" s="227">
        <f>AO596+AP596</f>
        <v>11200</v>
      </c>
      <c r="AR596" s="227">
        <v>833.33333333333337</v>
      </c>
      <c r="AS596" s="227">
        <v>1966.6666666666667</v>
      </c>
      <c r="AT596" s="229">
        <f t="shared" si="1856"/>
        <v>2800</v>
      </c>
      <c r="AU596" s="230"/>
      <c r="AV596" s="238">
        <f t="shared" si="1882"/>
        <v>0</v>
      </c>
      <c r="AW596" s="227">
        <f t="shared" si="1883"/>
        <v>0</v>
      </c>
      <c r="AX596" s="227">
        <f t="shared" si="1884"/>
        <v>0</v>
      </c>
      <c r="AY596" s="227"/>
      <c r="AZ596" s="227"/>
      <c r="BA596" s="229">
        <f t="shared" si="1621"/>
        <v>0</v>
      </c>
      <c r="BB596" s="230"/>
      <c r="BC596" s="238">
        <f t="shared" si="1885"/>
        <v>0</v>
      </c>
      <c r="BD596" s="227">
        <f t="shared" si="1886"/>
        <v>0</v>
      </c>
      <c r="BE596" s="227">
        <f t="shared" si="1887"/>
        <v>0</v>
      </c>
      <c r="BF596" s="227"/>
      <c r="BG596" s="227"/>
      <c r="BH596" s="229">
        <f t="shared" si="1622"/>
        <v>0</v>
      </c>
      <c r="BI596" s="230"/>
      <c r="BJ596" s="230"/>
      <c r="BK596" s="238">
        <f t="shared" si="1888"/>
        <v>0</v>
      </c>
      <c r="BL596" s="227">
        <f t="shared" si="1889"/>
        <v>0</v>
      </c>
      <c r="BM596" s="227">
        <f t="shared" si="1890"/>
        <v>0</v>
      </c>
      <c r="BN596" s="227"/>
      <c r="BO596" s="227"/>
      <c r="BP596" s="229">
        <f t="shared" si="1623"/>
        <v>0</v>
      </c>
      <c r="BQ596" s="230"/>
      <c r="BR596" s="238">
        <f t="shared" si="1891"/>
        <v>0</v>
      </c>
      <c r="BS596" s="227">
        <f t="shared" si="1892"/>
        <v>0</v>
      </c>
      <c r="BT596" s="227">
        <f t="shared" si="1893"/>
        <v>0</v>
      </c>
      <c r="BU596" s="18"/>
      <c r="BV596" s="186"/>
      <c r="BW596" s="16">
        <f t="shared" si="1624"/>
        <v>0</v>
      </c>
      <c r="BX596" s="48"/>
      <c r="BY596" s="37" t="s">
        <v>994</v>
      </c>
      <c r="BZ596" s="37"/>
    </row>
    <row r="597" spans="1:162" ht="42.75" customHeight="1" outlineLevel="1" x14ac:dyDescent="0.45">
      <c r="A597" s="5">
        <v>490</v>
      </c>
      <c r="B597" s="5">
        <v>36</v>
      </c>
      <c r="C597" s="5" t="s">
        <v>464</v>
      </c>
      <c r="D597" s="6" t="s">
        <v>564</v>
      </c>
      <c r="E597" s="10">
        <v>20</v>
      </c>
      <c r="F597" s="285">
        <f t="shared" si="1894"/>
        <v>25000</v>
      </c>
      <c r="G597" s="285">
        <f t="shared" si="1895"/>
        <v>0</v>
      </c>
      <c r="H597" s="285">
        <f t="shared" si="1896"/>
        <v>25000</v>
      </c>
      <c r="I597" s="285">
        <f t="shared" si="1897"/>
        <v>1250</v>
      </c>
      <c r="J597" s="285">
        <f t="shared" si="1898"/>
        <v>0</v>
      </c>
      <c r="K597" s="10"/>
      <c r="L597" s="228"/>
      <c r="M597" s="227">
        <f t="shared" si="1873"/>
        <v>0</v>
      </c>
      <c r="N597" s="227"/>
      <c r="O597" s="227">
        <f t="shared" si="1874"/>
        <v>0</v>
      </c>
      <c r="P597" s="227"/>
      <c r="Q597" s="227"/>
      <c r="R597" s="227">
        <f t="shared" si="1875"/>
        <v>0</v>
      </c>
      <c r="S597" s="228"/>
      <c r="T597" s="227">
        <f t="shared" si="1782"/>
        <v>0</v>
      </c>
      <c r="U597" s="227">
        <f t="shared" si="1783"/>
        <v>0</v>
      </c>
      <c r="V597" s="232">
        <f t="shared" si="1784"/>
        <v>0</v>
      </c>
      <c r="W597" s="274"/>
      <c r="X597" s="227"/>
      <c r="Y597" s="227">
        <f t="shared" si="1835"/>
        <v>0</v>
      </c>
      <c r="Z597" s="228"/>
      <c r="AA597" s="238">
        <f t="shared" si="1876"/>
        <v>0</v>
      </c>
      <c r="AB597" s="227">
        <f t="shared" si="1877"/>
        <v>0</v>
      </c>
      <c r="AC597" s="227">
        <f t="shared" si="1878"/>
        <v>0</v>
      </c>
      <c r="AD597" s="227"/>
      <c r="AE597" s="227"/>
      <c r="AF597" s="229">
        <f t="shared" si="1620"/>
        <v>0</v>
      </c>
      <c r="AG597" s="228"/>
      <c r="AH597" s="227">
        <f t="shared" si="1879"/>
        <v>0</v>
      </c>
      <c r="AI597" s="227">
        <f t="shared" si="1880"/>
        <v>0</v>
      </c>
      <c r="AJ597" s="232">
        <f t="shared" si="1785"/>
        <v>0</v>
      </c>
      <c r="AK597" s="227"/>
      <c r="AL597" s="227"/>
      <c r="AM597" s="227">
        <f t="shared" si="1900"/>
        <v>0</v>
      </c>
      <c r="AN597" s="228"/>
      <c r="AO597" s="238">
        <f t="shared" si="1881"/>
        <v>25000</v>
      </c>
      <c r="AP597" s="227">
        <f t="shared" si="1899"/>
        <v>0</v>
      </c>
      <c r="AQ597" s="227">
        <f t="shared" si="1857"/>
        <v>25000</v>
      </c>
      <c r="AR597" s="227">
        <v>1250</v>
      </c>
      <c r="AS597" s="227">
        <v>0</v>
      </c>
      <c r="AT597" s="229">
        <f t="shared" si="1856"/>
        <v>1250</v>
      </c>
      <c r="AU597" s="230"/>
      <c r="AV597" s="238">
        <f t="shared" si="1882"/>
        <v>0</v>
      </c>
      <c r="AW597" s="227">
        <f t="shared" si="1883"/>
        <v>0</v>
      </c>
      <c r="AX597" s="227">
        <f t="shared" si="1884"/>
        <v>0</v>
      </c>
      <c r="AY597" s="227"/>
      <c r="AZ597" s="227"/>
      <c r="BA597" s="229">
        <f t="shared" si="1621"/>
        <v>0</v>
      </c>
      <c r="BB597" s="230"/>
      <c r="BC597" s="238">
        <f t="shared" si="1885"/>
        <v>0</v>
      </c>
      <c r="BD597" s="227">
        <f t="shared" si="1886"/>
        <v>0</v>
      </c>
      <c r="BE597" s="227">
        <f t="shared" si="1887"/>
        <v>0</v>
      </c>
      <c r="BF597" s="227"/>
      <c r="BG597" s="227"/>
      <c r="BH597" s="229">
        <f t="shared" si="1622"/>
        <v>0</v>
      </c>
      <c r="BI597" s="230"/>
      <c r="BJ597" s="230"/>
      <c r="BK597" s="238">
        <f t="shared" si="1888"/>
        <v>0</v>
      </c>
      <c r="BL597" s="227">
        <f t="shared" si="1889"/>
        <v>0</v>
      </c>
      <c r="BM597" s="227">
        <f t="shared" si="1890"/>
        <v>0</v>
      </c>
      <c r="BN597" s="227"/>
      <c r="BO597" s="227"/>
      <c r="BP597" s="229">
        <f t="shared" si="1623"/>
        <v>0</v>
      </c>
      <c r="BQ597" s="230"/>
      <c r="BR597" s="238">
        <f t="shared" si="1891"/>
        <v>0</v>
      </c>
      <c r="BS597" s="227">
        <f t="shared" si="1892"/>
        <v>0</v>
      </c>
      <c r="BT597" s="227">
        <f t="shared" si="1893"/>
        <v>0</v>
      </c>
      <c r="BU597" s="18"/>
      <c r="BV597" s="186"/>
      <c r="BW597" s="16">
        <f t="shared" si="1624"/>
        <v>0</v>
      </c>
      <c r="BX597" s="48"/>
      <c r="BY597" s="37"/>
      <c r="BZ597" s="37"/>
    </row>
    <row r="598" spans="1:162" ht="42.75" customHeight="1" outlineLevel="1" x14ac:dyDescent="0.45">
      <c r="A598" s="5">
        <v>491</v>
      </c>
      <c r="B598" s="5">
        <v>37</v>
      </c>
      <c r="C598" s="5" t="s">
        <v>465</v>
      </c>
      <c r="D598" s="6" t="s">
        <v>550</v>
      </c>
      <c r="E598" s="10">
        <v>20</v>
      </c>
      <c r="F598" s="285">
        <f t="shared" si="1894"/>
        <v>8333.3333333333339</v>
      </c>
      <c r="G598" s="285">
        <f t="shared" si="1895"/>
        <v>7666.6666666666679</v>
      </c>
      <c r="H598" s="285">
        <f t="shared" si="1896"/>
        <v>16000.000000000002</v>
      </c>
      <c r="I598" s="285">
        <f t="shared" si="1897"/>
        <v>416.66666666666669</v>
      </c>
      <c r="J598" s="285">
        <f t="shared" si="1898"/>
        <v>383.33333333333337</v>
      </c>
      <c r="K598" s="10"/>
      <c r="L598" s="228"/>
      <c r="M598" s="227">
        <f t="shared" si="1873"/>
        <v>0</v>
      </c>
      <c r="N598" s="227"/>
      <c r="O598" s="227">
        <f t="shared" si="1874"/>
        <v>0</v>
      </c>
      <c r="P598" s="227"/>
      <c r="Q598" s="227"/>
      <c r="R598" s="227">
        <f t="shared" si="1875"/>
        <v>0</v>
      </c>
      <c r="S598" s="228"/>
      <c r="T598" s="227">
        <f t="shared" si="1782"/>
        <v>0</v>
      </c>
      <c r="U598" s="227">
        <f t="shared" si="1783"/>
        <v>0</v>
      </c>
      <c r="V598" s="232">
        <f t="shared" si="1784"/>
        <v>0</v>
      </c>
      <c r="W598" s="274"/>
      <c r="X598" s="227"/>
      <c r="Y598" s="227">
        <f t="shared" si="1835"/>
        <v>0</v>
      </c>
      <c r="Z598" s="228"/>
      <c r="AA598" s="238">
        <f t="shared" si="1876"/>
        <v>0</v>
      </c>
      <c r="AB598" s="227">
        <f t="shared" si="1877"/>
        <v>0</v>
      </c>
      <c r="AC598" s="227">
        <f t="shared" si="1878"/>
        <v>0</v>
      </c>
      <c r="AD598" s="227"/>
      <c r="AE598" s="227"/>
      <c r="AF598" s="229">
        <f t="shared" ref="AF598:AF661" si="1901">AD598+AE598</f>
        <v>0</v>
      </c>
      <c r="AG598" s="228"/>
      <c r="AH598" s="227">
        <f t="shared" si="1879"/>
        <v>0</v>
      </c>
      <c r="AI598" s="227">
        <f t="shared" si="1880"/>
        <v>12500</v>
      </c>
      <c r="AJ598" s="234">
        <f t="shared" si="1785"/>
        <v>12500</v>
      </c>
      <c r="AK598" s="227"/>
      <c r="AL598" s="227">
        <v>625</v>
      </c>
      <c r="AM598" s="227">
        <f t="shared" si="1900"/>
        <v>625</v>
      </c>
      <c r="AN598" s="228"/>
      <c r="AO598" s="238">
        <f t="shared" si="1881"/>
        <v>8333.3333333333339</v>
      </c>
      <c r="AP598" s="227">
        <f t="shared" si="1899"/>
        <v>7666.6666666666679</v>
      </c>
      <c r="AQ598" s="227">
        <f t="shared" si="1857"/>
        <v>16000.000000000002</v>
      </c>
      <c r="AR598" s="227">
        <v>416.66666666666669</v>
      </c>
      <c r="AS598" s="227">
        <v>383.33333333333337</v>
      </c>
      <c r="AT598" s="229">
        <f t="shared" si="1856"/>
        <v>800</v>
      </c>
      <c r="AU598" s="230"/>
      <c r="AV598" s="238">
        <f t="shared" si="1882"/>
        <v>0</v>
      </c>
      <c r="AW598" s="227">
        <f t="shared" si="1883"/>
        <v>0</v>
      </c>
      <c r="AX598" s="227">
        <f t="shared" si="1884"/>
        <v>0</v>
      </c>
      <c r="AY598" s="227"/>
      <c r="AZ598" s="227"/>
      <c r="BA598" s="229">
        <f t="shared" ref="BA598:BA661" si="1902">AY598+AZ598</f>
        <v>0</v>
      </c>
      <c r="BB598" s="230"/>
      <c r="BC598" s="238">
        <f t="shared" si="1885"/>
        <v>0</v>
      </c>
      <c r="BD598" s="227">
        <f t="shared" si="1886"/>
        <v>0</v>
      </c>
      <c r="BE598" s="227">
        <f t="shared" si="1887"/>
        <v>0</v>
      </c>
      <c r="BF598" s="227"/>
      <c r="BG598" s="227"/>
      <c r="BH598" s="229">
        <f t="shared" ref="BH598:BH661" si="1903">BF598+BG598</f>
        <v>0</v>
      </c>
      <c r="BI598" s="230"/>
      <c r="BJ598" s="230"/>
      <c r="BK598" s="238">
        <f t="shared" si="1888"/>
        <v>0</v>
      </c>
      <c r="BL598" s="227">
        <f t="shared" si="1889"/>
        <v>0</v>
      </c>
      <c r="BM598" s="227">
        <f t="shared" si="1890"/>
        <v>0</v>
      </c>
      <c r="BN598" s="227"/>
      <c r="BO598" s="227"/>
      <c r="BP598" s="229">
        <f t="shared" ref="BP598:BP661" si="1904">BN598+BO598</f>
        <v>0</v>
      </c>
      <c r="BQ598" s="230"/>
      <c r="BR598" s="238">
        <f t="shared" si="1891"/>
        <v>0</v>
      </c>
      <c r="BS598" s="227">
        <f t="shared" si="1892"/>
        <v>0</v>
      </c>
      <c r="BT598" s="227">
        <f t="shared" si="1893"/>
        <v>0</v>
      </c>
      <c r="BU598" s="18"/>
      <c r="BV598" s="186"/>
      <c r="BW598" s="16">
        <f t="shared" ref="BW598:BW661" si="1905">BU598+BV598</f>
        <v>0</v>
      </c>
      <c r="BX598" s="48"/>
      <c r="BY598" s="37" t="s">
        <v>995</v>
      </c>
      <c r="BZ598" s="37"/>
    </row>
    <row r="599" spans="1:162" ht="57" customHeight="1" outlineLevel="1" x14ac:dyDescent="0.45">
      <c r="A599" s="5">
        <v>492</v>
      </c>
      <c r="B599" s="5">
        <v>38</v>
      </c>
      <c r="C599" s="5" t="s">
        <v>466</v>
      </c>
      <c r="D599" s="6" t="s">
        <v>550</v>
      </c>
      <c r="E599" s="10">
        <v>20</v>
      </c>
      <c r="F599" s="285">
        <f t="shared" si="1894"/>
        <v>16666.666666666668</v>
      </c>
      <c r="G599" s="285">
        <f t="shared" si="1895"/>
        <v>10666.666666666668</v>
      </c>
      <c r="H599" s="285">
        <f t="shared" si="1896"/>
        <v>27333.333333333336</v>
      </c>
      <c r="I599" s="285">
        <f t="shared" si="1897"/>
        <v>833.33333333333337</v>
      </c>
      <c r="J599" s="285">
        <f t="shared" si="1898"/>
        <v>533.33333333333337</v>
      </c>
      <c r="K599" s="10"/>
      <c r="L599" s="228"/>
      <c r="M599" s="227">
        <f t="shared" si="1873"/>
        <v>0</v>
      </c>
      <c r="N599" s="227"/>
      <c r="O599" s="227">
        <f t="shared" si="1874"/>
        <v>0</v>
      </c>
      <c r="P599" s="227"/>
      <c r="Q599" s="227"/>
      <c r="R599" s="227">
        <f t="shared" si="1875"/>
        <v>0</v>
      </c>
      <c r="S599" s="228"/>
      <c r="T599" s="227">
        <f t="shared" si="1782"/>
        <v>0</v>
      </c>
      <c r="U599" s="227">
        <f t="shared" si="1783"/>
        <v>0</v>
      </c>
      <c r="V599" s="232">
        <f t="shared" si="1784"/>
        <v>0</v>
      </c>
      <c r="W599" s="274"/>
      <c r="X599" s="227"/>
      <c r="Y599" s="227">
        <f t="shared" si="1835"/>
        <v>0</v>
      </c>
      <c r="Z599" s="228"/>
      <c r="AA599" s="238">
        <f t="shared" si="1876"/>
        <v>0</v>
      </c>
      <c r="AB599" s="227">
        <f t="shared" si="1877"/>
        <v>0</v>
      </c>
      <c r="AC599" s="227">
        <f t="shared" si="1878"/>
        <v>0</v>
      </c>
      <c r="AD599" s="227"/>
      <c r="AE599" s="227"/>
      <c r="AF599" s="229">
        <f t="shared" si="1901"/>
        <v>0</v>
      </c>
      <c r="AG599" s="228"/>
      <c r="AH599" s="227">
        <f t="shared" si="1879"/>
        <v>0</v>
      </c>
      <c r="AI599" s="227">
        <f t="shared" si="1880"/>
        <v>16666.666666666668</v>
      </c>
      <c r="AJ599" s="232">
        <f t="shared" si="1785"/>
        <v>16666.666666666668</v>
      </c>
      <c r="AK599" s="227"/>
      <c r="AL599" s="227">
        <v>833.33333333333337</v>
      </c>
      <c r="AM599" s="227">
        <f t="shared" si="1900"/>
        <v>833.33333333333337</v>
      </c>
      <c r="AN599" s="228"/>
      <c r="AO599" s="238">
        <f t="shared" si="1881"/>
        <v>16666.666666666668</v>
      </c>
      <c r="AP599" s="227">
        <f t="shared" si="1899"/>
        <v>10666.666666666668</v>
      </c>
      <c r="AQ599" s="227">
        <f t="shared" si="1857"/>
        <v>27333.333333333336</v>
      </c>
      <c r="AR599" s="227">
        <v>833.33333333333337</v>
      </c>
      <c r="AS599" s="227">
        <v>533.33333333333337</v>
      </c>
      <c r="AT599" s="229">
        <f t="shared" si="1856"/>
        <v>1366.6666666666667</v>
      </c>
      <c r="AU599" s="230"/>
      <c r="AV599" s="238">
        <f t="shared" si="1882"/>
        <v>0</v>
      </c>
      <c r="AW599" s="227">
        <f t="shared" si="1883"/>
        <v>0</v>
      </c>
      <c r="AX599" s="227">
        <f t="shared" si="1884"/>
        <v>0</v>
      </c>
      <c r="AY599" s="227"/>
      <c r="AZ599" s="227"/>
      <c r="BA599" s="229">
        <f t="shared" si="1902"/>
        <v>0</v>
      </c>
      <c r="BB599" s="230"/>
      <c r="BC599" s="238">
        <f t="shared" si="1885"/>
        <v>0</v>
      </c>
      <c r="BD599" s="227">
        <f t="shared" si="1886"/>
        <v>0</v>
      </c>
      <c r="BE599" s="227">
        <f t="shared" si="1887"/>
        <v>0</v>
      </c>
      <c r="BF599" s="227"/>
      <c r="BG599" s="227"/>
      <c r="BH599" s="229">
        <f t="shared" si="1903"/>
        <v>0</v>
      </c>
      <c r="BI599" s="230"/>
      <c r="BJ599" s="230"/>
      <c r="BK599" s="238">
        <f t="shared" si="1888"/>
        <v>0</v>
      </c>
      <c r="BL599" s="227">
        <f t="shared" si="1889"/>
        <v>0</v>
      </c>
      <c r="BM599" s="227">
        <f t="shared" si="1890"/>
        <v>0</v>
      </c>
      <c r="BN599" s="227"/>
      <c r="BO599" s="227"/>
      <c r="BP599" s="229">
        <f t="shared" si="1904"/>
        <v>0</v>
      </c>
      <c r="BQ599" s="230"/>
      <c r="BR599" s="238">
        <f t="shared" si="1891"/>
        <v>0</v>
      </c>
      <c r="BS599" s="227">
        <f t="shared" si="1892"/>
        <v>0</v>
      </c>
      <c r="BT599" s="227">
        <f t="shared" si="1893"/>
        <v>0</v>
      </c>
      <c r="BU599" s="18"/>
      <c r="BV599" s="186"/>
      <c r="BW599" s="16">
        <f t="shared" si="1905"/>
        <v>0</v>
      </c>
      <c r="BX599" s="48"/>
      <c r="BY599" s="37" t="s">
        <v>996</v>
      </c>
      <c r="BZ599" s="37" t="s">
        <v>1055</v>
      </c>
    </row>
    <row r="600" spans="1:162" s="26" customFormat="1" x14ac:dyDescent="0.45">
      <c r="A600" s="21"/>
      <c r="B600" s="21"/>
      <c r="C600" s="21" t="s">
        <v>467</v>
      </c>
      <c r="D600" s="27"/>
      <c r="E600" s="28"/>
      <c r="F600" s="225">
        <f t="shared" ref="F600:H600" si="1906">SUM(F601)</f>
        <v>400000</v>
      </c>
      <c r="G600" s="225">
        <f t="shared" si="1906"/>
        <v>0</v>
      </c>
      <c r="H600" s="225">
        <f t="shared" si="1906"/>
        <v>400000</v>
      </c>
      <c r="I600" s="290"/>
      <c r="J600" s="290"/>
      <c r="K600" s="28"/>
      <c r="L600" s="226"/>
      <c r="M600" s="225">
        <f>SUM(M601)</f>
        <v>0</v>
      </c>
      <c r="N600" s="225">
        <f t="shared" ref="N600:O600" si="1907">SUM(N601)</f>
        <v>0</v>
      </c>
      <c r="O600" s="225">
        <f t="shared" si="1907"/>
        <v>0</v>
      </c>
      <c r="P600" s="225"/>
      <c r="Q600" s="225"/>
      <c r="R600" s="225">
        <f t="shared" si="1875"/>
        <v>0</v>
      </c>
      <c r="S600" s="226"/>
      <c r="T600" s="225">
        <f>SUM(T601)</f>
        <v>0</v>
      </c>
      <c r="U600" s="225">
        <f t="shared" ref="U600" si="1908">SUM(U601)</f>
        <v>0</v>
      </c>
      <c r="V600" s="225">
        <f t="shared" ref="V600" si="1909">SUM(V601)</f>
        <v>0</v>
      </c>
      <c r="W600" s="273"/>
      <c r="X600" s="225"/>
      <c r="Y600" s="225">
        <f t="shared" si="1835"/>
        <v>0</v>
      </c>
      <c r="Z600" s="226"/>
      <c r="AA600" s="225">
        <f>SUM(AA601)</f>
        <v>0</v>
      </c>
      <c r="AB600" s="225">
        <f t="shared" ref="AB600:AC600" si="1910">SUM(AB601)</f>
        <v>0</v>
      </c>
      <c r="AC600" s="225">
        <f t="shared" si="1910"/>
        <v>0</v>
      </c>
      <c r="AD600" s="225"/>
      <c r="AE600" s="225"/>
      <c r="AF600" s="222">
        <f t="shared" si="1901"/>
        <v>0</v>
      </c>
      <c r="AG600" s="226"/>
      <c r="AH600" s="225">
        <f>SUM(AH601)</f>
        <v>0</v>
      </c>
      <c r="AI600" s="225">
        <f t="shared" ref="AI600" si="1911">SUM(AI601)</f>
        <v>0</v>
      </c>
      <c r="AJ600" s="225">
        <f t="shared" ref="AJ600" si="1912">SUM(AJ601)</f>
        <v>0</v>
      </c>
      <c r="AK600" s="225"/>
      <c r="AL600" s="225"/>
      <c r="AM600" s="225">
        <f t="shared" si="1900"/>
        <v>0</v>
      </c>
      <c r="AN600" s="226"/>
      <c r="AO600" s="225">
        <f>SUM(AO601)</f>
        <v>400000</v>
      </c>
      <c r="AP600" s="225">
        <f t="shared" ref="AP600" si="1913">SUM(AP601)</f>
        <v>0</v>
      </c>
      <c r="AQ600" s="225">
        <f t="shared" ref="AQ600" si="1914">SUM(AQ601)</f>
        <v>400000</v>
      </c>
      <c r="AR600" s="225"/>
      <c r="AS600" s="225"/>
      <c r="AT600" s="222">
        <f t="shared" si="1856"/>
        <v>0</v>
      </c>
      <c r="AU600" s="223"/>
      <c r="AV600" s="225">
        <f>SUM(AV601)</f>
        <v>0</v>
      </c>
      <c r="AW600" s="225">
        <f t="shared" ref="AW600" si="1915">SUM(AW601)</f>
        <v>0</v>
      </c>
      <c r="AX600" s="225">
        <f t="shared" ref="AX600" si="1916">SUM(AX601)</f>
        <v>0</v>
      </c>
      <c r="AY600" s="225"/>
      <c r="AZ600" s="225"/>
      <c r="BA600" s="222">
        <f t="shared" si="1902"/>
        <v>0</v>
      </c>
      <c r="BB600" s="223"/>
      <c r="BC600" s="225">
        <f>SUM(BC601)</f>
        <v>0</v>
      </c>
      <c r="BD600" s="225">
        <f t="shared" ref="BD600:BE600" si="1917">SUM(BD601)</f>
        <v>0</v>
      </c>
      <c r="BE600" s="225">
        <f t="shared" si="1917"/>
        <v>0</v>
      </c>
      <c r="BF600" s="225"/>
      <c r="BG600" s="225"/>
      <c r="BH600" s="222">
        <f t="shared" si="1903"/>
        <v>0</v>
      </c>
      <c r="BI600" s="223"/>
      <c r="BJ600" s="223"/>
      <c r="BK600" s="225">
        <f>SUM(BK601)</f>
        <v>0</v>
      </c>
      <c r="BL600" s="225">
        <f t="shared" ref="BL600:BM600" si="1918">SUM(BL601)</f>
        <v>0</v>
      </c>
      <c r="BM600" s="225">
        <f t="shared" si="1918"/>
        <v>0</v>
      </c>
      <c r="BN600" s="225"/>
      <c r="BO600" s="225"/>
      <c r="BP600" s="222">
        <f t="shared" si="1904"/>
        <v>0</v>
      </c>
      <c r="BQ600" s="223"/>
      <c r="BR600" s="225">
        <f>SUM(BR601)</f>
        <v>0</v>
      </c>
      <c r="BS600" s="225">
        <f t="shared" ref="BS600:BT600" si="1919">SUM(BS601)</f>
        <v>0</v>
      </c>
      <c r="BT600" s="225">
        <f t="shared" si="1919"/>
        <v>0</v>
      </c>
      <c r="BU600" s="29"/>
      <c r="BV600" s="190"/>
      <c r="BW600" s="25">
        <f t="shared" si="1905"/>
        <v>0</v>
      </c>
      <c r="BX600" s="47"/>
      <c r="BY600" s="35"/>
      <c r="BZ600" s="35"/>
      <c r="CA600" s="53"/>
      <c r="CB600" s="53"/>
      <c r="CC600" s="53"/>
      <c r="CD600" s="53"/>
      <c r="CE600" s="53"/>
      <c r="CF600" s="53"/>
      <c r="CG600" s="53"/>
      <c r="CH600" s="53"/>
      <c r="CI600" s="53"/>
      <c r="CJ600" s="53"/>
      <c r="CK600" s="53"/>
      <c r="CL600" s="53"/>
      <c r="CM600" s="53"/>
      <c r="CN600" s="53"/>
      <c r="CO600" s="53"/>
      <c r="CP600" s="53"/>
      <c r="CQ600" s="53"/>
      <c r="CR600" s="53"/>
      <c r="CS600" s="53"/>
      <c r="CT600" s="53"/>
      <c r="CU600" s="53"/>
      <c r="CV600" s="53"/>
      <c r="CW600" s="53"/>
      <c r="CX600" s="53"/>
      <c r="CY600" s="53"/>
      <c r="CZ600" s="53"/>
      <c r="DA600" s="53"/>
      <c r="DB600" s="53"/>
      <c r="DC600" s="53"/>
      <c r="DD600" s="53"/>
      <c r="DE600" s="53"/>
      <c r="DF600" s="53"/>
      <c r="DG600" s="53"/>
      <c r="DH600" s="53"/>
      <c r="DI600" s="53"/>
      <c r="DJ600" s="53"/>
      <c r="DK600" s="53"/>
      <c r="DL600" s="53"/>
      <c r="DM600" s="53"/>
      <c r="DN600" s="53"/>
      <c r="DO600" s="53"/>
      <c r="DP600" s="53"/>
      <c r="DQ600" s="53"/>
      <c r="DR600" s="53"/>
      <c r="DS600" s="53"/>
      <c r="DT600" s="53"/>
      <c r="DU600" s="53"/>
      <c r="DV600" s="53"/>
      <c r="DW600" s="53"/>
      <c r="DX600" s="53"/>
      <c r="DY600" s="53"/>
      <c r="DZ600" s="53"/>
      <c r="EA600" s="53"/>
      <c r="EB600" s="53"/>
      <c r="EC600" s="53"/>
      <c r="ED600" s="53"/>
      <c r="EE600" s="53"/>
      <c r="EF600" s="53"/>
      <c r="EG600" s="53"/>
      <c r="EH600" s="53"/>
      <c r="EI600" s="53"/>
      <c r="EJ600" s="53"/>
      <c r="EK600" s="53"/>
      <c r="EL600" s="53"/>
      <c r="EM600" s="53"/>
      <c r="EN600" s="53"/>
      <c r="EO600" s="53"/>
      <c r="EP600" s="53"/>
      <c r="EQ600" s="53"/>
      <c r="ER600" s="53"/>
      <c r="ES600" s="53"/>
      <c r="ET600" s="53"/>
      <c r="EU600" s="53"/>
      <c r="EV600" s="53"/>
      <c r="EW600" s="53"/>
      <c r="EX600" s="53"/>
      <c r="EY600" s="53"/>
      <c r="EZ600" s="53"/>
      <c r="FA600" s="53"/>
      <c r="FB600" s="53"/>
      <c r="FC600" s="53"/>
      <c r="FD600" s="53"/>
      <c r="FE600" s="53"/>
      <c r="FF600" s="53"/>
    </row>
    <row r="601" spans="1:162" ht="57" customHeight="1" outlineLevel="1" x14ac:dyDescent="0.45">
      <c r="A601" s="5">
        <v>493</v>
      </c>
      <c r="B601" s="5">
        <v>39</v>
      </c>
      <c r="C601" s="5" t="s">
        <v>468</v>
      </c>
      <c r="D601" s="6" t="s">
        <v>565</v>
      </c>
      <c r="E601" s="10">
        <v>1</v>
      </c>
      <c r="F601" s="285">
        <f t="shared" ref="F601" si="1920">I601*E601</f>
        <v>400000</v>
      </c>
      <c r="G601" s="285">
        <f t="shared" ref="G601" si="1921">J601*E601</f>
        <v>0</v>
      </c>
      <c r="H601" s="285">
        <f t="shared" ref="H601" si="1922">F601+G601</f>
        <v>400000</v>
      </c>
      <c r="I601" s="283">
        <f>AR601</f>
        <v>400000</v>
      </c>
      <c r="J601" s="283"/>
      <c r="K601" s="10"/>
      <c r="L601" s="228"/>
      <c r="M601" s="227">
        <f t="shared" si="1873"/>
        <v>0</v>
      </c>
      <c r="N601" s="227"/>
      <c r="O601" s="227">
        <f t="shared" si="1874"/>
        <v>0</v>
      </c>
      <c r="P601" s="227"/>
      <c r="Q601" s="227"/>
      <c r="R601" s="227">
        <f t="shared" si="1875"/>
        <v>0</v>
      </c>
      <c r="S601" s="228"/>
      <c r="T601" s="227">
        <f t="shared" si="1782"/>
        <v>0</v>
      </c>
      <c r="U601" s="227">
        <f t="shared" si="1783"/>
        <v>0</v>
      </c>
      <c r="V601" s="232">
        <f t="shared" si="1784"/>
        <v>0</v>
      </c>
      <c r="W601" s="274"/>
      <c r="X601" s="227"/>
      <c r="Y601" s="227">
        <f t="shared" si="1835"/>
        <v>0</v>
      </c>
      <c r="Z601" s="228"/>
      <c r="AA601" s="238">
        <f>AM601*AD601</f>
        <v>0</v>
      </c>
      <c r="AB601" s="227">
        <f>AM601*AE601</f>
        <v>0</v>
      </c>
      <c r="AC601" s="227">
        <f t="shared" ref="AC601:AC614" si="1923">AA601+AB601</f>
        <v>0</v>
      </c>
      <c r="AD601" s="227"/>
      <c r="AE601" s="227"/>
      <c r="AF601" s="229">
        <f t="shared" si="1901"/>
        <v>0</v>
      </c>
      <c r="AG601" s="228"/>
      <c r="AH601" s="227">
        <f t="shared" si="1879"/>
        <v>0</v>
      </c>
      <c r="AI601" s="227">
        <f t="shared" si="1880"/>
        <v>0</v>
      </c>
      <c r="AJ601" s="232">
        <f t="shared" si="1785"/>
        <v>0</v>
      </c>
      <c r="AK601" s="227"/>
      <c r="AL601" s="227"/>
      <c r="AM601" s="227">
        <f t="shared" si="1900"/>
        <v>0</v>
      </c>
      <c r="AN601" s="228"/>
      <c r="AO601" s="238">
        <f>E601*AR601</f>
        <v>400000</v>
      </c>
      <c r="AP601" s="227">
        <f>E601*AS601</f>
        <v>0</v>
      </c>
      <c r="AQ601" s="227">
        <f t="shared" si="1857"/>
        <v>400000</v>
      </c>
      <c r="AR601" s="227">
        <v>400000</v>
      </c>
      <c r="AS601" s="227">
        <v>0</v>
      </c>
      <c r="AT601" s="229">
        <f t="shared" si="1856"/>
        <v>400000</v>
      </c>
      <c r="AU601" s="230"/>
      <c r="AV601" s="238">
        <f>R601*AY601</f>
        <v>0</v>
      </c>
      <c r="AW601" s="227">
        <f>R601*AZ601</f>
        <v>0</v>
      </c>
      <c r="AX601" s="227">
        <f t="shared" ref="AX601:AX614" si="1924">AV601+AW601</f>
        <v>0</v>
      </c>
      <c r="AY601" s="227"/>
      <c r="AZ601" s="227"/>
      <c r="BA601" s="229">
        <f t="shared" si="1902"/>
        <v>0</v>
      </c>
      <c r="BB601" s="230"/>
      <c r="BC601" s="238">
        <f>Y601*BF601</f>
        <v>0</v>
      </c>
      <c r="BD601" s="227">
        <f>Y601*BG601</f>
        <v>0</v>
      </c>
      <c r="BE601" s="227">
        <f t="shared" ref="BE601:BE614" si="1925">BC601+BD601</f>
        <v>0</v>
      </c>
      <c r="BF601" s="227"/>
      <c r="BG601" s="227"/>
      <c r="BH601" s="229">
        <f t="shared" si="1903"/>
        <v>0</v>
      </c>
      <c r="BI601" s="230"/>
      <c r="BJ601" s="230"/>
      <c r="BK601" s="238">
        <f>AT601*BN601</f>
        <v>0</v>
      </c>
      <c r="BL601" s="227">
        <f>AT601*BO601</f>
        <v>0</v>
      </c>
      <c r="BM601" s="227">
        <f t="shared" ref="BM601:BM614" si="1926">BK601+BL601</f>
        <v>0</v>
      </c>
      <c r="BN601" s="227"/>
      <c r="BO601" s="227"/>
      <c r="BP601" s="229">
        <f t="shared" si="1904"/>
        <v>0</v>
      </c>
      <c r="BQ601" s="230"/>
      <c r="BR601" s="238">
        <f>BA601*BU601</f>
        <v>0</v>
      </c>
      <c r="BS601" s="227">
        <f>BA601*BV601</f>
        <v>0</v>
      </c>
      <c r="BT601" s="227">
        <f t="shared" ref="BT601:BT614" si="1927">BR601+BS601</f>
        <v>0</v>
      </c>
      <c r="BU601" s="18"/>
      <c r="BV601" s="186"/>
      <c r="BW601" s="16">
        <f t="shared" si="1905"/>
        <v>0</v>
      </c>
      <c r="BX601" s="48"/>
      <c r="BY601" s="37"/>
      <c r="BZ601" s="37"/>
    </row>
    <row r="602" spans="1:162" s="26" customFormat="1" x14ac:dyDescent="0.45">
      <c r="A602" s="21"/>
      <c r="B602" s="21"/>
      <c r="C602" s="21" t="s">
        <v>1064</v>
      </c>
      <c r="D602" s="27"/>
      <c r="E602" s="28"/>
      <c r="F602" s="225">
        <f t="shared" ref="F602:H602" si="1928">SUM(F603:F608)</f>
        <v>1505150.7171</v>
      </c>
      <c r="G602" s="225">
        <f t="shared" si="1928"/>
        <v>5406957.9399999995</v>
      </c>
      <c r="H602" s="225">
        <f t="shared" si="1928"/>
        <v>6912108.6571000004</v>
      </c>
      <c r="I602" s="290"/>
      <c r="J602" s="290"/>
      <c r="K602" s="28"/>
      <c r="L602" s="226"/>
      <c r="M602" s="225">
        <f>SUM(M603:M608)</f>
        <v>470412.9</v>
      </c>
      <c r="N602" s="225">
        <f>SUM(N603:N608)</f>
        <v>4616536.9950000001</v>
      </c>
      <c r="O602" s="225">
        <f t="shared" si="1874"/>
        <v>5086949.8950000005</v>
      </c>
      <c r="P602" s="225"/>
      <c r="Q602" s="225"/>
      <c r="R602" s="225">
        <f t="shared" si="1875"/>
        <v>0</v>
      </c>
      <c r="S602" s="226"/>
      <c r="T602" s="225">
        <f>SUM(T603:T608)</f>
        <v>0</v>
      </c>
      <c r="U602" s="225">
        <f>SUM(U603:U608)</f>
        <v>0</v>
      </c>
      <c r="V602" s="225">
        <f t="shared" si="1784"/>
        <v>0</v>
      </c>
      <c r="W602" s="273"/>
      <c r="X602" s="225"/>
      <c r="Y602" s="225"/>
      <c r="Z602" s="226"/>
      <c r="AA602" s="225">
        <f>SUM(AA603:AA608)</f>
        <v>0</v>
      </c>
      <c r="AB602" s="225">
        <f>SUM(AB603:AB608)</f>
        <v>0</v>
      </c>
      <c r="AC602" s="225">
        <f t="shared" si="1923"/>
        <v>0</v>
      </c>
      <c r="AD602" s="225"/>
      <c r="AE602" s="225"/>
      <c r="AF602" s="222">
        <f t="shared" si="1901"/>
        <v>0</v>
      </c>
      <c r="AG602" s="226"/>
      <c r="AH602" s="225">
        <f>SUM(AH603:AH608)</f>
        <v>0</v>
      </c>
      <c r="AI602" s="225">
        <f>SUM(AI603:AI608)</f>
        <v>3587524.456666667</v>
      </c>
      <c r="AJ602" s="225">
        <f>SUM(AJ603:AJ608)</f>
        <v>3587524.456666667</v>
      </c>
      <c r="AK602" s="225"/>
      <c r="AL602" s="225"/>
      <c r="AM602" s="225"/>
      <c r="AN602" s="226"/>
      <c r="AO602" s="225">
        <f>SUM(AO603:AO608)</f>
        <v>0</v>
      </c>
      <c r="AP602" s="225">
        <f>SUM(AP603:AP608)</f>
        <v>0</v>
      </c>
      <c r="AQ602" s="225">
        <f t="shared" si="1857"/>
        <v>0</v>
      </c>
      <c r="AR602" s="225"/>
      <c r="AS602" s="225"/>
      <c r="AT602" s="222">
        <f t="shared" si="1856"/>
        <v>0</v>
      </c>
      <c r="AU602" s="223"/>
      <c r="AV602" s="225">
        <f>SUM(AV603:AV608)</f>
        <v>0</v>
      </c>
      <c r="AW602" s="225">
        <f>SUM(AW603:AW608)</f>
        <v>0</v>
      </c>
      <c r="AX602" s="225">
        <f t="shared" si="1924"/>
        <v>0</v>
      </c>
      <c r="AY602" s="225"/>
      <c r="AZ602" s="225"/>
      <c r="BA602" s="222">
        <f t="shared" si="1902"/>
        <v>0</v>
      </c>
      <c r="BB602" s="223"/>
      <c r="BC602" s="225">
        <f>SUM(BC603:BC608)</f>
        <v>1505150.7171</v>
      </c>
      <c r="BD602" s="225">
        <f>SUM(BD603:BD608)</f>
        <v>5406957.9399999995</v>
      </c>
      <c r="BE602" s="225">
        <f t="shared" si="1925"/>
        <v>6912108.6570999995</v>
      </c>
      <c r="BF602" s="225"/>
      <c r="BG602" s="225"/>
      <c r="BH602" s="222">
        <f t="shared" si="1903"/>
        <v>0</v>
      </c>
      <c r="BI602" s="223"/>
      <c r="BJ602" s="223"/>
      <c r="BK602" s="225">
        <f>SUM(BK603:BK608)</f>
        <v>0</v>
      </c>
      <c r="BL602" s="225">
        <f>SUM(BL603:BL608)</f>
        <v>0</v>
      </c>
      <c r="BM602" s="225">
        <f t="shared" si="1926"/>
        <v>0</v>
      </c>
      <c r="BN602" s="225"/>
      <c r="BO602" s="225"/>
      <c r="BP602" s="222">
        <f t="shared" si="1904"/>
        <v>0</v>
      </c>
      <c r="BQ602" s="223"/>
      <c r="BR602" s="225">
        <f>SUM(BR603:BR608)</f>
        <v>0</v>
      </c>
      <c r="BS602" s="225">
        <f>SUM(BS603:BS608)</f>
        <v>0</v>
      </c>
      <c r="BT602" s="225">
        <f t="shared" si="1927"/>
        <v>0</v>
      </c>
      <c r="BU602" s="29"/>
      <c r="BV602" s="190"/>
      <c r="BW602" s="25">
        <f t="shared" si="1905"/>
        <v>0</v>
      </c>
      <c r="BX602" s="47"/>
      <c r="BY602" s="35"/>
      <c r="BZ602" s="35"/>
      <c r="CA602" s="53"/>
      <c r="CB602" s="53"/>
      <c r="CC602" s="53"/>
      <c r="CD602" s="53"/>
      <c r="CE602" s="53"/>
      <c r="CF602" s="53"/>
      <c r="CG602" s="53"/>
      <c r="CH602" s="53"/>
      <c r="CI602" s="53"/>
      <c r="CJ602" s="53"/>
      <c r="CK602" s="53"/>
      <c r="CL602" s="53"/>
      <c r="CM602" s="53"/>
      <c r="CN602" s="53"/>
      <c r="CO602" s="53"/>
      <c r="CP602" s="53"/>
      <c r="CQ602" s="53"/>
      <c r="CR602" s="53"/>
      <c r="CS602" s="53"/>
      <c r="CT602" s="53"/>
      <c r="CU602" s="53"/>
      <c r="CV602" s="53"/>
      <c r="CW602" s="53"/>
      <c r="CX602" s="53"/>
      <c r="CY602" s="53"/>
      <c r="CZ602" s="53"/>
      <c r="DA602" s="53"/>
      <c r="DB602" s="53"/>
      <c r="DC602" s="53"/>
      <c r="DD602" s="53"/>
      <c r="DE602" s="53"/>
      <c r="DF602" s="53"/>
      <c r="DG602" s="53"/>
      <c r="DH602" s="53"/>
      <c r="DI602" s="53"/>
      <c r="DJ602" s="53"/>
      <c r="DK602" s="53"/>
      <c r="DL602" s="53"/>
      <c r="DM602" s="53"/>
      <c r="DN602" s="53"/>
      <c r="DO602" s="53"/>
      <c r="DP602" s="53"/>
      <c r="DQ602" s="53"/>
      <c r="DR602" s="53"/>
      <c r="DS602" s="53"/>
      <c r="DT602" s="53"/>
      <c r="DU602" s="53"/>
      <c r="DV602" s="53"/>
      <c r="DW602" s="53"/>
      <c r="DX602" s="53"/>
      <c r="DY602" s="53"/>
      <c r="DZ602" s="53"/>
      <c r="EA602" s="53"/>
      <c r="EB602" s="53"/>
      <c r="EC602" s="53"/>
      <c r="ED602" s="53"/>
      <c r="EE602" s="53"/>
      <c r="EF602" s="53"/>
      <c r="EG602" s="53"/>
      <c r="EH602" s="53"/>
      <c r="EI602" s="53"/>
      <c r="EJ602" s="53"/>
      <c r="EK602" s="53"/>
      <c r="EL602" s="53"/>
      <c r="EM602" s="53"/>
      <c r="EN602" s="53"/>
      <c r="EO602" s="53"/>
      <c r="EP602" s="53"/>
      <c r="EQ602" s="53"/>
      <c r="ER602" s="53"/>
      <c r="ES602" s="53"/>
      <c r="ET602" s="53"/>
      <c r="EU602" s="53"/>
      <c r="EV602" s="53"/>
      <c r="EW602" s="53"/>
      <c r="EX602" s="53"/>
      <c r="EY602" s="53"/>
      <c r="EZ602" s="53"/>
      <c r="FA602" s="53"/>
      <c r="FB602" s="53"/>
      <c r="FC602" s="53"/>
      <c r="FD602" s="53"/>
      <c r="FE602" s="53"/>
      <c r="FF602" s="53"/>
    </row>
    <row r="603" spans="1:162" ht="28.5" customHeight="1" outlineLevel="1" x14ac:dyDescent="0.45">
      <c r="A603" s="5">
        <v>494</v>
      </c>
      <c r="B603" s="5">
        <v>40</v>
      </c>
      <c r="C603" s="5" t="s">
        <v>469</v>
      </c>
      <c r="D603" s="6" t="s">
        <v>566</v>
      </c>
      <c r="E603" s="10">
        <v>2</v>
      </c>
      <c r="F603" s="285">
        <f t="shared" ref="F603:F608" si="1929">I603*E603</f>
        <v>92826.1</v>
      </c>
      <c r="G603" s="285">
        <f t="shared" ref="G603:G608" si="1930">J603*E603</f>
        <v>147343</v>
      </c>
      <c r="H603" s="285">
        <f t="shared" ref="H603:H608" si="1931">F603+G603</f>
        <v>240169.1</v>
      </c>
      <c r="I603" s="283">
        <f>BF603</f>
        <v>46413.05</v>
      </c>
      <c r="J603" s="283">
        <f>BG603</f>
        <v>73671.5</v>
      </c>
      <c r="K603" s="10"/>
      <c r="L603" s="228"/>
      <c r="M603" s="231">
        <f t="shared" si="1873"/>
        <v>37600</v>
      </c>
      <c r="N603" s="231">
        <f>E603*Q603</f>
        <v>128100</v>
      </c>
      <c r="O603" s="231">
        <f t="shared" si="1874"/>
        <v>165700</v>
      </c>
      <c r="P603" s="227">
        <v>18800</v>
      </c>
      <c r="Q603" s="227">
        <v>64050</v>
      </c>
      <c r="R603" s="227">
        <f t="shared" si="1875"/>
        <v>82850</v>
      </c>
      <c r="S603" s="228"/>
      <c r="T603" s="227">
        <f t="shared" si="1782"/>
        <v>0</v>
      </c>
      <c r="U603" s="227">
        <f t="shared" si="1783"/>
        <v>0</v>
      </c>
      <c r="V603" s="232">
        <f t="shared" si="1784"/>
        <v>0</v>
      </c>
      <c r="W603" s="274"/>
      <c r="X603" s="227"/>
      <c r="Y603" s="227"/>
      <c r="Z603" s="228"/>
      <c r="AA603" s="238">
        <f t="shared" ref="AA603:AA608" si="1932">S603*AD603</f>
        <v>0</v>
      </c>
      <c r="AB603" s="227">
        <f t="shared" ref="AB603:AB608" si="1933">S603*AE603</f>
        <v>0</v>
      </c>
      <c r="AC603" s="227">
        <f t="shared" si="1923"/>
        <v>0</v>
      </c>
      <c r="AD603" s="227"/>
      <c r="AE603" s="227"/>
      <c r="AF603" s="229">
        <f t="shared" si="1901"/>
        <v>0</v>
      </c>
      <c r="AG603" s="228"/>
      <c r="AH603" s="227">
        <f t="shared" si="1879"/>
        <v>0</v>
      </c>
      <c r="AI603" s="227">
        <f t="shared" si="1880"/>
        <v>107666.66666666667</v>
      </c>
      <c r="AJ603" s="232">
        <f t="shared" si="1785"/>
        <v>107666.66666666667</v>
      </c>
      <c r="AK603" s="227"/>
      <c r="AL603" s="227">
        <v>53833.333333333336</v>
      </c>
      <c r="AM603" s="227"/>
      <c r="AN603" s="228"/>
      <c r="AO603" s="238">
        <f t="shared" ref="AO603:AO608" si="1934">E603*AR603</f>
        <v>0</v>
      </c>
      <c r="AP603" s="227">
        <f t="shared" ref="AP603:AP608" si="1935">E604*AS603</f>
        <v>0</v>
      </c>
      <c r="AQ603" s="227">
        <f t="shared" si="1857"/>
        <v>0</v>
      </c>
      <c r="AR603" s="227"/>
      <c r="AS603" s="227"/>
      <c r="AT603" s="229">
        <f t="shared" si="1856"/>
        <v>0</v>
      </c>
      <c r="AU603" s="230"/>
      <c r="AV603" s="238">
        <f t="shared" ref="AV603:AV608" si="1936">R603*AY603</f>
        <v>0</v>
      </c>
      <c r="AW603" s="227">
        <f t="shared" ref="AW603:AW608" si="1937">R604*AZ603</f>
        <v>0</v>
      </c>
      <c r="AX603" s="227">
        <f t="shared" si="1924"/>
        <v>0</v>
      </c>
      <c r="AY603" s="227"/>
      <c r="AZ603" s="227"/>
      <c r="BA603" s="229">
        <f t="shared" si="1902"/>
        <v>0</v>
      </c>
      <c r="BB603" s="230"/>
      <c r="BC603" s="238">
        <f>E603*BF603</f>
        <v>92826.1</v>
      </c>
      <c r="BD603" s="227">
        <f>E603*BG603</f>
        <v>147343</v>
      </c>
      <c r="BE603" s="227">
        <f t="shared" si="1925"/>
        <v>240169.1</v>
      </c>
      <c r="BF603" s="227">
        <v>46413.05</v>
      </c>
      <c r="BG603" s="227">
        <v>73671.5</v>
      </c>
      <c r="BH603" s="229">
        <f t="shared" si="1903"/>
        <v>120084.55</v>
      </c>
      <c r="BI603" s="230"/>
      <c r="BJ603" s="230"/>
      <c r="BK603" s="238">
        <f t="shared" ref="BK603:BK608" si="1938">AG603*BN603</f>
        <v>0</v>
      </c>
      <c r="BL603" s="227">
        <f t="shared" ref="BL603:BL608" si="1939">AG603*BO603</f>
        <v>0</v>
      </c>
      <c r="BM603" s="227">
        <f t="shared" si="1926"/>
        <v>0</v>
      </c>
      <c r="BN603" s="227"/>
      <c r="BO603" s="227"/>
      <c r="BP603" s="229">
        <f t="shared" si="1904"/>
        <v>0</v>
      </c>
      <c r="BQ603" s="230"/>
      <c r="BR603" s="238">
        <f t="shared" ref="BR603:BR608" si="1940">AN603*BU603</f>
        <v>0</v>
      </c>
      <c r="BS603" s="227">
        <f t="shared" ref="BS603:BS608" si="1941">AN603*BV603</f>
        <v>0</v>
      </c>
      <c r="BT603" s="227">
        <f t="shared" si="1927"/>
        <v>0</v>
      </c>
      <c r="BU603" s="18"/>
      <c r="BV603" s="186"/>
      <c r="BW603" s="16">
        <f t="shared" si="1905"/>
        <v>0</v>
      </c>
      <c r="BX603" s="48"/>
      <c r="BY603" s="37" t="s">
        <v>997</v>
      </c>
      <c r="BZ603" s="37"/>
    </row>
    <row r="604" spans="1:162" ht="28.5" customHeight="1" outlineLevel="1" x14ac:dyDescent="0.45">
      <c r="A604" s="5">
        <v>495</v>
      </c>
      <c r="B604" s="5">
        <v>41</v>
      </c>
      <c r="C604" s="5" t="s">
        <v>470</v>
      </c>
      <c r="D604" s="6" t="s">
        <v>566</v>
      </c>
      <c r="E604" s="10">
        <v>4</v>
      </c>
      <c r="F604" s="285">
        <f t="shared" si="1929"/>
        <v>179700.44</v>
      </c>
      <c r="G604" s="285">
        <f t="shared" si="1930"/>
        <v>285238.8</v>
      </c>
      <c r="H604" s="285">
        <f t="shared" si="1931"/>
        <v>464939.24</v>
      </c>
      <c r="I604" s="285">
        <f t="shared" ref="I604:I608" si="1942">BF604</f>
        <v>44925.11</v>
      </c>
      <c r="J604" s="285">
        <f t="shared" ref="J604:J608" si="1943">BG604</f>
        <v>71309.7</v>
      </c>
      <c r="K604" s="10"/>
      <c r="L604" s="228"/>
      <c r="M604" s="231">
        <f t="shared" si="1873"/>
        <v>75200</v>
      </c>
      <c r="N604" s="231">
        <f t="shared" ref="N604:N667" si="1944">E604*Q604</f>
        <v>252000</v>
      </c>
      <c r="O604" s="231">
        <f t="shared" si="1874"/>
        <v>327200</v>
      </c>
      <c r="P604" s="227">
        <v>18800</v>
      </c>
      <c r="Q604" s="227">
        <v>63000</v>
      </c>
      <c r="R604" s="227">
        <f t="shared" si="1875"/>
        <v>81800</v>
      </c>
      <c r="S604" s="228"/>
      <c r="T604" s="227">
        <f t="shared" si="1782"/>
        <v>0</v>
      </c>
      <c r="U604" s="227">
        <f t="shared" si="1783"/>
        <v>0</v>
      </c>
      <c r="V604" s="232">
        <f t="shared" si="1784"/>
        <v>0</v>
      </c>
      <c r="W604" s="274"/>
      <c r="X604" s="227"/>
      <c r="Y604" s="227"/>
      <c r="Z604" s="228"/>
      <c r="AA604" s="238">
        <f t="shared" si="1932"/>
        <v>0</v>
      </c>
      <c r="AB604" s="227">
        <f t="shared" si="1933"/>
        <v>0</v>
      </c>
      <c r="AC604" s="227">
        <f t="shared" si="1923"/>
        <v>0</v>
      </c>
      <c r="AD604" s="227"/>
      <c r="AE604" s="227"/>
      <c r="AF604" s="229">
        <f t="shared" si="1901"/>
        <v>0</v>
      </c>
      <c r="AG604" s="228"/>
      <c r="AH604" s="227">
        <f t="shared" si="1879"/>
        <v>0</v>
      </c>
      <c r="AI604" s="227">
        <f t="shared" si="1880"/>
        <v>209333.33333333334</v>
      </c>
      <c r="AJ604" s="232">
        <f t="shared" si="1785"/>
        <v>209333.33333333334</v>
      </c>
      <c r="AK604" s="227"/>
      <c r="AL604" s="227">
        <v>52333.333333333336</v>
      </c>
      <c r="AM604" s="227"/>
      <c r="AN604" s="228"/>
      <c r="AO604" s="238">
        <f t="shared" si="1934"/>
        <v>0</v>
      </c>
      <c r="AP604" s="227">
        <f t="shared" si="1935"/>
        <v>0</v>
      </c>
      <c r="AQ604" s="227">
        <f t="shared" si="1857"/>
        <v>0</v>
      </c>
      <c r="AR604" s="227"/>
      <c r="AS604" s="227"/>
      <c r="AT604" s="229">
        <f t="shared" si="1856"/>
        <v>0</v>
      </c>
      <c r="AU604" s="230"/>
      <c r="AV604" s="238">
        <f t="shared" si="1936"/>
        <v>0</v>
      </c>
      <c r="AW604" s="227">
        <f t="shared" si="1937"/>
        <v>0</v>
      </c>
      <c r="AX604" s="227">
        <f t="shared" si="1924"/>
        <v>0</v>
      </c>
      <c r="AY604" s="227"/>
      <c r="AZ604" s="227"/>
      <c r="BA604" s="229">
        <f t="shared" si="1902"/>
        <v>0</v>
      </c>
      <c r="BB604" s="230"/>
      <c r="BC604" s="238">
        <f t="shared" ref="BC604:BC608" si="1945">E604*BF604</f>
        <v>179700.44</v>
      </c>
      <c r="BD604" s="227">
        <f t="shared" ref="BD604:BD608" si="1946">E604*BG604</f>
        <v>285238.8</v>
      </c>
      <c r="BE604" s="227">
        <f t="shared" si="1925"/>
        <v>464939.24</v>
      </c>
      <c r="BF604" s="227">
        <v>44925.11</v>
      </c>
      <c r="BG604" s="227">
        <v>71309.7</v>
      </c>
      <c r="BH604" s="229">
        <f t="shared" si="1903"/>
        <v>116234.81</v>
      </c>
      <c r="BI604" s="230"/>
      <c r="BJ604" s="230"/>
      <c r="BK604" s="238">
        <f t="shared" si="1938"/>
        <v>0</v>
      </c>
      <c r="BL604" s="227">
        <f t="shared" si="1939"/>
        <v>0</v>
      </c>
      <c r="BM604" s="227">
        <f t="shared" si="1926"/>
        <v>0</v>
      </c>
      <c r="BN604" s="227"/>
      <c r="BO604" s="227"/>
      <c r="BP604" s="229">
        <f t="shared" si="1904"/>
        <v>0</v>
      </c>
      <c r="BQ604" s="230"/>
      <c r="BR604" s="238">
        <f t="shared" si="1940"/>
        <v>0</v>
      </c>
      <c r="BS604" s="227">
        <f t="shared" si="1941"/>
        <v>0</v>
      </c>
      <c r="BT604" s="227">
        <f t="shared" si="1927"/>
        <v>0</v>
      </c>
      <c r="BU604" s="18"/>
      <c r="BV604" s="186"/>
      <c r="BW604" s="16">
        <f t="shared" si="1905"/>
        <v>0</v>
      </c>
      <c r="BX604" s="48"/>
      <c r="BY604" s="37" t="s">
        <v>998</v>
      </c>
      <c r="BZ604" s="37"/>
    </row>
    <row r="605" spans="1:162" ht="28.5" customHeight="1" outlineLevel="1" x14ac:dyDescent="0.45">
      <c r="A605" s="5">
        <v>496</v>
      </c>
      <c r="B605" s="5">
        <v>42</v>
      </c>
      <c r="C605" s="5" t="s">
        <v>471</v>
      </c>
      <c r="D605" s="6" t="s">
        <v>566</v>
      </c>
      <c r="E605" s="10">
        <v>2</v>
      </c>
      <c r="F605" s="285">
        <f t="shared" si="1929"/>
        <v>50813.56</v>
      </c>
      <c r="G605" s="285">
        <f t="shared" si="1930"/>
        <v>80656.460000000006</v>
      </c>
      <c r="H605" s="285">
        <f t="shared" si="1931"/>
        <v>131470.02000000002</v>
      </c>
      <c r="I605" s="285">
        <f t="shared" si="1942"/>
        <v>25406.78</v>
      </c>
      <c r="J605" s="285">
        <f t="shared" si="1943"/>
        <v>40328.230000000003</v>
      </c>
      <c r="K605" s="10"/>
      <c r="L605" s="228"/>
      <c r="M605" s="231">
        <f t="shared" si="1873"/>
        <v>37600</v>
      </c>
      <c r="N605" s="231">
        <f t="shared" si="1944"/>
        <v>69132</v>
      </c>
      <c r="O605" s="231">
        <f t="shared" si="1874"/>
        <v>106732</v>
      </c>
      <c r="P605" s="227">
        <v>18800</v>
      </c>
      <c r="Q605" s="227">
        <v>34566</v>
      </c>
      <c r="R605" s="227">
        <f t="shared" si="1875"/>
        <v>53366</v>
      </c>
      <c r="S605" s="228"/>
      <c r="T605" s="227">
        <f t="shared" si="1782"/>
        <v>0</v>
      </c>
      <c r="U605" s="227">
        <f t="shared" si="1783"/>
        <v>0</v>
      </c>
      <c r="V605" s="232">
        <f t="shared" si="1784"/>
        <v>0</v>
      </c>
      <c r="W605" s="274"/>
      <c r="X605" s="227"/>
      <c r="Y605" s="227"/>
      <c r="Z605" s="228"/>
      <c r="AA605" s="238">
        <f t="shared" si="1932"/>
        <v>0</v>
      </c>
      <c r="AB605" s="227">
        <f t="shared" si="1933"/>
        <v>0</v>
      </c>
      <c r="AC605" s="227">
        <f t="shared" si="1923"/>
        <v>0</v>
      </c>
      <c r="AD605" s="227"/>
      <c r="AE605" s="227"/>
      <c r="AF605" s="229">
        <f t="shared" si="1901"/>
        <v>0</v>
      </c>
      <c r="AG605" s="228"/>
      <c r="AH605" s="227">
        <f t="shared" si="1879"/>
        <v>0</v>
      </c>
      <c r="AI605" s="227">
        <f t="shared" si="1880"/>
        <v>61500</v>
      </c>
      <c r="AJ605" s="232">
        <f t="shared" si="1785"/>
        <v>61500</v>
      </c>
      <c r="AK605" s="227"/>
      <c r="AL605" s="227">
        <v>30750</v>
      </c>
      <c r="AM605" s="227"/>
      <c r="AN605" s="228"/>
      <c r="AO605" s="238">
        <f t="shared" si="1934"/>
        <v>0</v>
      </c>
      <c r="AP605" s="227">
        <f t="shared" si="1935"/>
        <v>0</v>
      </c>
      <c r="AQ605" s="227">
        <f t="shared" si="1857"/>
        <v>0</v>
      </c>
      <c r="AR605" s="227"/>
      <c r="AS605" s="227"/>
      <c r="AT605" s="229">
        <f t="shared" si="1856"/>
        <v>0</v>
      </c>
      <c r="AU605" s="230"/>
      <c r="AV605" s="238">
        <f t="shared" si="1936"/>
        <v>0</v>
      </c>
      <c r="AW605" s="227">
        <f t="shared" si="1937"/>
        <v>0</v>
      </c>
      <c r="AX605" s="227">
        <f t="shared" si="1924"/>
        <v>0</v>
      </c>
      <c r="AY605" s="227"/>
      <c r="AZ605" s="227"/>
      <c r="BA605" s="229">
        <f t="shared" si="1902"/>
        <v>0</v>
      </c>
      <c r="BB605" s="230"/>
      <c r="BC605" s="238">
        <f t="shared" si="1945"/>
        <v>50813.56</v>
      </c>
      <c r="BD605" s="227">
        <f t="shared" si="1946"/>
        <v>80656.460000000006</v>
      </c>
      <c r="BE605" s="227">
        <f t="shared" si="1925"/>
        <v>131470.02000000002</v>
      </c>
      <c r="BF605" s="227">
        <v>25406.78</v>
      </c>
      <c r="BG605" s="227">
        <v>40328.230000000003</v>
      </c>
      <c r="BH605" s="229">
        <f t="shared" si="1903"/>
        <v>65735.010000000009</v>
      </c>
      <c r="BI605" s="230"/>
      <c r="BJ605" s="230"/>
      <c r="BK605" s="238">
        <f t="shared" si="1938"/>
        <v>0</v>
      </c>
      <c r="BL605" s="227">
        <f t="shared" si="1939"/>
        <v>0</v>
      </c>
      <c r="BM605" s="227">
        <f t="shared" si="1926"/>
        <v>0</v>
      </c>
      <c r="BN605" s="227"/>
      <c r="BO605" s="227"/>
      <c r="BP605" s="229">
        <f t="shared" si="1904"/>
        <v>0</v>
      </c>
      <c r="BQ605" s="230"/>
      <c r="BR605" s="238">
        <f t="shared" si="1940"/>
        <v>0</v>
      </c>
      <c r="BS605" s="227">
        <f t="shared" si="1941"/>
        <v>0</v>
      </c>
      <c r="BT605" s="227">
        <f t="shared" si="1927"/>
        <v>0</v>
      </c>
      <c r="BU605" s="18"/>
      <c r="BV605" s="186"/>
      <c r="BW605" s="16">
        <f t="shared" si="1905"/>
        <v>0</v>
      </c>
      <c r="BX605" s="48"/>
      <c r="BY605" s="37" t="s">
        <v>999</v>
      </c>
      <c r="BZ605" s="37"/>
    </row>
    <row r="606" spans="1:162" ht="57" customHeight="1" outlineLevel="1" x14ac:dyDescent="0.45">
      <c r="A606" s="5">
        <v>497</v>
      </c>
      <c r="B606" s="5">
        <v>43</v>
      </c>
      <c r="C606" s="5" t="s">
        <v>472</v>
      </c>
      <c r="D606" s="6" t="s">
        <v>566</v>
      </c>
      <c r="E606" s="10">
        <v>6</v>
      </c>
      <c r="F606" s="285">
        <f t="shared" si="1929"/>
        <v>840947.70000000007</v>
      </c>
      <c r="G606" s="285">
        <f t="shared" si="1930"/>
        <v>3656294.2800000003</v>
      </c>
      <c r="H606" s="285">
        <f t="shared" si="1931"/>
        <v>4497241.9800000004</v>
      </c>
      <c r="I606" s="285">
        <f t="shared" si="1942"/>
        <v>140157.95000000001</v>
      </c>
      <c r="J606" s="285">
        <f t="shared" si="1943"/>
        <v>609382.38</v>
      </c>
      <c r="K606" s="10"/>
      <c r="L606" s="228"/>
      <c r="M606" s="231">
        <f t="shared" si="1873"/>
        <v>225000</v>
      </c>
      <c r="N606" s="231">
        <f t="shared" si="1944"/>
        <v>3133966.5</v>
      </c>
      <c r="O606" s="231">
        <f t="shared" si="1874"/>
        <v>3358966.5</v>
      </c>
      <c r="P606" s="227">
        <v>37500</v>
      </c>
      <c r="Q606" s="227">
        <v>522327.75</v>
      </c>
      <c r="R606" s="227">
        <f t="shared" si="1875"/>
        <v>559827.75</v>
      </c>
      <c r="S606" s="228"/>
      <c r="T606" s="227">
        <f t="shared" si="1782"/>
        <v>0</v>
      </c>
      <c r="U606" s="227">
        <f t="shared" si="1783"/>
        <v>0</v>
      </c>
      <c r="V606" s="232">
        <f t="shared" si="1784"/>
        <v>0</v>
      </c>
      <c r="W606" s="274"/>
      <c r="X606" s="227"/>
      <c r="Y606" s="227"/>
      <c r="Z606" s="228"/>
      <c r="AA606" s="238">
        <f t="shared" si="1932"/>
        <v>0</v>
      </c>
      <c r="AB606" s="227">
        <f t="shared" si="1933"/>
        <v>0</v>
      </c>
      <c r="AC606" s="227">
        <f t="shared" si="1923"/>
        <v>0</v>
      </c>
      <c r="AD606" s="227"/>
      <c r="AE606" s="227"/>
      <c r="AF606" s="229">
        <f t="shared" si="1901"/>
        <v>0</v>
      </c>
      <c r="AG606" s="228"/>
      <c r="AH606" s="227">
        <f t="shared" si="1879"/>
        <v>0</v>
      </c>
      <c r="AI606" s="227">
        <f t="shared" si="1880"/>
        <v>2411700</v>
      </c>
      <c r="AJ606" s="232">
        <f t="shared" si="1785"/>
        <v>2411700</v>
      </c>
      <c r="AK606" s="227"/>
      <c r="AL606" s="227">
        <v>401950</v>
      </c>
      <c r="AM606" s="227"/>
      <c r="AN606" s="228"/>
      <c r="AO606" s="238">
        <f t="shared" si="1934"/>
        <v>0</v>
      </c>
      <c r="AP606" s="227">
        <f t="shared" si="1935"/>
        <v>0</v>
      </c>
      <c r="AQ606" s="227">
        <f t="shared" si="1857"/>
        <v>0</v>
      </c>
      <c r="AR606" s="227"/>
      <c r="AS606" s="227"/>
      <c r="AT606" s="229">
        <f t="shared" si="1856"/>
        <v>0</v>
      </c>
      <c r="AU606" s="230"/>
      <c r="AV606" s="238">
        <f t="shared" si="1936"/>
        <v>0</v>
      </c>
      <c r="AW606" s="227">
        <f t="shared" si="1937"/>
        <v>0</v>
      </c>
      <c r="AX606" s="227">
        <f t="shared" si="1924"/>
        <v>0</v>
      </c>
      <c r="AY606" s="227"/>
      <c r="AZ606" s="227"/>
      <c r="BA606" s="229">
        <f t="shared" si="1902"/>
        <v>0</v>
      </c>
      <c r="BB606" s="230"/>
      <c r="BC606" s="238">
        <f t="shared" si="1945"/>
        <v>840947.70000000007</v>
      </c>
      <c r="BD606" s="227">
        <f t="shared" si="1946"/>
        <v>3656294.2800000003</v>
      </c>
      <c r="BE606" s="227">
        <f t="shared" si="1925"/>
        <v>4497241.9800000004</v>
      </c>
      <c r="BF606" s="227">
        <v>140157.95000000001</v>
      </c>
      <c r="BG606" s="227">
        <v>609382.38</v>
      </c>
      <c r="BH606" s="229">
        <f t="shared" si="1903"/>
        <v>749540.33000000007</v>
      </c>
      <c r="BI606" s="230"/>
      <c r="BJ606" s="230"/>
      <c r="BK606" s="238">
        <f t="shared" si="1938"/>
        <v>0</v>
      </c>
      <c r="BL606" s="227">
        <f t="shared" si="1939"/>
        <v>0</v>
      </c>
      <c r="BM606" s="227">
        <f t="shared" si="1926"/>
        <v>0</v>
      </c>
      <c r="BN606" s="227"/>
      <c r="BO606" s="227"/>
      <c r="BP606" s="229">
        <f t="shared" si="1904"/>
        <v>0</v>
      </c>
      <c r="BQ606" s="230"/>
      <c r="BR606" s="238">
        <f t="shared" si="1940"/>
        <v>0</v>
      </c>
      <c r="BS606" s="227">
        <f t="shared" si="1941"/>
        <v>0</v>
      </c>
      <c r="BT606" s="227">
        <f t="shared" si="1927"/>
        <v>0</v>
      </c>
      <c r="BU606" s="18"/>
      <c r="BV606" s="186"/>
      <c r="BW606" s="16">
        <f t="shared" si="1905"/>
        <v>0</v>
      </c>
      <c r="BX606" s="48"/>
      <c r="BY606" s="37"/>
      <c r="BZ606" s="37"/>
    </row>
    <row r="607" spans="1:162" ht="57" customHeight="1" outlineLevel="1" x14ac:dyDescent="0.45">
      <c r="A607" s="5">
        <v>498</v>
      </c>
      <c r="B607" s="5">
        <v>44</v>
      </c>
      <c r="C607" s="5" t="s">
        <v>473</v>
      </c>
      <c r="D607" s="6" t="s">
        <v>566</v>
      </c>
      <c r="E607" s="10">
        <v>2</v>
      </c>
      <c r="F607" s="285">
        <f t="shared" si="1929"/>
        <v>267432.59999999998</v>
      </c>
      <c r="G607" s="285">
        <f t="shared" si="1930"/>
        <v>1162750.3999999999</v>
      </c>
      <c r="H607" s="285">
        <f t="shared" si="1931"/>
        <v>1430183</v>
      </c>
      <c r="I607" s="285">
        <f t="shared" si="1942"/>
        <v>133716.29999999999</v>
      </c>
      <c r="J607" s="285">
        <f t="shared" si="1943"/>
        <v>581375.19999999995</v>
      </c>
      <c r="K607" s="10"/>
      <c r="L607" s="228"/>
      <c r="M607" s="231">
        <f t="shared" si="1873"/>
        <v>75000</v>
      </c>
      <c r="N607" s="231">
        <f t="shared" si="1944"/>
        <v>996643.2</v>
      </c>
      <c r="O607" s="231">
        <f t="shared" si="1874"/>
        <v>1071643.2</v>
      </c>
      <c r="P607" s="227">
        <v>37500</v>
      </c>
      <c r="Q607" s="227">
        <v>498321.6</v>
      </c>
      <c r="R607" s="227">
        <f t="shared" si="1875"/>
        <v>535821.6</v>
      </c>
      <c r="S607" s="228"/>
      <c r="T607" s="227">
        <f t="shared" si="1782"/>
        <v>0</v>
      </c>
      <c r="U607" s="227">
        <f t="shared" si="1783"/>
        <v>0</v>
      </c>
      <c r="V607" s="232">
        <f t="shared" si="1784"/>
        <v>0</v>
      </c>
      <c r="W607" s="274"/>
      <c r="X607" s="227"/>
      <c r="Y607" s="227"/>
      <c r="Z607" s="228"/>
      <c r="AA607" s="238">
        <f t="shared" si="1932"/>
        <v>0</v>
      </c>
      <c r="AB607" s="227">
        <f t="shared" si="1933"/>
        <v>0</v>
      </c>
      <c r="AC607" s="227">
        <f t="shared" si="1923"/>
        <v>0</v>
      </c>
      <c r="AD607" s="227"/>
      <c r="AE607" s="227"/>
      <c r="AF607" s="229">
        <f t="shared" si="1901"/>
        <v>0</v>
      </c>
      <c r="AG607" s="228"/>
      <c r="AH607" s="227">
        <f t="shared" si="1879"/>
        <v>0</v>
      </c>
      <c r="AI607" s="227">
        <f t="shared" si="1880"/>
        <v>766946.66666666674</v>
      </c>
      <c r="AJ607" s="232">
        <f t="shared" si="1785"/>
        <v>766946.66666666674</v>
      </c>
      <c r="AK607" s="227"/>
      <c r="AL607" s="227">
        <v>383473.33333333337</v>
      </c>
      <c r="AM607" s="227"/>
      <c r="AN607" s="228"/>
      <c r="AO607" s="238">
        <f t="shared" si="1934"/>
        <v>0</v>
      </c>
      <c r="AP607" s="227">
        <f t="shared" si="1935"/>
        <v>0</v>
      </c>
      <c r="AQ607" s="227">
        <f t="shared" si="1857"/>
        <v>0</v>
      </c>
      <c r="AR607" s="227"/>
      <c r="AS607" s="227"/>
      <c r="AT607" s="229">
        <f t="shared" si="1856"/>
        <v>0</v>
      </c>
      <c r="AU607" s="230"/>
      <c r="AV607" s="238">
        <f t="shared" si="1936"/>
        <v>0</v>
      </c>
      <c r="AW607" s="227">
        <f t="shared" si="1937"/>
        <v>0</v>
      </c>
      <c r="AX607" s="227">
        <f t="shared" si="1924"/>
        <v>0</v>
      </c>
      <c r="AY607" s="227"/>
      <c r="AZ607" s="227"/>
      <c r="BA607" s="229">
        <f t="shared" si="1902"/>
        <v>0</v>
      </c>
      <c r="BB607" s="230"/>
      <c r="BC607" s="238">
        <f t="shared" si="1945"/>
        <v>267432.59999999998</v>
      </c>
      <c r="BD607" s="227">
        <f t="shared" si="1946"/>
        <v>1162750.3999999999</v>
      </c>
      <c r="BE607" s="227">
        <f t="shared" si="1925"/>
        <v>1430183</v>
      </c>
      <c r="BF607" s="227">
        <v>133716.29999999999</v>
      </c>
      <c r="BG607" s="227">
        <v>581375.19999999995</v>
      </c>
      <c r="BH607" s="229">
        <f t="shared" si="1903"/>
        <v>715091.5</v>
      </c>
      <c r="BI607" s="230"/>
      <c r="BJ607" s="230"/>
      <c r="BK607" s="238">
        <f t="shared" si="1938"/>
        <v>0</v>
      </c>
      <c r="BL607" s="227">
        <f t="shared" si="1939"/>
        <v>0</v>
      </c>
      <c r="BM607" s="227">
        <f t="shared" si="1926"/>
        <v>0</v>
      </c>
      <c r="BN607" s="227"/>
      <c r="BO607" s="227"/>
      <c r="BP607" s="229">
        <f t="shared" si="1904"/>
        <v>0</v>
      </c>
      <c r="BQ607" s="230"/>
      <c r="BR607" s="238">
        <f t="shared" si="1940"/>
        <v>0</v>
      </c>
      <c r="BS607" s="227">
        <f t="shared" si="1941"/>
        <v>0</v>
      </c>
      <c r="BT607" s="227">
        <f t="shared" si="1927"/>
        <v>0</v>
      </c>
      <c r="BU607" s="18"/>
      <c r="BV607" s="186"/>
      <c r="BW607" s="16">
        <f t="shared" si="1905"/>
        <v>0</v>
      </c>
      <c r="BX607" s="48"/>
      <c r="BY607" s="37"/>
      <c r="BZ607" s="37"/>
    </row>
    <row r="608" spans="1:162" ht="57" customHeight="1" outlineLevel="1" x14ac:dyDescent="0.45">
      <c r="A608" s="5">
        <v>499</v>
      </c>
      <c r="B608" s="5">
        <v>45</v>
      </c>
      <c r="C608" s="5" t="s">
        <v>474</v>
      </c>
      <c r="D608" s="6" t="s">
        <v>549</v>
      </c>
      <c r="E608" s="10">
        <v>29.87</v>
      </c>
      <c r="F608" s="285">
        <f t="shared" si="1929"/>
        <v>73430.3171</v>
      </c>
      <c r="G608" s="285">
        <f t="shared" si="1930"/>
        <v>74675</v>
      </c>
      <c r="H608" s="285">
        <f t="shared" si="1931"/>
        <v>148105.31709999999</v>
      </c>
      <c r="I608" s="285">
        <f t="shared" si="1942"/>
        <v>2458.33</v>
      </c>
      <c r="J608" s="285">
        <f t="shared" si="1943"/>
        <v>2500</v>
      </c>
      <c r="K608" s="10"/>
      <c r="L608" s="228"/>
      <c r="M608" s="231">
        <f t="shared" si="1873"/>
        <v>20012.900000000001</v>
      </c>
      <c r="N608" s="231">
        <f t="shared" si="1944"/>
        <v>36695.294999999998</v>
      </c>
      <c r="O608" s="231">
        <f t="shared" si="1874"/>
        <v>56708.195</v>
      </c>
      <c r="P608" s="227">
        <v>670</v>
      </c>
      <c r="Q608" s="227">
        <v>1228.5</v>
      </c>
      <c r="R608" s="227">
        <f t="shared" si="1875"/>
        <v>1898.5</v>
      </c>
      <c r="S608" s="228"/>
      <c r="T608" s="227">
        <f t="shared" si="1782"/>
        <v>0</v>
      </c>
      <c r="U608" s="227">
        <f t="shared" si="1783"/>
        <v>0</v>
      </c>
      <c r="V608" s="232">
        <f t="shared" si="1784"/>
        <v>0</v>
      </c>
      <c r="W608" s="274"/>
      <c r="X608" s="227"/>
      <c r="Y608" s="227"/>
      <c r="Z608" s="228"/>
      <c r="AA608" s="238">
        <f t="shared" si="1932"/>
        <v>0</v>
      </c>
      <c r="AB608" s="227">
        <f t="shared" si="1933"/>
        <v>0</v>
      </c>
      <c r="AC608" s="227">
        <f t="shared" si="1923"/>
        <v>0</v>
      </c>
      <c r="AD608" s="227"/>
      <c r="AE608" s="227"/>
      <c r="AF608" s="229">
        <f t="shared" si="1901"/>
        <v>0</v>
      </c>
      <c r="AG608" s="228"/>
      <c r="AH608" s="227">
        <f t="shared" si="1879"/>
        <v>0</v>
      </c>
      <c r="AI608" s="227">
        <f t="shared" si="1880"/>
        <v>30377.79</v>
      </c>
      <c r="AJ608" s="232">
        <f t="shared" si="1785"/>
        <v>30377.79</v>
      </c>
      <c r="AK608" s="227"/>
      <c r="AL608" s="231">
        <v>1017</v>
      </c>
      <c r="AM608" s="227"/>
      <c r="AN608" s="228"/>
      <c r="AO608" s="238">
        <f t="shared" si="1934"/>
        <v>0</v>
      </c>
      <c r="AP608" s="227">
        <f t="shared" si="1935"/>
        <v>0</v>
      </c>
      <c r="AQ608" s="227">
        <f t="shared" si="1857"/>
        <v>0</v>
      </c>
      <c r="AR608" s="227"/>
      <c r="AS608" s="227"/>
      <c r="AT608" s="229">
        <f t="shared" si="1856"/>
        <v>0</v>
      </c>
      <c r="AU608" s="230"/>
      <c r="AV608" s="238">
        <f t="shared" si="1936"/>
        <v>0</v>
      </c>
      <c r="AW608" s="227">
        <f t="shared" si="1937"/>
        <v>0</v>
      </c>
      <c r="AX608" s="227">
        <f t="shared" si="1924"/>
        <v>0</v>
      </c>
      <c r="AY608" s="227"/>
      <c r="AZ608" s="227"/>
      <c r="BA608" s="229">
        <f t="shared" si="1902"/>
        <v>0</v>
      </c>
      <c r="BB608" s="230"/>
      <c r="BC608" s="238">
        <f t="shared" si="1945"/>
        <v>73430.3171</v>
      </c>
      <c r="BD608" s="227">
        <f t="shared" si="1946"/>
        <v>74675</v>
      </c>
      <c r="BE608" s="227">
        <f t="shared" si="1925"/>
        <v>148105.31709999999</v>
      </c>
      <c r="BF608" s="227">
        <v>2458.33</v>
      </c>
      <c r="BG608" s="227">
        <v>2500</v>
      </c>
      <c r="BH608" s="229">
        <f t="shared" si="1903"/>
        <v>4958.33</v>
      </c>
      <c r="BI608" s="230"/>
      <c r="BJ608" s="230"/>
      <c r="BK608" s="238">
        <f t="shared" si="1938"/>
        <v>0</v>
      </c>
      <c r="BL608" s="227">
        <f t="shared" si="1939"/>
        <v>0</v>
      </c>
      <c r="BM608" s="227">
        <f t="shared" si="1926"/>
        <v>0</v>
      </c>
      <c r="BN608" s="227"/>
      <c r="BO608" s="227"/>
      <c r="BP608" s="229">
        <f t="shared" si="1904"/>
        <v>0</v>
      </c>
      <c r="BQ608" s="230"/>
      <c r="BR608" s="238">
        <f t="shared" si="1940"/>
        <v>0</v>
      </c>
      <c r="BS608" s="227">
        <f t="shared" si="1941"/>
        <v>0</v>
      </c>
      <c r="BT608" s="227">
        <f t="shared" si="1927"/>
        <v>0</v>
      </c>
      <c r="BU608" s="18"/>
      <c r="BV608" s="186"/>
      <c r="BW608" s="16">
        <f t="shared" si="1905"/>
        <v>0</v>
      </c>
      <c r="BX608" s="48"/>
      <c r="BY608" s="37" t="s">
        <v>1000</v>
      </c>
      <c r="BZ608" s="37" t="s">
        <v>1056</v>
      </c>
    </row>
    <row r="609" spans="1:162" s="26" customFormat="1" ht="24.6" customHeight="1" x14ac:dyDescent="0.45">
      <c r="A609" s="21"/>
      <c r="B609" s="21"/>
      <c r="C609" s="21" t="s">
        <v>1063</v>
      </c>
      <c r="D609" s="27"/>
      <c r="E609" s="28"/>
      <c r="F609" s="225">
        <f t="shared" ref="F609:H609" si="1947">SUM(F610:F614)</f>
        <v>5273104.68</v>
      </c>
      <c r="G609" s="225">
        <f t="shared" si="1947"/>
        <v>8370007.4199999999</v>
      </c>
      <c r="H609" s="225">
        <f t="shared" si="1947"/>
        <v>13643112.100000001</v>
      </c>
      <c r="I609" s="290"/>
      <c r="J609" s="290"/>
      <c r="K609" s="28"/>
      <c r="L609" s="226"/>
      <c r="M609" s="225">
        <f>SUM(M610:M614)</f>
        <v>1203200</v>
      </c>
      <c r="N609" s="225">
        <f>SUM(N610:N614)</f>
        <v>7533132.5999999996</v>
      </c>
      <c r="O609" s="225">
        <f t="shared" si="1874"/>
        <v>8736332.5999999996</v>
      </c>
      <c r="P609" s="225"/>
      <c r="Q609" s="225"/>
      <c r="R609" s="225">
        <f t="shared" si="1875"/>
        <v>0</v>
      </c>
      <c r="S609" s="226"/>
      <c r="T609" s="225">
        <f>SUM(T610:T614)</f>
        <v>0</v>
      </c>
      <c r="U609" s="225">
        <f>SUM(U610:U614)</f>
        <v>0</v>
      </c>
      <c r="V609" s="225">
        <f t="shared" si="1784"/>
        <v>0</v>
      </c>
      <c r="W609" s="273"/>
      <c r="X609" s="225"/>
      <c r="Y609" s="225"/>
      <c r="Z609" s="226"/>
      <c r="AA609" s="225">
        <f>SUM(AA610:AA614)</f>
        <v>0</v>
      </c>
      <c r="AB609" s="225">
        <f>SUM(AB610:AB614)</f>
        <v>0</v>
      </c>
      <c r="AC609" s="225">
        <f t="shared" si="1923"/>
        <v>0</v>
      </c>
      <c r="AD609" s="225"/>
      <c r="AE609" s="225"/>
      <c r="AF609" s="222">
        <f t="shared" si="1901"/>
        <v>0</v>
      </c>
      <c r="AG609" s="226"/>
      <c r="AH609" s="225">
        <f>SUM(AH610:AH614)</f>
        <v>0</v>
      </c>
      <c r="AI609" s="225">
        <f>SUM(AI610:AI614)</f>
        <v>5798177.333333334</v>
      </c>
      <c r="AJ609" s="225">
        <f>SUM(AJ610:AJ614)</f>
        <v>5798177.333333334</v>
      </c>
      <c r="AK609" s="225">
        <f>SUM(AK610:AK614)</f>
        <v>0</v>
      </c>
      <c r="AL609" s="225"/>
      <c r="AM609" s="225"/>
      <c r="AN609" s="226"/>
      <c r="AO609" s="225">
        <f>SUM(AO610:AO614)</f>
        <v>0</v>
      </c>
      <c r="AP609" s="225">
        <f>SUM(AP610:AP614)</f>
        <v>0</v>
      </c>
      <c r="AQ609" s="225">
        <f t="shared" si="1857"/>
        <v>0</v>
      </c>
      <c r="AR609" s="225"/>
      <c r="AS609" s="225"/>
      <c r="AT609" s="222">
        <f t="shared" si="1856"/>
        <v>0</v>
      </c>
      <c r="AU609" s="223"/>
      <c r="AV609" s="225">
        <f>SUM(AV610:AV614)</f>
        <v>0</v>
      </c>
      <c r="AW609" s="225">
        <f>SUM(AW610:AW614)</f>
        <v>0</v>
      </c>
      <c r="AX609" s="225">
        <f t="shared" si="1924"/>
        <v>0</v>
      </c>
      <c r="AY609" s="225"/>
      <c r="AZ609" s="225"/>
      <c r="BA609" s="222">
        <f t="shared" si="1902"/>
        <v>0</v>
      </c>
      <c r="BB609" s="223"/>
      <c r="BC609" s="225">
        <f>SUM(BC610:BC614)</f>
        <v>5273104.68</v>
      </c>
      <c r="BD609" s="225">
        <f>SUM(BD610:BD614)</f>
        <v>8370007.4199999999</v>
      </c>
      <c r="BE609" s="225">
        <f t="shared" si="1925"/>
        <v>13643112.1</v>
      </c>
      <c r="BF609" s="225"/>
      <c r="BG609" s="225"/>
      <c r="BH609" s="222">
        <f t="shared" si="1903"/>
        <v>0</v>
      </c>
      <c r="BI609" s="223"/>
      <c r="BJ609" s="223"/>
      <c r="BK609" s="225">
        <f>SUM(BK610:BK614)</f>
        <v>0</v>
      </c>
      <c r="BL609" s="225">
        <f>SUM(BL610:BL614)</f>
        <v>0</v>
      </c>
      <c r="BM609" s="225">
        <f t="shared" si="1926"/>
        <v>0</v>
      </c>
      <c r="BN609" s="225"/>
      <c r="BO609" s="225"/>
      <c r="BP609" s="222">
        <f t="shared" si="1904"/>
        <v>0</v>
      </c>
      <c r="BQ609" s="223"/>
      <c r="BR609" s="225">
        <f>SUM(BR610:BR614)</f>
        <v>0</v>
      </c>
      <c r="BS609" s="225">
        <f>SUM(BS610:BS614)</f>
        <v>0</v>
      </c>
      <c r="BT609" s="225">
        <f t="shared" si="1927"/>
        <v>0</v>
      </c>
      <c r="BU609" s="29"/>
      <c r="BV609" s="190"/>
      <c r="BW609" s="25">
        <f t="shared" si="1905"/>
        <v>0</v>
      </c>
      <c r="BX609" s="47"/>
      <c r="BY609" s="35"/>
      <c r="BZ609" s="35"/>
      <c r="CA609" s="53"/>
      <c r="CB609" s="53"/>
      <c r="CC609" s="53"/>
      <c r="CD609" s="53"/>
      <c r="CE609" s="53"/>
      <c r="CF609" s="53"/>
      <c r="CG609" s="53"/>
      <c r="CH609" s="53"/>
      <c r="CI609" s="53"/>
      <c r="CJ609" s="53"/>
      <c r="CK609" s="53"/>
      <c r="CL609" s="53"/>
      <c r="CM609" s="53"/>
      <c r="CN609" s="53"/>
      <c r="CO609" s="53"/>
      <c r="CP609" s="53"/>
      <c r="CQ609" s="53"/>
      <c r="CR609" s="53"/>
      <c r="CS609" s="53"/>
      <c r="CT609" s="53"/>
      <c r="CU609" s="53"/>
      <c r="CV609" s="53"/>
      <c r="CW609" s="53"/>
      <c r="CX609" s="53"/>
      <c r="CY609" s="53"/>
      <c r="CZ609" s="53"/>
      <c r="DA609" s="53"/>
      <c r="DB609" s="53"/>
      <c r="DC609" s="53"/>
      <c r="DD609" s="53"/>
      <c r="DE609" s="53"/>
      <c r="DF609" s="53"/>
      <c r="DG609" s="53"/>
      <c r="DH609" s="53"/>
      <c r="DI609" s="53"/>
      <c r="DJ609" s="53"/>
      <c r="DK609" s="53"/>
      <c r="DL609" s="53"/>
      <c r="DM609" s="53"/>
      <c r="DN609" s="53"/>
      <c r="DO609" s="53"/>
      <c r="DP609" s="53"/>
      <c r="DQ609" s="53"/>
      <c r="DR609" s="53"/>
      <c r="DS609" s="53"/>
      <c r="DT609" s="53"/>
      <c r="DU609" s="53"/>
      <c r="DV609" s="53"/>
      <c r="DW609" s="53"/>
      <c r="DX609" s="53"/>
      <c r="DY609" s="53"/>
      <c r="DZ609" s="53"/>
      <c r="EA609" s="53"/>
      <c r="EB609" s="53"/>
      <c r="EC609" s="53"/>
      <c r="ED609" s="53"/>
      <c r="EE609" s="53"/>
      <c r="EF609" s="53"/>
      <c r="EG609" s="53"/>
      <c r="EH609" s="53"/>
      <c r="EI609" s="53"/>
      <c r="EJ609" s="53"/>
      <c r="EK609" s="53"/>
      <c r="EL609" s="53"/>
      <c r="EM609" s="53"/>
      <c r="EN609" s="53"/>
      <c r="EO609" s="53"/>
      <c r="EP609" s="53"/>
      <c r="EQ609" s="53"/>
      <c r="ER609" s="53"/>
      <c r="ES609" s="53"/>
      <c r="ET609" s="53"/>
      <c r="EU609" s="53"/>
      <c r="EV609" s="53"/>
      <c r="EW609" s="53"/>
      <c r="EX609" s="53"/>
      <c r="EY609" s="53"/>
      <c r="EZ609" s="53"/>
      <c r="FA609" s="53"/>
      <c r="FB609" s="53"/>
      <c r="FC609" s="53"/>
      <c r="FD609" s="53"/>
      <c r="FE609" s="53"/>
      <c r="FF609" s="53"/>
    </row>
    <row r="610" spans="1:162" ht="42.75" customHeight="1" outlineLevel="1" x14ac:dyDescent="0.45">
      <c r="A610" s="5">
        <v>500</v>
      </c>
      <c r="B610" s="5">
        <v>46</v>
      </c>
      <c r="C610" s="5" t="s">
        <v>475</v>
      </c>
      <c r="D610" s="6" t="s">
        <v>566</v>
      </c>
      <c r="E610" s="10">
        <v>32</v>
      </c>
      <c r="F610" s="285">
        <f t="shared" ref="F610:F614" si="1948">I610*E610</f>
        <v>2701036.8</v>
      </c>
      <c r="G610" s="285">
        <f t="shared" ref="G610:G614" si="1949">J610*E610</f>
        <v>4287360</v>
      </c>
      <c r="H610" s="285">
        <f t="shared" ref="H610:H614" si="1950">F610+G610</f>
        <v>6988396.7999999998</v>
      </c>
      <c r="I610" s="285">
        <f>BF610</f>
        <v>84407.4</v>
      </c>
      <c r="J610" s="283">
        <f>BG610</f>
        <v>133980</v>
      </c>
      <c r="K610" s="10"/>
      <c r="L610" s="228"/>
      <c r="M610" s="227">
        <f t="shared" si="1873"/>
        <v>601600</v>
      </c>
      <c r="N610" s="227">
        <f t="shared" si="1944"/>
        <v>3858624</v>
      </c>
      <c r="O610" s="227">
        <f t="shared" si="1874"/>
        <v>4460224</v>
      </c>
      <c r="P610" s="227">
        <v>18800</v>
      </c>
      <c r="Q610" s="227">
        <v>120582</v>
      </c>
      <c r="R610" s="227">
        <f t="shared" si="1875"/>
        <v>139382</v>
      </c>
      <c r="S610" s="228"/>
      <c r="T610" s="227">
        <f t="shared" si="1782"/>
        <v>0</v>
      </c>
      <c r="U610" s="227">
        <f t="shared" si="1783"/>
        <v>0</v>
      </c>
      <c r="V610" s="232">
        <f t="shared" si="1784"/>
        <v>0</v>
      </c>
      <c r="W610" s="274"/>
      <c r="X610" s="227"/>
      <c r="Y610" s="227"/>
      <c r="Z610" s="228"/>
      <c r="AA610" s="238">
        <f>S610*AD610</f>
        <v>0</v>
      </c>
      <c r="AB610" s="227">
        <f>S610*AE610</f>
        <v>0</v>
      </c>
      <c r="AC610" s="227">
        <f t="shared" si="1923"/>
        <v>0</v>
      </c>
      <c r="AD610" s="227"/>
      <c r="AE610" s="227"/>
      <c r="AF610" s="229">
        <f t="shared" si="1901"/>
        <v>0</v>
      </c>
      <c r="AG610" s="228"/>
      <c r="AH610" s="227">
        <f t="shared" si="1879"/>
        <v>0</v>
      </c>
      <c r="AI610" s="227">
        <f t="shared" si="1880"/>
        <v>2969344</v>
      </c>
      <c r="AJ610" s="232">
        <f t="shared" si="1785"/>
        <v>2969344</v>
      </c>
      <c r="AK610" s="227"/>
      <c r="AL610" s="231">
        <v>92792</v>
      </c>
      <c r="AM610" s="227"/>
      <c r="AN610" s="228"/>
      <c r="AO610" s="238">
        <f>E610*AR610</f>
        <v>0</v>
      </c>
      <c r="AP610" s="227">
        <f>E611*AS610</f>
        <v>0</v>
      </c>
      <c r="AQ610" s="227">
        <f t="shared" si="1857"/>
        <v>0</v>
      </c>
      <c r="AR610" s="227"/>
      <c r="AS610" s="227"/>
      <c r="AT610" s="229">
        <f t="shared" si="1856"/>
        <v>0</v>
      </c>
      <c r="AU610" s="230"/>
      <c r="AV610" s="238">
        <f>R610*AY610</f>
        <v>0</v>
      </c>
      <c r="AW610" s="227">
        <f>R611*AZ610</f>
        <v>0</v>
      </c>
      <c r="AX610" s="227">
        <f t="shared" si="1924"/>
        <v>0</v>
      </c>
      <c r="AY610" s="227"/>
      <c r="AZ610" s="227"/>
      <c r="BA610" s="229">
        <f t="shared" si="1902"/>
        <v>0</v>
      </c>
      <c r="BB610" s="230"/>
      <c r="BC610" s="238">
        <f>E610*BF610</f>
        <v>2701036.8</v>
      </c>
      <c r="BD610" s="227">
        <f>E610*BG610</f>
        <v>4287360</v>
      </c>
      <c r="BE610" s="227">
        <f t="shared" si="1925"/>
        <v>6988396.7999999998</v>
      </c>
      <c r="BF610" s="227">
        <v>84407.4</v>
      </c>
      <c r="BG610" s="227">
        <v>133980</v>
      </c>
      <c r="BH610" s="229">
        <f t="shared" si="1903"/>
        <v>218387.4</v>
      </c>
      <c r="BI610" s="230"/>
      <c r="BJ610" s="230"/>
      <c r="BK610" s="238">
        <f>AG610*BN610</f>
        <v>0</v>
      </c>
      <c r="BL610" s="227">
        <f>AG610*BO610</f>
        <v>0</v>
      </c>
      <c r="BM610" s="227">
        <f t="shared" si="1926"/>
        <v>0</v>
      </c>
      <c r="BN610" s="227"/>
      <c r="BO610" s="227"/>
      <c r="BP610" s="229">
        <f t="shared" si="1904"/>
        <v>0</v>
      </c>
      <c r="BQ610" s="230"/>
      <c r="BR610" s="238">
        <f>AN610*BU610</f>
        <v>0</v>
      </c>
      <c r="BS610" s="227">
        <f>AN610*BV610</f>
        <v>0</v>
      </c>
      <c r="BT610" s="227">
        <f t="shared" si="1927"/>
        <v>0</v>
      </c>
      <c r="BU610" s="18"/>
      <c r="BV610" s="186"/>
      <c r="BW610" s="16">
        <f t="shared" si="1905"/>
        <v>0</v>
      </c>
      <c r="BX610" s="48"/>
      <c r="BY610" s="37"/>
      <c r="BZ610" s="37"/>
    </row>
    <row r="611" spans="1:162" ht="42.75" customHeight="1" outlineLevel="1" x14ac:dyDescent="0.45">
      <c r="A611" s="5">
        <v>501</v>
      </c>
      <c r="B611" s="5">
        <v>47</v>
      </c>
      <c r="C611" s="5" t="s">
        <v>476</v>
      </c>
      <c r="D611" s="6" t="s">
        <v>566</v>
      </c>
      <c r="E611" s="10">
        <v>2</v>
      </c>
      <c r="F611" s="285">
        <f t="shared" si="1948"/>
        <v>198482.34</v>
      </c>
      <c r="G611" s="285">
        <f t="shared" si="1949"/>
        <v>315051.34000000003</v>
      </c>
      <c r="H611" s="285">
        <f t="shared" si="1950"/>
        <v>513533.68000000005</v>
      </c>
      <c r="I611" s="285">
        <f t="shared" ref="I611:I614" si="1951">BF611</f>
        <v>99241.17</v>
      </c>
      <c r="J611" s="285">
        <f t="shared" ref="J611:J614" si="1952">BG611</f>
        <v>157525.67000000001</v>
      </c>
      <c r="K611" s="10"/>
      <c r="L611" s="228"/>
      <c r="M611" s="227">
        <f t="shared" si="1873"/>
        <v>37600</v>
      </c>
      <c r="N611" s="227">
        <f t="shared" si="1944"/>
        <v>283546.2</v>
      </c>
      <c r="O611" s="227">
        <f t="shared" si="1874"/>
        <v>321146.2</v>
      </c>
      <c r="P611" s="227">
        <v>18800</v>
      </c>
      <c r="Q611" s="227">
        <v>141773.1</v>
      </c>
      <c r="R611" s="227">
        <f t="shared" si="1875"/>
        <v>160573.1</v>
      </c>
      <c r="S611" s="228"/>
      <c r="T611" s="227">
        <f t="shared" si="1782"/>
        <v>0</v>
      </c>
      <c r="U611" s="227">
        <f t="shared" si="1783"/>
        <v>0</v>
      </c>
      <c r="V611" s="232">
        <f t="shared" si="1784"/>
        <v>0</v>
      </c>
      <c r="W611" s="274"/>
      <c r="X611" s="227"/>
      <c r="Y611" s="227"/>
      <c r="Z611" s="228"/>
      <c r="AA611" s="238">
        <f>S611*AD611</f>
        <v>0</v>
      </c>
      <c r="AB611" s="227">
        <f>S611*AE611</f>
        <v>0</v>
      </c>
      <c r="AC611" s="227">
        <f t="shared" si="1923"/>
        <v>0</v>
      </c>
      <c r="AD611" s="227"/>
      <c r="AE611" s="227"/>
      <c r="AF611" s="229">
        <f t="shared" si="1901"/>
        <v>0</v>
      </c>
      <c r="AG611" s="228"/>
      <c r="AH611" s="227">
        <f t="shared" si="1879"/>
        <v>0</v>
      </c>
      <c r="AI611" s="227">
        <f t="shared" si="1880"/>
        <v>218333.33333333334</v>
      </c>
      <c r="AJ611" s="232">
        <f t="shared" si="1785"/>
        <v>218333.33333333334</v>
      </c>
      <c r="AK611" s="227"/>
      <c r="AL611" s="227">
        <v>109166.66666666667</v>
      </c>
      <c r="AM611" s="227"/>
      <c r="AN611" s="228"/>
      <c r="AO611" s="238">
        <f>E611*AR611</f>
        <v>0</v>
      </c>
      <c r="AP611" s="227">
        <f>E612*AS611</f>
        <v>0</v>
      </c>
      <c r="AQ611" s="227">
        <f t="shared" si="1857"/>
        <v>0</v>
      </c>
      <c r="AR611" s="227"/>
      <c r="AS611" s="227"/>
      <c r="AT611" s="229">
        <f t="shared" si="1856"/>
        <v>0</v>
      </c>
      <c r="AU611" s="230"/>
      <c r="AV611" s="238">
        <f>R611*AY611</f>
        <v>0</v>
      </c>
      <c r="AW611" s="227">
        <f>R612*AZ611</f>
        <v>0</v>
      </c>
      <c r="AX611" s="227">
        <f t="shared" si="1924"/>
        <v>0</v>
      </c>
      <c r="AY611" s="227"/>
      <c r="AZ611" s="227"/>
      <c r="BA611" s="229">
        <f t="shared" si="1902"/>
        <v>0</v>
      </c>
      <c r="BB611" s="230"/>
      <c r="BC611" s="238">
        <f t="shared" ref="BC611:BC614" si="1953">E611*BF611</f>
        <v>198482.34</v>
      </c>
      <c r="BD611" s="227">
        <f t="shared" ref="BD611:BD614" si="1954">E611*BG611</f>
        <v>315051.34000000003</v>
      </c>
      <c r="BE611" s="227">
        <f t="shared" si="1925"/>
        <v>513533.68000000005</v>
      </c>
      <c r="BF611" s="227">
        <v>99241.17</v>
      </c>
      <c r="BG611" s="227">
        <v>157525.67000000001</v>
      </c>
      <c r="BH611" s="229">
        <f t="shared" si="1903"/>
        <v>256766.84000000003</v>
      </c>
      <c r="BI611" s="230"/>
      <c r="BJ611" s="230"/>
      <c r="BK611" s="238">
        <f>AG611*BN611</f>
        <v>0</v>
      </c>
      <c r="BL611" s="227">
        <f>AG611*BO611</f>
        <v>0</v>
      </c>
      <c r="BM611" s="227">
        <f t="shared" si="1926"/>
        <v>0</v>
      </c>
      <c r="BN611" s="227"/>
      <c r="BO611" s="227"/>
      <c r="BP611" s="229">
        <f t="shared" si="1904"/>
        <v>0</v>
      </c>
      <c r="BQ611" s="230"/>
      <c r="BR611" s="238">
        <f>AN611*BU611</f>
        <v>0</v>
      </c>
      <c r="BS611" s="227">
        <f>AN611*BV611</f>
        <v>0</v>
      </c>
      <c r="BT611" s="227">
        <f t="shared" si="1927"/>
        <v>0</v>
      </c>
      <c r="BU611" s="18"/>
      <c r="BV611" s="186"/>
      <c r="BW611" s="16">
        <f t="shared" si="1905"/>
        <v>0</v>
      </c>
      <c r="BX611" s="48"/>
      <c r="BY611" s="37"/>
      <c r="BZ611" s="37"/>
    </row>
    <row r="612" spans="1:162" ht="42.75" customHeight="1" outlineLevel="1" x14ac:dyDescent="0.45">
      <c r="A612" s="5">
        <v>502</v>
      </c>
      <c r="B612" s="5">
        <v>48</v>
      </c>
      <c r="C612" s="5" t="s">
        <v>477</v>
      </c>
      <c r="D612" s="6" t="s">
        <v>566</v>
      </c>
      <c r="E612" s="10">
        <v>6</v>
      </c>
      <c r="F612" s="285">
        <f t="shared" si="1948"/>
        <v>461330.10000000003</v>
      </c>
      <c r="G612" s="285">
        <f t="shared" si="1949"/>
        <v>732270</v>
      </c>
      <c r="H612" s="285">
        <f t="shared" si="1950"/>
        <v>1193600.1000000001</v>
      </c>
      <c r="I612" s="285">
        <f t="shared" si="1951"/>
        <v>76888.350000000006</v>
      </c>
      <c r="J612" s="285">
        <f t="shared" si="1952"/>
        <v>122045</v>
      </c>
      <c r="K612" s="10"/>
      <c r="L612" s="228"/>
      <c r="M612" s="227">
        <f t="shared" si="1873"/>
        <v>112800</v>
      </c>
      <c r="N612" s="227">
        <f t="shared" si="1944"/>
        <v>659043</v>
      </c>
      <c r="O612" s="227">
        <f t="shared" si="1874"/>
        <v>771843</v>
      </c>
      <c r="P612" s="227">
        <v>18800</v>
      </c>
      <c r="Q612" s="227">
        <v>109840.5</v>
      </c>
      <c r="R612" s="227">
        <f t="shared" si="1875"/>
        <v>128640.5</v>
      </c>
      <c r="S612" s="228"/>
      <c r="T612" s="227">
        <f t="shared" si="1782"/>
        <v>0</v>
      </c>
      <c r="U612" s="227">
        <f t="shared" si="1783"/>
        <v>0</v>
      </c>
      <c r="V612" s="232">
        <f t="shared" si="1784"/>
        <v>0</v>
      </c>
      <c r="W612" s="274"/>
      <c r="X612" s="227"/>
      <c r="Y612" s="227"/>
      <c r="Z612" s="228"/>
      <c r="AA612" s="238">
        <f>S612*AD612</f>
        <v>0</v>
      </c>
      <c r="AB612" s="227">
        <f>S612*AE612</f>
        <v>0</v>
      </c>
      <c r="AC612" s="227">
        <f t="shared" si="1923"/>
        <v>0</v>
      </c>
      <c r="AD612" s="227"/>
      <c r="AE612" s="227"/>
      <c r="AF612" s="229">
        <f t="shared" si="1901"/>
        <v>0</v>
      </c>
      <c r="AG612" s="228"/>
      <c r="AH612" s="227">
        <f t="shared" si="1879"/>
        <v>0</v>
      </c>
      <c r="AI612" s="227">
        <f t="shared" si="1880"/>
        <v>507500.00000000006</v>
      </c>
      <c r="AJ612" s="232">
        <f t="shared" si="1785"/>
        <v>507500.00000000006</v>
      </c>
      <c r="AK612" s="227"/>
      <c r="AL612" s="227">
        <v>84583.333333333343</v>
      </c>
      <c r="AM612" s="227"/>
      <c r="AN612" s="228"/>
      <c r="AO612" s="238">
        <f>E612*AR612</f>
        <v>0</v>
      </c>
      <c r="AP612" s="227">
        <f>E613*AS612</f>
        <v>0</v>
      </c>
      <c r="AQ612" s="227">
        <f t="shared" si="1857"/>
        <v>0</v>
      </c>
      <c r="AR612" s="227"/>
      <c r="AS612" s="227"/>
      <c r="AT612" s="229">
        <f t="shared" si="1856"/>
        <v>0</v>
      </c>
      <c r="AU612" s="230"/>
      <c r="AV612" s="238">
        <f>R612*AY612</f>
        <v>0</v>
      </c>
      <c r="AW612" s="227">
        <f>R613*AZ612</f>
        <v>0</v>
      </c>
      <c r="AX612" s="227">
        <f t="shared" si="1924"/>
        <v>0</v>
      </c>
      <c r="AY612" s="227"/>
      <c r="AZ612" s="227"/>
      <c r="BA612" s="229">
        <f t="shared" si="1902"/>
        <v>0</v>
      </c>
      <c r="BB612" s="230"/>
      <c r="BC612" s="238">
        <f t="shared" si="1953"/>
        <v>461330.10000000003</v>
      </c>
      <c r="BD612" s="227">
        <f t="shared" si="1954"/>
        <v>732270</v>
      </c>
      <c r="BE612" s="227">
        <f t="shared" si="1925"/>
        <v>1193600.1000000001</v>
      </c>
      <c r="BF612" s="227">
        <v>76888.350000000006</v>
      </c>
      <c r="BG612" s="227">
        <v>122045</v>
      </c>
      <c r="BH612" s="229">
        <f t="shared" si="1903"/>
        <v>198933.35</v>
      </c>
      <c r="BI612" s="230"/>
      <c r="BJ612" s="230"/>
      <c r="BK612" s="238">
        <f>AG612*BN612</f>
        <v>0</v>
      </c>
      <c r="BL612" s="227">
        <f>AG612*BO612</f>
        <v>0</v>
      </c>
      <c r="BM612" s="227">
        <f t="shared" si="1926"/>
        <v>0</v>
      </c>
      <c r="BN612" s="227"/>
      <c r="BO612" s="227"/>
      <c r="BP612" s="229">
        <f t="shared" si="1904"/>
        <v>0</v>
      </c>
      <c r="BQ612" s="230"/>
      <c r="BR612" s="238">
        <f>AN612*BU612</f>
        <v>0</v>
      </c>
      <c r="BS612" s="227">
        <f>AN612*BV612</f>
        <v>0</v>
      </c>
      <c r="BT612" s="227">
        <f t="shared" si="1927"/>
        <v>0</v>
      </c>
      <c r="BU612" s="18"/>
      <c r="BV612" s="186"/>
      <c r="BW612" s="16">
        <f t="shared" si="1905"/>
        <v>0</v>
      </c>
      <c r="BX612" s="48"/>
      <c r="BY612" s="37"/>
      <c r="BZ612" s="37"/>
    </row>
    <row r="613" spans="1:162" ht="42.75" customHeight="1" outlineLevel="1" x14ac:dyDescent="0.45">
      <c r="A613" s="5">
        <v>503</v>
      </c>
      <c r="B613" s="5">
        <v>49</v>
      </c>
      <c r="C613" s="5" t="s">
        <v>478</v>
      </c>
      <c r="D613" s="6" t="s">
        <v>566</v>
      </c>
      <c r="E613" s="10">
        <v>12</v>
      </c>
      <c r="F613" s="285">
        <f t="shared" si="1948"/>
        <v>979902</v>
      </c>
      <c r="G613" s="285">
        <f t="shared" si="1949"/>
        <v>1555400.04</v>
      </c>
      <c r="H613" s="285">
        <f t="shared" si="1950"/>
        <v>2535302.04</v>
      </c>
      <c r="I613" s="285">
        <f t="shared" si="1951"/>
        <v>81658.5</v>
      </c>
      <c r="J613" s="285">
        <f t="shared" si="1952"/>
        <v>129616.67</v>
      </c>
      <c r="K613" s="10"/>
      <c r="L613" s="228"/>
      <c r="M613" s="227">
        <f t="shared" si="1873"/>
        <v>225600</v>
      </c>
      <c r="N613" s="227">
        <f t="shared" si="1944"/>
        <v>1399986</v>
      </c>
      <c r="O613" s="227">
        <f t="shared" si="1874"/>
        <v>1625586</v>
      </c>
      <c r="P613" s="227">
        <v>18800</v>
      </c>
      <c r="Q613" s="227">
        <v>116665.5</v>
      </c>
      <c r="R613" s="227">
        <f t="shared" si="1875"/>
        <v>135465.5</v>
      </c>
      <c r="S613" s="228"/>
      <c r="T613" s="227">
        <f t="shared" si="1782"/>
        <v>0</v>
      </c>
      <c r="U613" s="227">
        <f t="shared" si="1783"/>
        <v>0</v>
      </c>
      <c r="V613" s="232">
        <f t="shared" si="1784"/>
        <v>0</v>
      </c>
      <c r="W613" s="274"/>
      <c r="X613" s="227"/>
      <c r="Y613" s="227"/>
      <c r="Z613" s="228"/>
      <c r="AA613" s="238">
        <f>S613*AD613</f>
        <v>0</v>
      </c>
      <c r="AB613" s="227">
        <f>S613*AE613</f>
        <v>0</v>
      </c>
      <c r="AC613" s="227">
        <f t="shared" si="1923"/>
        <v>0</v>
      </c>
      <c r="AD613" s="227"/>
      <c r="AE613" s="227"/>
      <c r="AF613" s="229">
        <f t="shared" si="1901"/>
        <v>0</v>
      </c>
      <c r="AG613" s="228"/>
      <c r="AH613" s="227">
        <f t="shared" si="1879"/>
        <v>0</v>
      </c>
      <c r="AI613" s="227">
        <f t="shared" si="1880"/>
        <v>1078000</v>
      </c>
      <c r="AJ613" s="232">
        <f t="shared" si="1785"/>
        <v>1078000</v>
      </c>
      <c r="AK613" s="227"/>
      <c r="AL613" s="227">
        <v>89833.333333333343</v>
      </c>
      <c r="AM613" s="227"/>
      <c r="AN613" s="228"/>
      <c r="AO613" s="238">
        <f>E613*AR613</f>
        <v>0</v>
      </c>
      <c r="AP613" s="227">
        <f>E614*AS613</f>
        <v>0</v>
      </c>
      <c r="AQ613" s="227">
        <f t="shared" si="1857"/>
        <v>0</v>
      </c>
      <c r="AR613" s="227"/>
      <c r="AS613" s="227"/>
      <c r="AT613" s="229">
        <f t="shared" si="1856"/>
        <v>0</v>
      </c>
      <c r="AU613" s="230"/>
      <c r="AV613" s="238">
        <f>R613*AY613</f>
        <v>0</v>
      </c>
      <c r="AW613" s="227">
        <f>R614*AZ613</f>
        <v>0</v>
      </c>
      <c r="AX613" s="227">
        <f t="shared" si="1924"/>
        <v>0</v>
      </c>
      <c r="AY613" s="227"/>
      <c r="AZ613" s="227"/>
      <c r="BA613" s="229">
        <f t="shared" si="1902"/>
        <v>0</v>
      </c>
      <c r="BB613" s="230"/>
      <c r="BC613" s="238">
        <f t="shared" si="1953"/>
        <v>979902</v>
      </c>
      <c r="BD613" s="227">
        <f t="shared" si="1954"/>
        <v>1555400.04</v>
      </c>
      <c r="BE613" s="227">
        <f t="shared" si="1925"/>
        <v>2535302.04</v>
      </c>
      <c r="BF613" s="227">
        <v>81658.5</v>
      </c>
      <c r="BG613" s="227">
        <v>129616.67</v>
      </c>
      <c r="BH613" s="229">
        <f t="shared" si="1903"/>
        <v>211275.16999999998</v>
      </c>
      <c r="BI613" s="230"/>
      <c r="BJ613" s="230"/>
      <c r="BK613" s="238">
        <f>AG613*BN613</f>
        <v>0</v>
      </c>
      <c r="BL613" s="227">
        <f>AG613*BO613</f>
        <v>0</v>
      </c>
      <c r="BM613" s="227">
        <f t="shared" si="1926"/>
        <v>0</v>
      </c>
      <c r="BN613" s="227"/>
      <c r="BO613" s="227"/>
      <c r="BP613" s="229">
        <f t="shared" si="1904"/>
        <v>0</v>
      </c>
      <c r="BQ613" s="230"/>
      <c r="BR613" s="238">
        <f>AN613*BU613</f>
        <v>0</v>
      </c>
      <c r="BS613" s="227">
        <f>AN613*BV613</f>
        <v>0</v>
      </c>
      <c r="BT613" s="227">
        <f t="shared" si="1927"/>
        <v>0</v>
      </c>
      <c r="BU613" s="18"/>
      <c r="BV613" s="186"/>
      <c r="BW613" s="16">
        <f t="shared" si="1905"/>
        <v>0</v>
      </c>
      <c r="BX613" s="48"/>
      <c r="BY613" s="37"/>
      <c r="BZ613" s="37"/>
    </row>
    <row r="614" spans="1:162" ht="42.75" customHeight="1" outlineLevel="1" x14ac:dyDescent="0.45">
      <c r="A614" s="5">
        <v>504</v>
      </c>
      <c r="B614" s="5">
        <v>50</v>
      </c>
      <c r="C614" s="5" t="s">
        <v>479</v>
      </c>
      <c r="D614" s="6" t="s">
        <v>566</v>
      </c>
      <c r="E614" s="10">
        <v>12</v>
      </c>
      <c r="F614" s="285">
        <f t="shared" si="1948"/>
        <v>932353.44</v>
      </c>
      <c r="G614" s="285">
        <f t="shared" si="1949"/>
        <v>1479926.04</v>
      </c>
      <c r="H614" s="285">
        <f t="shared" si="1950"/>
        <v>2412279.48</v>
      </c>
      <c r="I614" s="285">
        <f t="shared" si="1951"/>
        <v>77696.12</v>
      </c>
      <c r="J614" s="285">
        <f t="shared" si="1952"/>
        <v>123327.17</v>
      </c>
      <c r="K614" s="10"/>
      <c r="L614" s="228"/>
      <c r="M614" s="227">
        <f t="shared" si="1873"/>
        <v>225600</v>
      </c>
      <c r="N614" s="227">
        <f t="shared" si="1944"/>
        <v>1331933.3999999999</v>
      </c>
      <c r="O614" s="227">
        <f t="shared" si="1874"/>
        <v>1557533.4</v>
      </c>
      <c r="P614" s="227">
        <v>18800</v>
      </c>
      <c r="Q614" s="227">
        <v>110994.45</v>
      </c>
      <c r="R614" s="227">
        <f t="shared" si="1875"/>
        <v>129794.45</v>
      </c>
      <c r="S614" s="228"/>
      <c r="T614" s="227">
        <f t="shared" si="1782"/>
        <v>0</v>
      </c>
      <c r="U614" s="227">
        <f t="shared" si="1783"/>
        <v>0</v>
      </c>
      <c r="V614" s="232">
        <f t="shared" si="1784"/>
        <v>0</v>
      </c>
      <c r="W614" s="274"/>
      <c r="X614" s="227"/>
      <c r="Y614" s="227"/>
      <c r="Z614" s="228"/>
      <c r="AA614" s="238">
        <f>S614*AD614</f>
        <v>0</v>
      </c>
      <c r="AB614" s="227">
        <f>S614*AE614</f>
        <v>0</v>
      </c>
      <c r="AC614" s="227">
        <f t="shared" si="1923"/>
        <v>0</v>
      </c>
      <c r="AD614" s="227"/>
      <c r="AE614" s="227"/>
      <c r="AF614" s="229">
        <f t="shared" si="1901"/>
        <v>0</v>
      </c>
      <c r="AG614" s="228"/>
      <c r="AH614" s="227">
        <f t="shared" si="1879"/>
        <v>0</v>
      </c>
      <c r="AI614" s="227">
        <f t="shared" si="1880"/>
        <v>1025000</v>
      </c>
      <c r="AJ614" s="232">
        <f t="shared" si="1785"/>
        <v>1025000</v>
      </c>
      <c r="AK614" s="227"/>
      <c r="AL614" s="227">
        <v>85416.666666666672</v>
      </c>
      <c r="AM614" s="227"/>
      <c r="AN614" s="228"/>
      <c r="AO614" s="238">
        <f>E614*AR614</f>
        <v>0</v>
      </c>
      <c r="AP614" s="227">
        <f>E615*AS614</f>
        <v>0</v>
      </c>
      <c r="AQ614" s="227">
        <f t="shared" si="1857"/>
        <v>0</v>
      </c>
      <c r="AR614" s="227"/>
      <c r="AS614" s="227"/>
      <c r="AT614" s="229">
        <f t="shared" si="1856"/>
        <v>0</v>
      </c>
      <c r="AU614" s="230"/>
      <c r="AV614" s="238">
        <f>R614*AY614</f>
        <v>0</v>
      </c>
      <c r="AW614" s="227">
        <f>R615*AZ614</f>
        <v>0</v>
      </c>
      <c r="AX614" s="227">
        <f t="shared" si="1924"/>
        <v>0</v>
      </c>
      <c r="AY614" s="227"/>
      <c r="AZ614" s="227"/>
      <c r="BA614" s="229">
        <f t="shared" si="1902"/>
        <v>0</v>
      </c>
      <c r="BB614" s="230"/>
      <c r="BC614" s="238">
        <f t="shared" si="1953"/>
        <v>932353.44</v>
      </c>
      <c r="BD614" s="227">
        <f t="shared" si="1954"/>
        <v>1479926.04</v>
      </c>
      <c r="BE614" s="227">
        <f t="shared" si="1925"/>
        <v>2412279.48</v>
      </c>
      <c r="BF614" s="227">
        <v>77696.12</v>
      </c>
      <c r="BG614" s="227">
        <v>123327.17</v>
      </c>
      <c r="BH614" s="229">
        <f t="shared" si="1903"/>
        <v>201023.28999999998</v>
      </c>
      <c r="BI614" s="230"/>
      <c r="BJ614" s="230"/>
      <c r="BK614" s="238">
        <f>AG614*BN614</f>
        <v>0</v>
      </c>
      <c r="BL614" s="227">
        <f>AG614*BO614</f>
        <v>0</v>
      </c>
      <c r="BM614" s="227">
        <f t="shared" si="1926"/>
        <v>0</v>
      </c>
      <c r="BN614" s="227"/>
      <c r="BO614" s="227"/>
      <c r="BP614" s="229">
        <f t="shared" si="1904"/>
        <v>0</v>
      </c>
      <c r="BQ614" s="230"/>
      <c r="BR614" s="238">
        <f>AN614*BU614</f>
        <v>0</v>
      </c>
      <c r="BS614" s="227">
        <f>AN614*BV614</f>
        <v>0</v>
      </c>
      <c r="BT614" s="227">
        <f t="shared" si="1927"/>
        <v>0</v>
      </c>
      <c r="BU614" s="18"/>
      <c r="BV614" s="186"/>
      <c r="BW614" s="16">
        <f t="shared" si="1905"/>
        <v>0</v>
      </c>
      <c r="BX614" s="48"/>
      <c r="BY614" s="37"/>
      <c r="BZ614" s="37"/>
    </row>
    <row r="615" spans="1:162" s="205" customFormat="1" ht="42.75" customHeight="1" x14ac:dyDescent="0.45">
      <c r="A615" s="256"/>
      <c r="B615" s="256"/>
      <c r="C615" s="256" t="s">
        <v>480</v>
      </c>
      <c r="D615" s="256"/>
      <c r="E615" s="257"/>
      <c r="F615" s="258">
        <f t="shared" ref="F615:H615" si="1955">F616+F621+F626+F633</f>
        <v>2640476.6666666665</v>
      </c>
      <c r="G615" s="258">
        <f t="shared" si="1955"/>
        <v>15871717.500000002</v>
      </c>
      <c r="H615" s="258">
        <f t="shared" si="1955"/>
        <v>18512194.166666672</v>
      </c>
      <c r="I615" s="292"/>
      <c r="J615" s="292"/>
      <c r="K615" s="257"/>
      <c r="L615" s="221"/>
      <c r="M615" s="258">
        <f>M616+M621+M626+M633</f>
        <v>0</v>
      </c>
      <c r="N615" s="258">
        <f t="shared" ref="N615:O615" si="1956">N616+N621+N626+N633</f>
        <v>0</v>
      </c>
      <c r="O615" s="258">
        <f t="shared" si="1956"/>
        <v>0</v>
      </c>
      <c r="P615" s="258"/>
      <c r="Q615" s="258"/>
      <c r="R615" s="258">
        <f t="shared" si="1875"/>
        <v>0</v>
      </c>
      <c r="S615" s="221"/>
      <c r="T615" s="258">
        <f>T616+T621+T626+T633</f>
        <v>0</v>
      </c>
      <c r="U615" s="258">
        <f t="shared" ref="U615" si="1957">U616+U621+U626+U633</f>
        <v>0</v>
      </c>
      <c r="V615" s="258">
        <f t="shared" ref="V615" si="1958">V616+V621+V626+V633</f>
        <v>0</v>
      </c>
      <c r="W615" s="277"/>
      <c r="X615" s="258"/>
      <c r="Y615" s="258"/>
      <c r="Z615" s="221"/>
      <c r="AA615" s="258">
        <f>AA616+AA621+AA626+AA633</f>
        <v>0</v>
      </c>
      <c r="AB615" s="258">
        <f t="shared" ref="AB615" si="1959">AB616+AB621+AB626+AB633</f>
        <v>0</v>
      </c>
      <c r="AC615" s="258">
        <f>AC616+AC621+AC626+AC633</f>
        <v>0</v>
      </c>
      <c r="AD615" s="258">
        <f t="shared" ref="AD615:AE615" si="1960">AD616+AD621+AD626+AD633</f>
        <v>0</v>
      </c>
      <c r="AE615" s="258">
        <f t="shared" si="1960"/>
        <v>0</v>
      </c>
      <c r="AF615" s="258">
        <f t="shared" si="1901"/>
        <v>0</v>
      </c>
      <c r="AG615" s="221"/>
      <c r="AH615" s="258">
        <f>AH616+AH621+AH626+AH633</f>
        <v>0</v>
      </c>
      <c r="AI615" s="258">
        <f>AI616+AI621+AI626+AI633</f>
        <v>19040150.666666668</v>
      </c>
      <c r="AJ615" s="258">
        <f t="shared" ref="AJ615" si="1961">AJ616+AJ621+AJ626+AJ633</f>
        <v>19040150.666666668</v>
      </c>
      <c r="AK615" s="258"/>
      <c r="AL615" s="258"/>
      <c r="AM615" s="258"/>
      <c r="AN615" s="221"/>
      <c r="AO615" s="258">
        <f>AO616+AO621+AO626+AO633</f>
        <v>2640476.6666666665</v>
      </c>
      <c r="AP615" s="258">
        <f t="shared" ref="AP615" si="1962">AP616+AP621+AP626+AP633</f>
        <v>47852643.333333336</v>
      </c>
      <c r="AQ615" s="258">
        <f t="shared" ref="AQ615" si="1963">AQ616+AQ621+AQ626+AQ633</f>
        <v>50493120</v>
      </c>
      <c r="AR615" s="258"/>
      <c r="AS615" s="258"/>
      <c r="AT615" s="258">
        <f t="shared" si="1856"/>
        <v>0</v>
      </c>
      <c r="AU615" s="221"/>
      <c r="AV615" s="258">
        <f>AV616+AV621+AV626+AV633</f>
        <v>10288900</v>
      </c>
      <c r="AW615" s="258">
        <f t="shared" ref="AW615" si="1964">AW616+AW621+AW626+AW633</f>
        <v>0</v>
      </c>
      <c r="AX615" s="258">
        <f t="shared" ref="AX615" si="1965">AX616+AX621+AX626+AX633</f>
        <v>10288900</v>
      </c>
      <c r="AY615" s="258"/>
      <c r="AZ615" s="258"/>
      <c r="BA615" s="258">
        <f t="shared" si="1902"/>
        <v>0</v>
      </c>
      <c r="BB615" s="221"/>
      <c r="BC615" s="258">
        <f>BC616+BC621+BC626+BC633</f>
        <v>0</v>
      </c>
      <c r="BD615" s="258">
        <f t="shared" ref="BD615:BE615" si="1966">BD616+BD621+BD626+BD633</f>
        <v>0</v>
      </c>
      <c r="BE615" s="258">
        <f t="shared" si="1966"/>
        <v>0</v>
      </c>
      <c r="BF615" s="258"/>
      <c r="BG615" s="258"/>
      <c r="BH615" s="258">
        <f t="shared" si="1903"/>
        <v>0</v>
      </c>
      <c r="BI615" s="221"/>
      <c r="BJ615" s="221"/>
      <c r="BK615" s="258">
        <f>14390537+289246</f>
        <v>14679783</v>
      </c>
      <c r="BL615" s="258">
        <v>1260549</v>
      </c>
      <c r="BM615" s="258">
        <v>14390537</v>
      </c>
      <c r="BN615" s="258">
        <f t="shared" ref="BN615:BO615" si="1967">BN616+BN621+BN626+BN633</f>
        <v>0</v>
      </c>
      <c r="BO615" s="258">
        <f t="shared" si="1967"/>
        <v>0</v>
      </c>
      <c r="BP615" s="258">
        <f t="shared" si="1904"/>
        <v>0</v>
      </c>
      <c r="BQ615" s="221"/>
      <c r="BR615" s="258"/>
      <c r="BS615" s="258"/>
      <c r="BT615" s="258"/>
      <c r="BU615" s="257">
        <f t="shared" ref="BU615:BV615" si="1968">BU616+BU621+BU626+BU633</f>
        <v>0</v>
      </c>
      <c r="BV615" s="268">
        <f t="shared" si="1968"/>
        <v>0</v>
      </c>
      <c r="BW615" s="259">
        <f t="shared" si="1905"/>
        <v>0</v>
      </c>
      <c r="BX615" s="185"/>
      <c r="BY615" s="36"/>
      <c r="BZ615" s="36"/>
      <c r="CA615" s="55"/>
      <c r="CB615" s="55"/>
      <c r="CC615" s="55"/>
      <c r="CD615" s="55"/>
      <c r="CE615" s="55"/>
      <c r="CF615" s="55"/>
      <c r="CG615" s="55"/>
      <c r="CH615" s="55"/>
      <c r="CI615" s="55"/>
      <c r="CJ615" s="55"/>
      <c r="CK615" s="55"/>
      <c r="CL615" s="55"/>
      <c r="CM615" s="55"/>
      <c r="CN615" s="55"/>
      <c r="CO615" s="55"/>
      <c r="CP615" s="55"/>
      <c r="CQ615" s="55"/>
      <c r="CR615" s="55"/>
      <c r="CS615" s="55"/>
      <c r="CT615" s="55"/>
      <c r="CU615" s="55"/>
      <c r="CV615" s="55"/>
      <c r="CW615" s="55"/>
      <c r="CX615" s="55"/>
      <c r="CY615" s="55"/>
      <c r="CZ615" s="55"/>
      <c r="DA615" s="55"/>
      <c r="DB615" s="55"/>
      <c r="DC615" s="55"/>
      <c r="DD615" s="55"/>
      <c r="DE615" s="55"/>
      <c r="DF615" s="55"/>
      <c r="DG615" s="55"/>
      <c r="DH615" s="55"/>
      <c r="DI615" s="55"/>
      <c r="DJ615" s="55"/>
      <c r="DK615" s="55"/>
      <c r="DL615" s="55"/>
      <c r="DM615" s="55"/>
      <c r="DN615" s="55"/>
      <c r="DO615" s="55"/>
      <c r="DP615" s="55"/>
      <c r="DQ615" s="55"/>
      <c r="DR615" s="55"/>
      <c r="DS615" s="55"/>
      <c r="DT615" s="55"/>
      <c r="DU615" s="55"/>
      <c r="DV615" s="55"/>
      <c r="DW615" s="55"/>
      <c r="DX615" s="55"/>
      <c r="DY615" s="55"/>
      <c r="DZ615" s="55"/>
      <c r="EA615" s="55"/>
      <c r="EB615" s="55"/>
      <c r="EC615" s="55"/>
      <c r="ED615" s="55"/>
      <c r="EE615" s="55"/>
      <c r="EF615" s="55"/>
      <c r="EG615" s="55"/>
      <c r="EH615" s="55"/>
      <c r="EI615" s="55"/>
      <c r="EJ615" s="55"/>
      <c r="EK615" s="55"/>
      <c r="EL615" s="55"/>
      <c r="EM615" s="55"/>
      <c r="EN615" s="55"/>
      <c r="EO615" s="55"/>
      <c r="EP615" s="55"/>
      <c r="EQ615" s="55"/>
      <c r="ER615" s="55"/>
      <c r="ES615" s="55"/>
      <c r="ET615" s="55"/>
      <c r="EU615" s="55"/>
      <c r="EV615" s="55"/>
      <c r="EW615" s="55"/>
      <c r="EX615" s="55"/>
      <c r="EY615" s="55"/>
      <c r="EZ615" s="55"/>
      <c r="FA615" s="55"/>
      <c r="FB615" s="55"/>
      <c r="FC615" s="55"/>
      <c r="FD615" s="55"/>
      <c r="FE615" s="55"/>
      <c r="FF615" s="55"/>
    </row>
    <row r="616" spans="1:162" s="26" customFormat="1" x14ac:dyDescent="0.45">
      <c r="A616" s="21"/>
      <c r="B616" s="21"/>
      <c r="C616" s="21" t="s">
        <v>481</v>
      </c>
      <c r="D616" s="27"/>
      <c r="E616" s="28"/>
      <c r="F616" s="225">
        <f t="shared" ref="F616:H616" si="1969">SUM(F617:F620)</f>
        <v>1096550</v>
      </c>
      <c r="G616" s="225">
        <f t="shared" si="1969"/>
        <v>6577672.5</v>
      </c>
      <c r="H616" s="225">
        <f t="shared" si="1969"/>
        <v>7674222.5000000009</v>
      </c>
      <c r="I616" s="290"/>
      <c r="J616" s="225"/>
      <c r="K616" s="28"/>
      <c r="L616" s="226"/>
      <c r="M616" s="225">
        <f>SUM(M617:M620)</f>
        <v>0</v>
      </c>
      <c r="N616" s="225">
        <f t="shared" ref="N616:O616" si="1970">SUM(N617:N620)</f>
        <v>0</v>
      </c>
      <c r="O616" s="225">
        <f t="shared" si="1970"/>
        <v>0</v>
      </c>
      <c r="P616" s="225"/>
      <c r="Q616" s="225"/>
      <c r="R616" s="225">
        <f t="shared" si="1875"/>
        <v>0</v>
      </c>
      <c r="S616" s="226"/>
      <c r="T616" s="225">
        <f>SUM(T617:T620)</f>
        <v>0</v>
      </c>
      <c r="U616" s="225">
        <f t="shared" ref="U616" si="1971">SUM(U617:U620)</f>
        <v>0</v>
      </c>
      <c r="V616" s="225">
        <f t="shared" ref="V616" si="1972">SUM(V617:V620)</f>
        <v>0</v>
      </c>
      <c r="W616" s="273"/>
      <c r="X616" s="225"/>
      <c r="Y616" s="225"/>
      <c r="Z616" s="226"/>
      <c r="AA616" s="225">
        <f>SUM(AA617:AA620)</f>
        <v>0</v>
      </c>
      <c r="AB616" s="225">
        <f t="shared" ref="AB616:AC616" si="1973">SUM(AB617:AB620)</f>
        <v>0</v>
      </c>
      <c r="AC616" s="225">
        <f t="shared" si="1973"/>
        <v>0</v>
      </c>
      <c r="AD616" s="225"/>
      <c r="AE616" s="225"/>
      <c r="AF616" s="222">
        <f t="shared" si="1901"/>
        <v>0</v>
      </c>
      <c r="AG616" s="226">
        <f>G616/AJ616</f>
        <v>0.82401076203118107</v>
      </c>
      <c r="AH616" s="225">
        <f>SUM(AH617:AH620)</f>
        <v>0</v>
      </c>
      <c r="AI616" s="225">
        <f t="shared" ref="AI616" si="1974">SUM(AI617:AI620)</f>
        <v>7982508.0000000009</v>
      </c>
      <c r="AJ616" s="225">
        <f t="shared" ref="AJ616" si="1975">SUM(AJ617:AJ620)</f>
        <v>7982508.0000000009</v>
      </c>
      <c r="AK616" s="225"/>
      <c r="AL616" s="225"/>
      <c r="AM616" s="225"/>
      <c r="AN616" s="226"/>
      <c r="AO616" s="225">
        <f>SUM(AO617:AO620)</f>
        <v>1096550</v>
      </c>
      <c r="AP616" s="225">
        <f t="shared" ref="AP616" si="1976">SUM(AP617:AP620)</f>
        <v>20423620</v>
      </c>
      <c r="AQ616" s="225">
        <f t="shared" ref="AQ616" si="1977">SUM(AQ617:AQ620)</f>
        <v>21520170</v>
      </c>
      <c r="AR616" s="225"/>
      <c r="AS616" s="225"/>
      <c r="AT616" s="222">
        <f t="shared" si="1856"/>
        <v>0</v>
      </c>
      <c r="AU616" s="223"/>
      <c r="AV616" s="225">
        <f>SUM(AV617:AV620)</f>
        <v>4023500</v>
      </c>
      <c r="AW616" s="225">
        <f t="shared" ref="AW616" si="1978">SUM(AW617:AW620)</f>
        <v>0</v>
      </c>
      <c r="AX616" s="225">
        <f t="shared" ref="AX616" si="1979">SUM(AX617:AX620)</f>
        <v>4023500</v>
      </c>
      <c r="AY616" s="225"/>
      <c r="AZ616" s="225"/>
      <c r="BA616" s="222">
        <f t="shared" si="1902"/>
        <v>0</v>
      </c>
      <c r="BB616" s="223"/>
      <c r="BC616" s="225">
        <f>SUM(BC617:BC620)</f>
        <v>0</v>
      </c>
      <c r="BD616" s="225">
        <f t="shared" ref="BD616:BE616" si="1980">SUM(BD617:BD620)</f>
        <v>0</v>
      </c>
      <c r="BE616" s="225">
        <f t="shared" si="1980"/>
        <v>0</v>
      </c>
      <c r="BF616" s="225"/>
      <c r="BG616" s="225"/>
      <c r="BH616" s="222">
        <f t="shared" si="1903"/>
        <v>0</v>
      </c>
      <c r="BI616" s="223"/>
      <c r="BJ616" s="223"/>
      <c r="BK616" s="225">
        <f>SUM(BK617:BK620)</f>
        <v>0</v>
      </c>
      <c r="BL616" s="225">
        <f t="shared" ref="BL616:BM616" si="1981">SUM(BL617:BL620)</f>
        <v>0</v>
      </c>
      <c r="BM616" s="225">
        <f t="shared" si="1981"/>
        <v>0</v>
      </c>
      <c r="BN616" s="225"/>
      <c r="BO616" s="225"/>
      <c r="BP616" s="222">
        <f t="shared" si="1904"/>
        <v>0</v>
      </c>
      <c r="BQ616" s="223"/>
      <c r="BR616" s="225">
        <f>SUM(BR617:BR620)</f>
        <v>0</v>
      </c>
      <c r="BS616" s="225">
        <f t="shared" ref="BS616:BT616" si="1982">SUM(BS617:BS620)</f>
        <v>0</v>
      </c>
      <c r="BT616" s="225">
        <f t="shared" si="1982"/>
        <v>0</v>
      </c>
      <c r="BU616" s="29"/>
      <c r="BV616" s="190"/>
      <c r="BW616" s="25">
        <f t="shared" si="1905"/>
        <v>0</v>
      </c>
      <c r="BX616" s="47"/>
      <c r="BY616" s="35"/>
      <c r="BZ616" s="35"/>
      <c r="CA616" s="53"/>
      <c r="CB616" s="53"/>
      <c r="CC616" s="53"/>
      <c r="CD616" s="53"/>
      <c r="CE616" s="53"/>
      <c r="CF616" s="53"/>
      <c r="CG616" s="53"/>
      <c r="CH616" s="53"/>
      <c r="CI616" s="53"/>
      <c r="CJ616" s="53"/>
      <c r="CK616" s="53"/>
      <c r="CL616" s="53"/>
      <c r="CM616" s="53"/>
      <c r="CN616" s="53"/>
      <c r="CO616" s="53"/>
      <c r="CP616" s="53"/>
      <c r="CQ616" s="53"/>
      <c r="CR616" s="53"/>
      <c r="CS616" s="53"/>
      <c r="CT616" s="53"/>
      <c r="CU616" s="53"/>
      <c r="CV616" s="53"/>
      <c r="CW616" s="53"/>
      <c r="CX616" s="53"/>
      <c r="CY616" s="53"/>
      <c r="CZ616" s="53"/>
      <c r="DA616" s="53"/>
      <c r="DB616" s="53"/>
      <c r="DC616" s="53"/>
      <c r="DD616" s="53"/>
      <c r="DE616" s="53"/>
      <c r="DF616" s="53"/>
      <c r="DG616" s="53"/>
      <c r="DH616" s="53"/>
      <c r="DI616" s="53"/>
      <c r="DJ616" s="53"/>
      <c r="DK616" s="53"/>
      <c r="DL616" s="53"/>
      <c r="DM616" s="53"/>
      <c r="DN616" s="53"/>
      <c r="DO616" s="53"/>
      <c r="DP616" s="53"/>
      <c r="DQ616" s="53"/>
      <c r="DR616" s="53"/>
      <c r="DS616" s="53"/>
      <c r="DT616" s="53"/>
      <c r="DU616" s="53"/>
      <c r="DV616" s="53"/>
      <c r="DW616" s="53"/>
      <c r="DX616" s="53"/>
      <c r="DY616" s="53"/>
      <c r="DZ616" s="53"/>
      <c r="EA616" s="53"/>
      <c r="EB616" s="53"/>
      <c r="EC616" s="53"/>
      <c r="ED616" s="53"/>
      <c r="EE616" s="53"/>
      <c r="EF616" s="53"/>
      <c r="EG616" s="53"/>
      <c r="EH616" s="53"/>
      <c r="EI616" s="53"/>
      <c r="EJ616" s="53"/>
      <c r="EK616" s="53"/>
      <c r="EL616" s="53"/>
      <c r="EM616" s="53"/>
      <c r="EN616" s="53"/>
      <c r="EO616" s="53"/>
      <c r="EP616" s="53"/>
      <c r="EQ616" s="53"/>
      <c r="ER616" s="53"/>
      <c r="ES616" s="53"/>
      <c r="ET616" s="53"/>
      <c r="EU616" s="53"/>
      <c r="EV616" s="53"/>
      <c r="EW616" s="53"/>
      <c r="EX616" s="53"/>
      <c r="EY616" s="53"/>
      <c r="EZ616" s="53"/>
      <c r="FA616" s="53"/>
      <c r="FB616" s="53"/>
      <c r="FC616" s="53"/>
      <c r="FD616" s="53"/>
      <c r="FE616" s="53"/>
      <c r="FF616" s="53"/>
    </row>
    <row r="617" spans="1:162" ht="42.75" customHeight="1" outlineLevel="1" x14ac:dyDescent="0.45">
      <c r="A617" s="5">
        <v>505</v>
      </c>
      <c r="B617" s="5">
        <v>51</v>
      </c>
      <c r="C617" s="5" t="s">
        <v>482</v>
      </c>
      <c r="D617" s="6" t="s">
        <v>550</v>
      </c>
      <c r="E617" s="10">
        <v>27</v>
      </c>
      <c r="F617" s="285">
        <f t="shared" ref="F617:F620" si="1983">I617*E617</f>
        <v>337500</v>
      </c>
      <c r="G617" s="283">
        <v>2077990.3396902324</v>
      </c>
      <c r="H617" s="285">
        <f t="shared" ref="H617:H620" si="1984">F617+G617</f>
        <v>2415490.3396902326</v>
      </c>
      <c r="I617" s="283">
        <f>AR617</f>
        <v>12500</v>
      </c>
      <c r="J617" s="296">
        <f>G617/E617</f>
        <v>76962.605173712305</v>
      </c>
      <c r="K617" s="10"/>
      <c r="L617" s="228"/>
      <c r="M617" s="227">
        <f>P617*E617</f>
        <v>0</v>
      </c>
      <c r="N617" s="227">
        <f t="shared" si="1944"/>
        <v>0</v>
      </c>
      <c r="O617" s="227">
        <f t="shared" si="1874"/>
        <v>0</v>
      </c>
      <c r="P617" s="227"/>
      <c r="Q617" s="227"/>
      <c r="R617" s="227">
        <f t="shared" si="1875"/>
        <v>0</v>
      </c>
      <c r="S617" s="228"/>
      <c r="T617" s="227">
        <f t="shared" si="1782"/>
        <v>0</v>
      </c>
      <c r="U617" s="227">
        <f t="shared" si="1783"/>
        <v>0</v>
      </c>
      <c r="V617" s="232">
        <f t="shared" si="1784"/>
        <v>0</v>
      </c>
      <c r="W617" s="274"/>
      <c r="X617" s="227"/>
      <c r="Y617" s="227"/>
      <c r="Z617" s="228"/>
      <c r="AA617" s="238">
        <f>AG617*AD617</f>
        <v>0</v>
      </c>
      <c r="AB617" s="227">
        <f>AM617*AE617</f>
        <v>0</v>
      </c>
      <c r="AC617" s="227">
        <f>AA617+AB617</f>
        <v>0</v>
      </c>
      <c r="AD617" s="240"/>
      <c r="AE617" s="227"/>
      <c r="AF617" s="229">
        <f t="shared" si="1901"/>
        <v>0</v>
      </c>
      <c r="AG617" s="228"/>
      <c r="AH617" s="227">
        <f t="shared" si="1879"/>
        <v>0</v>
      </c>
      <c r="AI617" s="227">
        <f>E617*AL617</f>
        <v>2521800</v>
      </c>
      <c r="AJ617" s="232">
        <f>AH617+AI617</f>
        <v>2521800</v>
      </c>
      <c r="AK617" s="227"/>
      <c r="AL617" s="227">
        <v>93400</v>
      </c>
      <c r="AM617" s="227"/>
      <c r="AN617" s="228"/>
      <c r="AO617" s="238">
        <f>E617*AR617</f>
        <v>337500</v>
      </c>
      <c r="AP617" s="227">
        <f>E617*AS617</f>
        <v>3928500</v>
      </c>
      <c r="AQ617" s="227">
        <f t="shared" si="1857"/>
        <v>4266000</v>
      </c>
      <c r="AR617" s="227">
        <v>12500</v>
      </c>
      <c r="AS617" s="227">
        <v>145500</v>
      </c>
      <c r="AT617" s="229">
        <f t="shared" si="1856"/>
        <v>158000</v>
      </c>
      <c r="AU617" s="230"/>
      <c r="AV617" s="238">
        <f>E617*AY617</f>
        <v>675000</v>
      </c>
      <c r="AW617" s="227">
        <f>R617*AZ617</f>
        <v>0</v>
      </c>
      <c r="AX617" s="227">
        <f>AV617+AW617</f>
        <v>675000</v>
      </c>
      <c r="AY617" s="229">
        <v>25000</v>
      </c>
      <c r="AZ617" s="227"/>
      <c r="BA617" s="229">
        <f t="shared" si="1902"/>
        <v>25000</v>
      </c>
      <c r="BB617" s="230"/>
      <c r="BC617" s="238">
        <f>S617*BF617</f>
        <v>0</v>
      </c>
      <c r="BD617" s="227">
        <f>Y617*BG617</f>
        <v>0</v>
      </c>
      <c r="BE617" s="227">
        <f>BC617+BD617</f>
        <v>0</v>
      </c>
      <c r="BF617" s="240"/>
      <c r="BG617" s="227"/>
      <c r="BH617" s="229">
        <f t="shared" si="1903"/>
        <v>0</v>
      </c>
      <c r="BI617" s="230"/>
      <c r="BJ617" s="230"/>
      <c r="BK617" s="238">
        <f>AN617*BN617</f>
        <v>0</v>
      </c>
      <c r="BL617" s="227">
        <f>AT617*BO617</f>
        <v>0</v>
      </c>
      <c r="BM617" s="227">
        <f>BK617+BL617</f>
        <v>0</v>
      </c>
      <c r="BN617" s="240"/>
      <c r="BO617" s="227"/>
      <c r="BP617" s="229">
        <f t="shared" si="1904"/>
        <v>0</v>
      </c>
      <c r="BQ617" s="230"/>
      <c r="BR617" s="238">
        <f>AU617*BU617</f>
        <v>0</v>
      </c>
      <c r="BS617" s="227">
        <f>BA617*BV617</f>
        <v>0</v>
      </c>
      <c r="BT617" s="227">
        <f>BR617+BS617</f>
        <v>0</v>
      </c>
      <c r="BU617" s="52"/>
      <c r="BV617" s="186"/>
      <c r="BW617" s="16">
        <f t="shared" si="1905"/>
        <v>0</v>
      </c>
      <c r="BX617" s="48"/>
      <c r="BY617" s="37" t="s">
        <v>1001</v>
      </c>
      <c r="BZ617" s="37"/>
    </row>
    <row r="618" spans="1:162" ht="45.4" customHeight="1" outlineLevel="1" x14ac:dyDescent="0.45">
      <c r="A618" s="5">
        <v>506</v>
      </c>
      <c r="B618" s="5">
        <v>52</v>
      </c>
      <c r="C618" s="5" t="s">
        <v>483</v>
      </c>
      <c r="D618" s="6" t="s">
        <v>550</v>
      </c>
      <c r="E618" s="10">
        <v>135</v>
      </c>
      <c r="F618" s="285">
        <f t="shared" si="1983"/>
        <v>281250</v>
      </c>
      <c r="G618" s="285">
        <v>3800749.6398688233</v>
      </c>
      <c r="H618" s="285">
        <f t="shared" si="1984"/>
        <v>4081999.6398688233</v>
      </c>
      <c r="I618" s="285">
        <f t="shared" ref="I618:I620" si="1985">AR618</f>
        <v>2083.3333333333335</v>
      </c>
      <c r="J618" s="296">
        <f t="shared" ref="J618:J620" si="1986">G618/E618</f>
        <v>28153.701036065358</v>
      </c>
      <c r="K618" s="10"/>
      <c r="L618" s="228"/>
      <c r="M618" s="227">
        <f t="shared" si="1873"/>
        <v>0</v>
      </c>
      <c r="N618" s="227">
        <f t="shared" si="1944"/>
        <v>0</v>
      </c>
      <c r="O618" s="227">
        <f t="shared" si="1874"/>
        <v>0</v>
      </c>
      <c r="P618" s="227"/>
      <c r="Q618" s="227"/>
      <c r="R618" s="227">
        <f t="shared" si="1875"/>
        <v>0</v>
      </c>
      <c r="S618" s="228"/>
      <c r="T618" s="227">
        <f t="shared" si="1782"/>
        <v>0</v>
      </c>
      <c r="U618" s="227">
        <f t="shared" si="1783"/>
        <v>0</v>
      </c>
      <c r="V618" s="232">
        <f t="shared" si="1784"/>
        <v>0</v>
      </c>
      <c r="W618" s="274"/>
      <c r="X618" s="227"/>
      <c r="Y618" s="227"/>
      <c r="Z618" s="228"/>
      <c r="AA618" s="238">
        <f>AG618*AD618</f>
        <v>0</v>
      </c>
      <c r="AB618" s="227">
        <f>AM618*AE618</f>
        <v>0</v>
      </c>
      <c r="AC618" s="227">
        <f>AA618+AB618</f>
        <v>0</v>
      </c>
      <c r="AD618" s="240"/>
      <c r="AE618" s="227"/>
      <c r="AF618" s="229">
        <f t="shared" si="1901"/>
        <v>0</v>
      </c>
      <c r="AG618" s="228"/>
      <c r="AH618" s="227">
        <f t="shared" si="1879"/>
        <v>0</v>
      </c>
      <c r="AI618" s="227">
        <f t="shared" si="1880"/>
        <v>4612500.0000000009</v>
      </c>
      <c r="AJ618" s="232">
        <f t="shared" si="1785"/>
        <v>4612500.0000000009</v>
      </c>
      <c r="AK618" s="227"/>
      <c r="AL618" s="227">
        <v>34166.666666666672</v>
      </c>
      <c r="AM618" s="227"/>
      <c r="AN618" s="228"/>
      <c r="AO618" s="238">
        <f>E618*AR618</f>
        <v>281250</v>
      </c>
      <c r="AP618" s="227">
        <f>E618*AS618</f>
        <v>11092500</v>
      </c>
      <c r="AQ618" s="227">
        <f t="shared" si="1857"/>
        <v>11373750</v>
      </c>
      <c r="AR618" s="227">
        <v>2083.3333333333335</v>
      </c>
      <c r="AS618" s="227">
        <v>82166.666666666672</v>
      </c>
      <c r="AT618" s="229">
        <f t="shared" si="1856"/>
        <v>84250</v>
      </c>
      <c r="AU618" s="230"/>
      <c r="AV618" s="238">
        <f>E618*AY618</f>
        <v>202500</v>
      </c>
      <c r="AW618" s="227">
        <f>R618*AZ618</f>
        <v>0</v>
      </c>
      <c r="AX618" s="227">
        <f>AV618+AW618</f>
        <v>202500</v>
      </c>
      <c r="AY618" s="229">
        <v>1500</v>
      </c>
      <c r="AZ618" s="227"/>
      <c r="BA618" s="229">
        <f t="shared" si="1902"/>
        <v>1500</v>
      </c>
      <c r="BB618" s="230"/>
      <c r="BC618" s="238">
        <f>S618*BF618</f>
        <v>0</v>
      </c>
      <c r="BD618" s="227">
        <f>Y618*BG618</f>
        <v>0</v>
      </c>
      <c r="BE618" s="227">
        <f>BC618+BD618</f>
        <v>0</v>
      </c>
      <c r="BF618" s="240"/>
      <c r="BG618" s="227"/>
      <c r="BH618" s="229">
        <f t="shared" si="1903"/>
        <v>0</v>
      </c>
      <c r="BI618" s="230"/>
      <c r="BJ618" s="230"/>
      <c r="BK618" s="238">
        <f>AN618*BN618</f>
        <v>0</v>
      </c>
      <c r="BL618" s="227">
        <f>AT618*BO618</f>
        <v>0</v>
      </c>
      <c r="BM618" s="227">
        <f>BK618+BL618</f>
        <v>0</v>
      </c>
      <c r="BN618" s="240"/>
      <c r="BO618" s="227"/>
      <c r="BP618" s="229">
        <f t="shared" si="1904"/>
        <v>0</v>
      </c>
      <c r="BQ618" s="230"/>
      <c r="BR618" s="238">
        <f>AU618*BU618</f>
        <v>0</v>
      </c>
      <c r="BS618" s="227">
        <f>BA618*BV618</f>
        <v>0</v>
      </c>
      <c r="BT618" s="227">
        <f>BR618+BS618</f>
        <v>0</v>
      </c>
      <c r="BU618" s="52"/>
      <c r="BV618" s="186"/>
      <c r="BW618" s="16">
        <f t="shared" si="1905"/>
        <v>0</v>
      </c>
      <c r="BX618" s="48"/>
      <c r="BY618" s="37" t="s">
        <v>1002</v>
      </c>
      <c r="BZ618" s="37"/>
    </row>
    <row r="619" spans="1:162" ht="28.5" customHeight="1" outlineLevel="1" x14ac:dyDescent="0.45">
      <c r="A619" s="5">
        <v>507</v>
      </c>
      <c r="B619" s="5">
        <v>53</v>
      </c>
      <c r="C619" s="5" t="s">
        <v>484</v>
      </c>
      <c r="D619" s="6" t="s">
        <v>550</v>
      </c>
      <c r="E619" s="10">
        <v>14</v>
      </c>
      <c r="F619" s="285">
        <f t="shared" si="1983"/>
        <v>35000</v>
      </c>
      <c r="G619" s="285">
        <v>162659.72442495514</v>
      </c>
      <c r="H619" s="285">
        <f t="shared" si="1984"/>
        <v>197659.72442495514</v>
      </c>
      <c r="I619" s="285">
        <f t="shared" si="1985"/>
        <v>2500</v>
      </c>
      <c r="J619" s="296">
        <f t="shared" si="1986"/>
        <v>11618.551744639653</v>
      </c>
      <c r="K619" s="10"/>
      <c r="L619" s="228"/>
      <c r="M619" s="227">
        <f t="shared" si="1873"/>
        <v>0</v>
      </c>
      <c r="N619" s="227">
        <f t="shared" si="1944"/>
        <v>0</v>
      </c>
      <c r="O619" s="227">
        <f t="shared" si="1874"/>
        <v>0</v>
      </c>
      <c r="P619" s="227"/>
      <c r="Q619" s="227"/>
      <c r="R619" s="227">
        <f t="shared" si="1875"/>
        <v>0</v>
      </c>
      <c r="S619" s="228"/>
      <c r="T619" s="227">
        <f t="shared" si="1782"/>
        <v>0</v>
      </c>
      <c r="U619" s="227">
        <f t="shared" si="1783"/>
        <v>0</v>
      </c>
      <c r="V619" s="232">
        <f t="shared" si="1784"/>
        <v>0</v>
      </c>
      <c r="W619" s="274"/>
      <c r="X619" s="227"/>
      <c r="Y619" s="227"/>
      <c r="Z619" s="228"/>
      <c r="AA619" s="238">
        <f>AG619*AD619</f>
        <v>0</v>
      </c>
      <c r="AB619" s="227">
        <f>AM619*AE619</f>
        <v>0</v>
      </c>
      <c r="AC619" s="227">
        <f>AA619+AB619</f>
        <v>0</v>
      </c>
      <c r="AD619" s="240"/>
      <c r="AE619" s="227"/>
      <c r="AF619" s="229">
        <f t="shared" si="1901"/>
        <v>0</v>
      </c>
      <c r="AG619" s="228"/>
      <c r="AH619" s="227">
        <f t="shared" si="1879"/>
        <v>0</v>
      </c>
      <c r="AI619" s="227">
        <f t="shared" si="1880"/>
        <v>197400</v>
      </c>
      <c r="AJ619" s="232">
        <f t="shared" si="1785"/>
        <v>197400</v>
      </c>
      <c r="AK619" s="227"/>
      <c r="AL619" s="227">
        <v>14100</v>
      </c>
      <c r="AM619" s="227"/>
      <c r="AN619" s="228"/>
      <c r="AO619" s="238">
        <f>E619*AR619</f>
        <v>35000</v>
      </c>
      <c r="AP619" s="227">
        <f>E619*AS619</f>
        <v>49420</v>
      </c>
      <c r="AQ619" s="227">
        <f t="shared" si="1857"/>
        <v>84420</v>
      </c>
      <c r="AR619" s="227">
        <v>2500</v>
      </c>
      <c r="AS619" s="227">
        <v>3530</v>
      </c>
      <c r="AT619" s="229">
        <f t="shared" si="1856"/>
        <v>6030</v>
      </c>
      <c r="AU619" s="230"/>
      <c r="AV619" s="238">
        <f>E619*AY619</f>
        <v>14000</v>
      </c>
      <c r="AW619" s="227">
        <f>R619*AZ619</f>
        <v>0</v>
      </c>
      <c r="AX619" s="227">
        <f>AV619+AW619</f>
        <v>14000</v>
      </c>
      <c r="AY619" s="229">
        <v>1000</v>
      </c>
      <c r="AZ619" s="227"/>
      <c r="BA619" s="229">
        <f t="shared" si="1902"/>
        <v>1000</v>
      </c>
      <c r="BB619" s="230"/>
      <c r="BC619" s="238">
        <f>S619*BF619</f>
        <v>0</v>
      </c>
      <c r="BD619" s="227">
        <f>Y619*BG619</f>
        <v>0</v>
      </c>
      <c r="BE619" s="227">
        <f>BC619+BD619</f>
        <v>0</v>
      </c>
      <c r="BF619" s="240"/>
      <c r="BG619" s="227"/>
      <c r="BH619" s="229">
        <f t="shared" si="1903"/>
        <v>0</v>
      </c>
      <c r="BI619" s="230"/>
      <c r="BJ619" s="230"/>
      <c r="BK619" s="238">
        <f>AN619*BN619</f>
        <v>0</v>
      </c>
      <c r="BL619" s="227">
        <f>AT619*BO619</f>
        <v>0</v>
      </c>
      <c r="BM619" s="227">
        <f>BK619+BL619</f>
        <v>0</v>
      </c>
      <c r="BN619" s="240"/>
      <c r="BO619" s="227"/>
      <c r="BP619" s="229">
        <f t="shared" si="1904"/>
        <v>0</v>
      </c>
      <c r="BQ619" s="230"/>
      <c r="BR619" s="238">
        <f>AU619*BU619</f>
        <v>0</v>
      </c>
      <c r="BS619" s="227">
        <f>BA619*BV619</f>
        <v>0</v>
      </c>
      <c r="BT619" s="227">
        <f>BR619+BS619</f>
        <v>0</v>
      </c>
      <c r="BU619" s="52"/>
      <c r="BV619" s="186"/>
      <c r="BW619" s="16">
        <f t="shared" si="1905"/>
        <v>0</v>
      </c>
      <c r="BX619" s="48"/>
      <c r="BY619" s="37" t="s">
        <v>1003</v>
      </c>
      <c r="BZ619" s="37"/>
    </row>
    <row r="620" spans="1:162" ht="57" customHeight="1" outlineLevel="1" x14ac:dyDescent="0.45">
      <c r="A620" s="5">
        <v>508</v>
      </c>
      <c r="B620" s="5">
        <v>54</v>
      </c>
      <c r="C620" s="5" t="s">
        <v>485</v>
      </c>
      <c r="D620" s="6" t="s">
        <v>557</v>
      </c>
      <c r="E620" s="10">
        <v>216</v>
      </c>
      <c r="F620" s="285">
        <f t="shared" si="1983"/>
        <v>442800</v>
      </c>
      <c r="G620" s="285">
        <v>536272.79601598892</v>
      </c>
      <c r="H620" s="285">
        <f t="shared" si="1984"/>
        <v>979072.79601598892</v>
      </c>
      <c r="I620" s="285">
        <f t="shared" si="1985"/>
        <v>2050</v>
      </c>
      <c r="J620" s="296">
        <f t="shared" si="1986"/>
        <v>2482.7444259999488</v>
      </c>
      <c r="K620" s="10"/>
      <c r="L620" s="228"/>
      <c r="M620" s="227">
        <f t="shared" si="1873"/>
        <v>0</v>
      </c>
      <c r="N620" s="227">
        <f t="shared" si="1944"/>
        <v>0</v>
      </c>
      <c r="O620" s="227">
        <f t="shared" si="1874"/>
        <v>0</v>
      </c>
      <c r="P620" s="227"/>
      <c r="Q620" s="227"/>
      <c r="R620" s="227">
        <f t="shared" si="1875"/>
        <v>0</v>
      </c>
      <c r="S620" s="228"/>
      <c r="T620" s="227">
        <f t="shared" si="1782"/>
        <v>0</v>
      </c>
      <c r="U620" s="227">
        <f t="shared" si="1783"/>
        <v>0</v>
      </c>
      <c r="V620" s="232">
        <f t="shared" si="1784"/>
        <v>0</v>
      </c>
      <c r="W620" s="274"/>
      <c r="X620" s="227"/>
      <c r="Y620" s="227"/>
      <c r="Z620" s="228"/>
      <c r="AA620" s="238">
        <f>AG620*AD620</f>
        <v>0</v>
      </c>
      <c r="AB620" s="227">
        <f>AM620*AE620</f>
        <v>0</v>
      </c>
      <c r="AC620" s="227">
        <f>AA620+AB620</f>
        <v>0</v>
      </c>
      <c r="AD620" s="240"/>
      <c r="AE620" s="227"/>
      <c r="AF620" s="229">
        <f t="shared" si="1901"/>
        <v>0</v>
      </c>
      <c r="AG620" s="228"/>
      <c r="AH620" s="227">
        <f t="shared" si="1879"/>
        <v>0</v>
      </c>
      <c r="AI620" s="227">
        <f t="shared" si="1880"/>
        <v>650808</v>
      </c>
      <c r="AJ620" s="232">
        <f t="shared" si="1785"/>
        <v>650808</v>
      </c>
      <c r="AK620" s="227"/>
      <c r="AL620" s="227">
        <v>3013</v>
      </c>
      <c r="AM620" s="227"/>
      <c r="AN620" s="228"/>
      <c r="AO620" s="238">
        <f>E620*AR620</f>
        <v>442800</v>
      </c>
      <c r="AP620" s="227">
        <f>E620*AS620</f>
        <v>5353200.0000000009</v>
      </c>
      <c r="AQ620" s="227">
        <f t="shared" si="1857"/>
        <v>5796000.0000000009</v>
      </c>
      <c r="AR620" s="227">
        <v>2050</v>
      </c>
      <c r="AS620" s="227">
        <v>24783.333333333336</v>
      </c>
      <c r="AT620" s="229">
        <f t="shared" si="1856"/>
        <v>26833.333333333336</v>
      </c>
      <c r="AU620" s="230"/>
      <c r="AV620" s="238">
        <f>E620*AY620</f>
        <v>3132000</v>
      </c>
      <c r="AW620" s="227">
        <f>R620*AZ620</f>
        <v>0</v>
      </c>
      <c r="AX620" s="227">
        <f>AV620+AW620</f>
        <v>3132000</v>
      </c>
      <c r="AY620" s="229">
        <v>14500</v>
      </c>
      <c r="AZ620" s="227"/>
      <c r="BA620" s="229">
        <f t="shared" si="1902"/>
        <v>14500</v>
      </c>
      <c r="BB620" s="230"/>
      <c r="BC620" s="238">
        <f>S620*BF620</f>
        <v>0</v>
      </c>
      <c r="BD620" s="227">
        <f>Y620*BG620</f>
        <v>0</v>
      </c>
      <c r="BE620" s="227">
        <f>BC620+BD620</f>
        <v>0</v>
      </c>
      <c r="BF620" s="240"/>
      <c r="BG620" s="227"/>
      <c r="BH620" s="229">
        <f t="shared" si="1903"/>
        <v>0</v>
      </c>
      <c r="BI620" s="230"/>
      <c r="BJ620" s="230"/>
      <c r="BK620" s="238">
        <f>AN620*BN620</f>
        <v>0</v>
      </c>
      <c r="BL620" s="227">
        <f>AT620*BO620</f>
        <v>0</v>
      </c>
      <c r="BM620" s="227">
        <f>BK620+BL620</f>
        <v>0</v>
      </c>
      <c r="BN620" s="240"/>
      <c r="BO620" s="227"/>
      <c r="BP620" s="229">
        <f t="shared" si="1904"/>
        <v>0</v>
      </c>
      <c r="BQ620" s="230"/>
      <c r="BR620" s="238">
        <f>AU620*BU620</f>
        <v>0</v>
      </c>
      <c r="BS620" s="227">
        <f>BA620*BV620</f>
        <v>0</v>
      </c>
      <c r="BT620" s="227">
        <f>BR620+BS620</f>
        <v>0</v>
      </c>
      <c r="BU620" s="52"/>
      <c r="BV620" s="186"/>
      <c r="BW620" s="16">
        <f t="shared" si="1905"/>
        <v>0</v>
      </c>
      <c r="BX620" s="48"/>
      <c r="BY620" s="37" t="s">
        <v>1004</v>
      </c>
      <c r="BZ620" s="37"/>
    </row>
    <row r="621" spans="1:162" s="26" customFormat="1" x14ac:dyDescent="0.45">
      <c r="A621" s="21"/>
      <c r="B621" s="21"/>
      <c r="C621" s="21" t="s">
        <v>486</v>
      </c>
      <c r="D621" s="27"/>
      <c r="E621" s="28"/>
      <c r="F621" s="225">
        <f t="shared" ref="F621:H621" si="1987">SUM(F622:F625)</f>
        <v>1302000</v>
      </c>
      <c r="G621" s="225">
        <f t="shared" si="1987"/>
        <v>8861920.0000000019</v>
      </c>
      <c r="H621" s="225">
        <f t="shared" si="1987"/>
        <v>10163920.000000002</v>
      </c>
      <c r="I621" s="225"/>
      <c r="J621" s="225"/>
      <c r="K621" s="28"/>
      <c r="L621" s="226"/>
      <c r="M621" s="225">
        <f>SUM(M622:M625)</f>
        <v>0</v>
      </c>
      <c r="N621" s="225">
        <f t="shared" ref="N621:O621" si="1988">SUM(N622:N625)</f>
        <v>0</v>
      </c>
      <c r="O621" s="225">
        <f t="shared" si="1988"/>
        <v>0</v>
      </c>
      <c r="P621" s="225"/>
      <c r="Q621" s="225"/>
      <c r="R621" s="225">
        <f t="shared" si="1875"/>
        <v>0</v>
      </c>
      <c r="S621" s="226"/>
      <c r="T621" s="225">
        <f>SUM(T622:T625)</f>
        <v>0</v>
      </c>
      <c r="U621" s="225">
        <f t="shared" ref="U621" si="1989">SUM(U622:U625)</f>
        <v>0</v>
      </c>
      <c r="V621" s="225">
        <f t="shared" ref="V621" si="1990">SUM(V622:V625)</f>
        <v>0</v>
      </c>
      <c r="W621" s="273"/>
      <c r="X621" s="225"/>
      <c r="Y621" s="225"/>
      <c r="Z621" s="226"/>
      <c r="AA621" s="225">
        <f>SUM(AA622:AA625)</f>
        <v>0</v>
      </c>
      <c r="AB621" s="225">
        <f t="shared" ref="AB621" si="1991">SUM(AB622:AB625)</f>
        <v>0</v>
      </c>
      <c r="AC621" s="225">
        <f>SUM(AC622:AC625)</f>
        <v>0</v>
      </c>
      <c r="AD621" s="225"/>
      <c r="AE621" s="225"/>
      <c r="AF621" s="222">
        <f t="shared" si="1901"/>
        <v>0</v>
      </c>
      <c r="AG621" s="226"/>
      <c r="AH621" s="225">
        <f>SUM(AH622:AH625)</f>
        <v>0</v>
      </c>
      <c r="AI621" s="225">
        <f t="shared" ref="AI621" si="1992">SUM(AI622:AI625)</f>
        <v>10634304</v>
      </c>
      <c r="AJ621" s="225">
        <f t="shared" ref="AJ621" si="1993">SUM(AJ622:AJ625)</f>
        <v>10634304</v>
      </c>
      <c r="AK621" s="225"/>
      <c r="AL621" s="225"/>
      <c r="AM621" s="225"/>
      <c r="AN621" s="226"/>
      <c r="AO621" s="225">
        <f>SUM(AO622:AO625)</f>
        <v>1302000</v>
      </c>
      <c r="AP621" s="225">
        <f t="shared" ref="AP621" si="1994">SUM(AP622:AP625)</f>
        <v>27229140</v>
      </c>
      <c r="AQ621" s="225">
        <f>SUM(AQ622:AQ625)</f>
        <v>28531140</v>
      </c>
      <c r="AR621" s="225"/>
      <c r="AS621" s="225"/>
      <c r="AT621" s="222">
        <f t="shared" si="1856"/>
        <v>0</v>
      </c>
      <c r="AU621" s="223"/>
      <c r="AV621" s="225">
        <f>SUM(AV622:AV625)</f>
        <v>5364000</v>
      </c>
      <c r="AW621" s="225">
        <f t="shared" ref="AW621" si="1995">SUM(AW622:AW625)</f>
        <v>0</v>
      </c>
      <c r="AX621" s="225">
        <f>SUM(AX622:AX625)</f>
        <v>5364000</v>
      </c>
      <c r="AY621" s="225"/>
      <c r="AZ621" s="225"/>
      <c r="BA621" s="222">
        <f t="shared" si="1902"/>
        <v>0</v>
      </c>
      <c r="BB621" s="223"/>
      <c r="BC621" s="225">
        <f>SUM(BC622:BC625)</f>
        <v>0</v>
      </c>
      <c r="BD621" s="225">
        <f t="shared" ref="BD621" si="1996">SUM(BD622:BD625)</f>
        <v>0</v>
      </c>
      <c r="BE621" s="225">
        <f>SUM(BE622:BE625)</f>
        <v>0</v>
      </c>
      <c r="BF621" s="225"/>
      <c r="BG621" s="225"/>
      <c r="BH621" s="222">
        <f t="shared" si="1903"/>
        <v>0</v>
      </c>
      <c r="BI621" s="223"/>
      <c r="BJ621" s="223"/>
      <c r="BK621" s="225">
        <f>SUM(BK622:BK625)</f>
        <v>0</v>
      </c>
      <c r="BL621" s="225">
        <f t="shared" ref="BL621" si="1997">SUM(BL622:BL625)</f>
        <v>0</v>
      </c>
      <c r="BM621" s="225">
        <f>SUM(BM622:BM625)</f>
        <v>0</v>
      </c>
      <c r="BN621" s="225"/>
      <c r="BO621" s="225"/>
      <c r="BP621" s="222">
        <f t="shared" si="1904"/>
        <v>0</v>
      </c>
      <c r="BQ621" s="223"/>
      <c r="BR621" s="225">
        <f>SUM(BR622:BR625)</f>
        <v>0</v>
      </c>
      <c r="BS621" s="225">
        <f t="shared" ref="BS621" si="1998">SUM(BS622:BS625)</f>
        <v>0</v>
      </c>
      <c r="BT621" s="225">
        <f>SUM(BT622:BT625)</f>
        <v>0</v>
      </c>
      <c r="BU621" s="29"/>
      <c r="BV621" s="190"/>
      <c r="BW621" s="25">
        <f t="shared" si="1905"/>
        <v>0</v>
      </c>
      <c r="BX621" s="47"/>
      <c r="BY621" s="35"/>
      <c r="BZ621" s="35"/>
      <c r="CA621" s="53"/>
      <c r="CB621" s="53"/>
      <c r="CC621" s="53"/>
      <c r="CD621" s="53"/>
      <c r="CE621" s="53"/>
      <c r="CF621" s="53"/>
      <c r="CG621" s="53"/>
      <c r="CH621" s="53"/>
      <c r="CI621" s="53"/>
      <c r="CJ621" s="53"/>
      <c r="CK621" s="53"/>
      <c r="CL621" s="53"/>
      <c r="CM621" s="53"/>
      <c r="CN621" s="53"/>
      <c r="CO621" s="53"/>
      <c r="CP621" s="53"/>
      <c r="CQ621" s="53"/>
      <c r="CR621" s="53"/>
      <c r="CS621" s="53"/>
      <c r="CT621" s="53"/>
      <c r="CU621" s="53"/>
      <c r="CV621" s="53"/>
      <c r="CW621" s="53"/>
      <c r="CX621" s="53"/>
      <c r="CY621" s="53"/>
      <c r="CZ621" s="53"/>
      <c r="DA621" s="53"/>
      <c r="DB621" s="53"/>
      <c r="DC621" s="53"/>
      <c r="DD621" s="53"/>
      <c r="DE621" s="53"/>
      <c r="DF621" s="53"/>
      <c r="DG621" s="53"/>
      <c r="DH621" s="53"/>
      <c r="DI621" s="53"/>
      <c r="DJ621" s="53"/>
      <c r="DK621" s="53"/>
      <c r="DL621" s="53"/>
      <c r="DM621" s="53"/>
      <c r="DN621" s="53"/>
      <c r="DO621" s="53"/>
      <c r="DP621" s="53"/>
      <c r="DQ621" s="53"/>
      <c r="DR621" s="53"/>
      <c r="DS621" s="53"/>
      <c r="DT621" s="53"/>
      <c r="DU621" s="53"/>
      <c r="DV621" s="53"/>
      <c r="DW621" s="53"/>
      <c r="DX621" s="53"/>
      <c r="DY621" s="53"/>
      <c r="DZ621" s="53"/>
      <c r="EA621" s="53"/>
      <c r="EB621" s="53"/>
      <c r="EC621" s="53"/>
      <c r="ED621" s="53"/>
      <c r="EE621" s="53"/>
      <c r="EF621" s="53"/>
      <c r="EG621" s="53"/>
      <c r="EH621" s="53"/>
      <c r="EI621" s="53"/>
      <c r="EJ621" s="53"/>
      <c r="EK621" s="53"/>
      <c r="EL621" s="53"/>
      <c r="EM621" s="53"/>
      <c r="EN621" s="53"/>
      <c r="EO621" s="53"/>
      <c r="EP621" s="53"/>
      <c r="EQ621" s="53"/>
      <c r="ER621" s="53"/>
      <c r="ES621" s="53"/>
      <c r="ET621" s="53"/>
      <c r="EU621" s="53"/>
      <c r="EV621" s="53"/>
      <c r="EW621" s="53"/>
      <c r="EX621" s="53"/>
      <c r="EY621" s="53"/>
      <c r="EZ621" s="53"/>
      <c r="FA621" s="53"/>
      <c r="FB621" s="53"/>
      <c r="FC621" s="53"/>
      <c r="FD621" s="53"/>
      <c r="FE621" s="53"/>
      <c r="FF621" s="53"/>
    </row>
    <row r="622" spans="1:162" ht="42.75" customHeight="1" outlineLevel="1" x14ac:dyDescent="0.45">
      <c r="A622" s="5">
        <v>509</v>
      </c>
      <c r="B622" s="5">
        <v>55</v>
      </c>
      <c r="C622" s="5" t="s">
        <v>482</v>
      </c>
      <c r="D622" s="6" t="s">
        <v>550</v>
      </c>
      <c r="E622" s="10">
        <v>36</v>
      </c>
      <c r="F622" s="285">
        <f t="shared" ref="F622:F632" si="1999">I622*E622</f>
        <v>450000</v>
      </c>
      <c r="G622" s="285">
        <f>J622*E622</f>
        <v>2802000.0000000005</v>
      </c>
      <c r="H622" s="285">
        <f t="shared" ref="H622:H632" si="2000">F622+G622</f>
        <v>3252000.0000000005</v>
      </c>
      <c r="I622" s="283">
        <f>AR622</f>
        <v>12500</v>
      </c>
      <c r="J622" s="283">
        <f>AL622/1.2</f>
        <v>77833.333333333343</v>
      </c>
      <c r="K622" s="10"/>
      <c r="L622" s="228"/>
      <c r="M622" s="227">
        <f t="shared" si="1873"/>
        <v>0</v>
      </c>
      <c r="N622" s="227">
        <f t="shared" si="1944"/>
        <v>0</v>
      </c>
      <c r="O622" s="227">
        <f t="shared" si="1874"/>
        <v>0</v>
      </c>
      <c r="P622" s="227"/>
      <c r="Q622" s="227"/>
      <c r="R622" s="227">
        <f t="shared" si="1875"/>
        <v>0</v>
      </c>
      <c r="S622" s="228"/>
      <c r="T622" s="227">
        <f t="shared" si="1782"/>
        <v>0</v>
      </c>
      <c r="U622" s="227">
        <f t="shared" si="1783"/>
        <v>0</v>
      </c>
      <c r="V622" s="232">
        <f t="shared" si="1784"/>
        <v>0</v>
      </c>
      <c r="W622" s="274"/>
      <c r="X622" s="227"/>
      <c r="Y622" s="227"/>
      <c r="Z622" s="228"/>
      <c r="AA622" s="238">
        <f>AG622*AD622</f>
        <v>0</v>
      </c>
      <c r="AB622" s="227">
        <f>AM622*AE622</f>
        <v>0</v>
      </c>
      <c r="AC622" s="227">
        <f>AA622+AB622</f>
        <v>0</v>
      </c>
      <c r="AD622" s="240"/>
      <c r="AE622" s="227"/>
      <c r="AF622" s="229">
        <f t="shared" si="1901"/>
        <v>0</v>
      </c>
      <c r="AG622" s="228"/>
      <c r="AH622" s="227">
        <f t="shared" si="1879"/>
        <v>0</v>
      </c>
      <c r="AI622" s="227">
        <f t="shared" si="1880"/>
        <v>3362400</v>
      </c>
      <c r="AJ622" s="232">
        <f t="shared" si="1785"/>
        <v>3362400</v>
      </c>
      <c r="AK622" s="227"/>
      <c r="AL622" s="227">
        <v>93400</v>
      </c>
      <c r="AM622" s="227"/>
      <c r="AN622" s="228"/>
      <c r="AO622" s="238">
        <f>E622*AR622</f>
        <v>450000</v>
      </c>
      <c r="AP622" s="227">
        <f>E622*AS622</f>
        <v>5238000</v>
      </c>
      <c r="AQ622" s="227">
        <f t="shared" si="1857"/>
        <v>5688000</v>
      </c>
      <c r="AR622" s="227">
        <v>12500</v>
      </c>
      <c r="AS622" s="227">
        <v>145500</v>
      </c>
      <c r="AT622" s="229">
        <f t="shared" si="1856"/>
        <v>158000</v>
      </c>
      <c r="AU622" s="230"/>
      <c r="AV622" s="238">
        <f>E622*AY622</f>
        <v>900000</v>
      </c>
      <c r="AW622" s="227">
        <f>R622*AZ622</f>
        <v>0</v>
      </c>
      <c r="AX622" s="227">
        <f>AV622+AW622</f>
        <v>900000</v>
      </c>
      <c r="AY622" s="229">
        <v>25000</v>
      </c>
      <c r="AZ622" s="227"/>
      <c r="BA622" s="229">
        <f t="shared" si="1902"/>
        <v>25000</v>
      </c>
      <c r="BB622" s="230"/>
      <c r="BC622" s="238">
        <f>S622*BF622</f>
        <v>0</v>
      </c>
      <c r="BD622" s="227">
        <f>Y622*BG622</f>
        <v>0</v>
      </c>
      <c r="BE622" s="227">
        <f>BC622+BD622</f>
        <v>0</v>
      </c>
      <c r="BF622" s="240"/>
      <c r="BG622" s="227"/>
      <c r="BH622" s="229">
        <f t="shared" si="1903"/>
        <v>0</v>
      </c>
      <c r="BI622" s="230"/>
      <c r="BJ622" s="230"/>
      <c r="BK622" s="238">
        <f>AN622*BN622</f>
        <v>0</v>
      </c>
      <c r="BL622" s="227">
        <f>AT622*BO622</f>
        <v>0</v>
      </c>
      <c r="BM622" s="227">
        <f>BK622+BL622</f>
        <v>0</v>
      </c>
      <c r="BN622" s="240"/>
      <c r="BO622" s="227"/>
      <c r="BP622" s="229">
        <f t="shared" si="1904"/>
        <v>0</v>
      </c>
      <c r="BQ622" s="230"/>
      <c r="BR622" s="238">
        <f>AU622*BU622</f>
        <v>0</v>
      </c>
      <c r="BS622" s="227">
        <f>BA622*BV622</f>
        <v>0</v>
      </c>
      <c r="BT622" s="227">
        <f>BR622+BS622</f>
        <v>0</v>
      </c>
      <c r="BU622" s="52"/>
      <c r="BV622" s="186"/>
      <c r="BW622" s="16">
        <f t="shared" si="1905"/>
        <v>0</v>
      </c>
      <c r="BX622" s="48"/>
      <c r="BY622" s="37" t="s">
        <v>1005</v>
      </c>
      <c r="BZ622" s="37"/>
    </row>
    <row r="623" spans="1:162" ht="28.5" customHeight="1" outlineLevel="1" x14ac:dyDescent="0.45">
      <c r="A623" s="5">
        <v>510</v>
      </c>
      <c r="B623" s="5">
        <v>56</v>
      </c>
      <c r="C623" s="5" t="s">
        <v>483</v>
      </c>
      <c r="D623" s="6" t="s">
        <v>550</v>
      </c>
      <c r="E623" s="10">
        <v>180</v>
      </c>
      <c r="F623" s="285">
        <f t="shared" si="1999"/>
        <v>375000</v>
      </c>
      <c r="G623" s="285">
        <f t="shared" ref="G623:G625" si="2001">J623*E623</f>
        <v>5125000.0000000009</v>
      </c>
      <c r="H623" s="285">
        <f t="shared" si="2000"/>
        <v>5500000.0000000009</v>
      </c>
      <c r="I623" s="285">
        <f t="shared" ref="I623:I625" si="2002">AR623</f>
        <v>2083.3333333333335</v>
      </c>
      <c r="J623" s="285">
        <f>AL623/1.2</f>
        <v>28472.222222222226</v>
      </c>
      <c r="K623" s="10"/>
      <c r="L623" s="228"/>
      <c r="M623" s="227">
        <f t="shared" si="1873"/>
        <v>0</v>
      </c>
      <c r="N623" s="227">
        <f t="shared" si="1944"/>
        <v>0</v>
      </c>
      <c r="O623" s="227">
        <f t="shared" si="1874"/>
        <v>0</v>
      </c>
      <c r="P623" s="227"/>
      <c r="Q623" s="227"/>
      <c r="R623" s="227">
        <f t="shared" si="1875"/>
        <v>0</v>
      </c>
      <c r="S623" s="228"/>
      <c r="T623" s="227">
        <f t="shared" si="1782"/>
        <v>0</v>
      </c>
      <c r="U623" s="227">
        <f t="shared" si="1783"/>
        <v>0</v>
      </c>
      <c r="V623" s="232">
        <f t="shared" si="1784"/>
        <v>0</v>
      </c>
      <c r="W623" s="274"/>
      <c r="X623" s="227"/>
      <c r="Y623" s="227"/>
      <c r="Z623" s="228"/>
      <c r="AA623" s="238">
        <f>AG623*AD623</f>
        <v>0</v>
      </c>
      <c r="AB623" s="227">
        <f>AM623*AE623</f>
        <v>0</v>
      </c>
      <c r="AC623" s="227">
        <f>AA623+AB623</f>
        <v>0</v>
      </c>
      <c r="AD623" s="240"/>
      <c r="AE623" s="227"/>
      <c r="AF623" s="229">
        <f t="shared" si="1901"/>
        <v>0</v>
      </c>
      <c r="AG623" s="228"/>
      <c r="AH623" s="227">
        <f t="shared" si="1879"/>
        <v>0</v>
      </c>
      <c r="AI623" s="227">
        <f t="shared" si="1880"/>
        <v>6150000.0000000009</v>
      </c>
      <c r="AJ623" s="232">
        <f t="shared" si="1785"/>
        <v>6150000.0000000009</v>
      </c>
      <c r="AK623" s="227"/>
      <c r="AL623" s="227">
        <v>34166.666666666672</v>
      </c>
      <c r="AM623" s="227"/>
      <c r="AN623" s="228"/>
      <c r="AO623" s="238">
        <f>E623*AR623</f>
        <v>375000</v>
      </c>
      <c r="AP623" s="227">
        <f>E623*AS623</f>
        <v>14790000</v>
      </c>
      <c r="AQ623" s="227">
        <f t="shared" si="1857"/>
        <v>15165000</v>
      </c>
      <c r="AR623" s="227">
        <v>2083.3333333333335</v>
      </c>
      <c r="AS623" s="227">
        <v>82166.666666666672</v>
      </c>
      <c r="AT623" s="229">
        <f t="shared" si="1856"/>
        <v>84250</v>
      </c>
      <c r="AU623" s="230"/>
      <c r="AV623" s="238">
        <f>E623*AY623</f>
        <v>270000</v>
      </c>
      <c r="AW623" s="227">
        <f>R623*AZ623</f>
        <v>0</v>
      </c>
      <c r="AX623" s="227">
        <f>AV623+AW623</f>
        <v>270000</v>
      </c>
      <c r="AY623" s="229">
        <v>1500</v>
      </c>
      <c r="AZ623" s="227"/>
      <c r="BA623" s="229">
        <f t="shared" si="1902"/>
        <v>1500</v>
      </c>
      <c r="BB623" s="230"/>
      <c r="BC623" s="238">
        <f>S623*BF623</f>
        <v>0</v>
      </c>
      <c r="BD623" s="227">
        <f>Y623*BG623</f>
        <v>0</v>
      </c>
      <c r="BE623" s="227">
        <f>BC623+BD623</f>
        <v>0</v>
      </c>
      <c r="BF623" s="240"/>
      <c r="BG623" s="227"/>
      <c r="BH623" s="229">
        <f t="shared" si="1903"/>
        <v>0</v>
      </c>
      <c r="BI623" s="230"/>
      <c r="BJ623" s="230"/>
      <c r="BK623" s="238">
        <f>AN623*BN623</f>
        <v>0</v>
      </c>
      <c r="BL623" s="227">
        <f>AT623*BO623</f>
        <v>0</v>
      </c>
      <c r="BM623" s="227">
        <f>BK623+BL623</f>
        <v>0</v>
      </c>
      <c r="BN623" s="240"/>
      <c r="BO623" s="227"/>
      <c r="BP623" s="229">
        <f t="shared" si="1904"/>
        <v>0</v>
      </c>
      <c r="BQ623" s="230"/>
      <c r="BR623" s="238">
        <f>AU623*BU623</f>
        <v>0</v>
      </c>
      <c r="BS623" s="227">
        <f>BA623*BV623</f>
        <v>0</v>
      </c>
      <c r="BT623" s="227">
        <f>BR623+BS623</f>
        <v>0</v>
      </c>
      <c r="BU623" s="52"/>
      <c r="BV623" s="186"/>
      <c r="BW623" s="16">
        <f t="shared" si="1905"/>
        <v>0</v>
      </c>
      <c r="BX623" s="48"/>
      <c r="BY623" s="37" t="s">
        <v>1006</v>
      </c>
      <c r="BZ623" s="37"/>
    </row>
    <row r="624" spans="1:162" ht="28.5" customHeight="1" outlineLevel="1" x14ac:dyDescent="0.45">
      <c r="A624" s="5">
        <v>511</v>
      </c>
      <c r="B624" s="5">
        <v>57</v>
      </c>
      <c r="C624" s="5" t="s">
        <v>484</v>
      </c>
      <c r="D624" s="6" t="s">
        <v>550</v>
      </c>
      <c r="E624" s="10">
        <v>18</v>
      </c>
      <c r="F624" s="285">
        <f t="shared" si="1999"/>
        <v>45000</v>
      </c>
      <c r="G624" s="285">
        <f t="shared" si="2001"/>
        <v>211800.00000000003</v>
      </c>
      <c r="H624" s="285">
        <f t="shared" si="2000"/>
        <v>256800.00000000003</v>
      </c>
      <c r="I624" s="285">
        <f t="shared" si="2002"/>
        <v>2500</v>
      </c>
      <c r="J624" s="285">
        <f>AL624/1.2</f>
        <v>11766.666666666668</v>
      </c>
      <c r="K624" s="10"/>
      <c r="L624" s="228"/>
      <c r="M624" s="227">
        <f t="shared" si="1873"/>
        <v>0</v>
      </c>
      <c r="N624" s="227">
        <f t="shared" si="1944"/>
        <v>0</v>
      </c>
      <c r="O624" s="227">
        <f t="shared" si="1874"/>
        <v>0</v>
      </c>
      <c r="P624" s="227"/>
      <c r="Q624" s="227"/>
      <c r="R624" s="227">
        <f t="shared" si="1875"/>
        <v>0</v>
      </c>
      <c r="S624" s="228"/>
      <c r="T624" s="227">
        <f t="shared" ref="T624:T685" si="2003">E624*W624</f>
        <v>0</v>
      </c>
      <c r="U624" s="227">
        <f t="shared" ref="U624:U685" si="2004">E624*X624</f>
        <v>0</v>
      </c>
      <c r="V624" s="232">
        <f t="shared" ref="V624:V685" si="2005">T624+U624</f>
        <v>0</v>
      </c>
      <c r="W624" s="274"/>
      <c r="X624" s="227"/>
      <c r="Y624" s="227"/>
      <c r="Z624" s="228"/>
      <c r="AA624" s="238">
        <f>AG624*AD624</f>
        <v>0</v>
      </c>
      <c r="AB624" s="227">
        <f>AM624*AE624</f>
        <v>0</v>
      </c>
      <c r="AC624" s="227">
        <f>AA624+AB624</f>
        <v>0</v>
      </c>
      <c r="AD624" s="240"/>
      <c r="AE624" s="227"/>
      <c r="AF624" s="229">
        <f t="shared" si="1901"/>
        <v>0</v>
      </c>
      <c r="AG624" s="228"/>
      <c r="AH624" s="227">
        <f t="shared" si="1879"/>
        <v>0</v>
      </c>
      <c r="AI624" s="227">
        <f t="shared" si="1880"/>
        <v>254160</v>
      </c>
      <c r="AJ624" s="232">
        <f t="shared" ref="AJ624:AJ685" si="2006">AH624+AI624</f>
        <v>254160</v>
      </c>
      <c r="AK624" s="227"/>
      <c r="AL624" s="227">
        <v>14120</v>
      </c>
      <c r="AM624" s="227"/>
      <c r="AN624" s="228"/>
      <c r="AO624" s="238">
        <f>E624*AR624</f>
        <v>45000</v>
      </c>
      <c r="AP624" s="227">
        <f>E624*AS624</f>
        <v>63540</v>
      </c>
      <c r="AQ624" s="227">
        <f t="shared" si="1857"/>
        <v>108540</v>
      </c>
      <c r="AR624" s="227">
        <v>2500</v>
      </c>
      <c r="AS624" s="227">
        <v>3530</v>
      </c>
      <c r="AT624" s="229">
        <f t="shared" si="1856"/>
        <v>6030</v>
      </c>
      <c r="AU624" s="230"/>
      <c r="AV624" s="238">
        <f>E624*AY624</f>
        <v>18000</v>
      </c>
      <c r="AW624" s="227">
        <f>R624*AZ624</f>
        <v>0</v>
      </c>
      <c r="AX624" s="227">
        <f>AV624+AW624</f>
        <v>18000</v>
      </c>
      <c r="AY624" s="229">
        <v>1000</v>
      </c>
      <c r="AZ624" s="227"/>
      <c r="BA624" s="229">
        <f t="shared" si="1902"/>
        <v>1000</v>
      </c>
      <c r="BB624" s="230"/>
      <c r="BC624" s="238">
        <f>S624*BF624</f>
        <v>0</v>
      </c>
      <c r="BD624" s="227">
        <f>Y624*BG624</f>
        <v>0</v>
      </c>
      <c r="BE624" s="227">
        <f>BC624+BD624</f>
        <v>0</v>
      </c>
      <c r="BF624" s="240"/>
      <c r="BG624" s="227"/>
      <c r="BH624" s="229">
        <f t="shared" si="1903"/>
        <v>0</v>
      </c>
      <c r="BI624" s="230"/>
      <c r="BJ624" s="230"/>
      <c r="BK624" s="238">
        <f>AN624*BN624</f>
        <v>0</v>
      </c>
      <c r="BL624" s="227">
        <f>AT624*BO624</f>
        <v>0</v>
      </c>
      <c r="BM624" s="227">
        <f>BK624+BL624</f>
        <v>0</v>
      </c>
      <c r="BN624" s="240"/>
      <c r="BO624" s="227"/>
      <c r="BP624" s="229">
        <f t="shared" si="1904"/>
        <v>0</v>
      </c>
      <c r="BQ624" s="230"/>
      <c r="BR624" s="238">
        <f>AU624*BU624</f>
        <v>0</v>
      </c>
      <c r="BS624" s="227">
        <f>BA624*BV624</f>
        <v>0</v>
      </c>
      <c r="BT624" s="227">
        <f>BR624+BS624</f>
        <v>0</v>
      </c>
      <c r="BU624" s="52"/>
      <c r="BV624" s="186"/>
      <c r="BW624" s="16">
        <f t="shared" si="1905"/>
        <v>0</v>
      </c>
      <c r="BX624" s="48"/>
      <c r="BY624" s="37" t="s">
        <v>1007</v>
      </c>
      <c r="BZ624" s="37"/>
    </row>
    <row r="625" spans="1:162" ht="57" customHeight="1" outlineLevel="1" x14ac:dyDescent="0.45">
      <c r="A625" s="5">
        <v>512</v>
      </c>
      <c r="B625" s="5">
        <v>58</v>
      </c>
      <c r="C625" s="5" t="s">
        <v>485</v>
      </c>
      <c r="D625" s="6" t="s">
        <v>557</v>
      </c>
      <c r="E625" s="10">
        <v>288</v>
      </c>
      <c r="F625" s="285">
        <f t="shared" si="1999"/>
        <v>432000</v>
      </c>
      <c r="G625" s="285">
        <f t="shared" si="2001"/>
        <v>723120</v>
      </c>
      <c r="H625" s="285">
        <f t="shared" si="2000"/>
        <v>1155120</v>
      </c>
      <c r="I625" s="285">
        <f t="shared" si="2002"/>
        <v>1500</v>
      </c>
      <c r="J625" s="285">
        <f>AL625/1.2</f>
        <v>2510.8333333333335</v>
      </c>
      <c r="K625" s="10"/>
      <c r="L625" s="228"/>
      <c r="M625" s="227">
        <f t="shared" si="1873"/>
        <v>0</v>
      </c>
      <c r="N625" s="227">
        <f t="shared" si="1944"/>
        <v>0</v>
      </c>
      <c r="O625" s="227">
        <f t="shared" si="1874"/>
        <v>0</v>
      </c>
      <c r="P625" s="227"/>
      <c r="Q625" s="227"/>
      <c r="R625" s="227">
        <f t="shared" si="1875"/>
        <v>0</v>
      </c>
      <c r="S625" s="228"/>
      <c r="T625" s="227">
        <f t="shared" si="2003"/>
        <v>0</v>
      </c>
      <c r="U625" s="227">
        <f t="shared" si="2004"/>
        <v>0</v>
      </c>
      <c r="V625" s="232">
        <f t="shared" si="2005"/>
        <v>0</v>
      </c>
      <c r="W625" s="274"/>
      <c r="X625" s="227"/>
      <c r="Y625" s="227"/>
      <c r="Z625" s="228"/>
      <c r="AA625" s="238">
        <f>AG625*AD625</f>
        <v>0</v>
      </c>
      <c r="AB625" s="227">
        <f>AM625*AE625</f>
        <v>0</v>
      </c>
      <c r="AC625" s="227">
        <f>AA625+AB625</f>
        <v>0</v>
      </c>
      <c r="AD625" s="240"/>
      <c r="AE625" s="227"/>
      <c r="AF625" s="229">
        <f t="shared" si="1901"/>
        <v>0</v>
      </c>
      <c r="AG625" s="228"/>
      <c r="AH625" s="227">
        <f t="shared" si="1879"/>
        <v>0</v>
      </c>
      <c r="AI625" s="227">
        <f t="shared" si="1880"/>
        <v>867744</v>
      </c>
      <c r="AJ625" s="232">
        <f t="shared" si="2006"/>
        <v>867744</v>
      </c>
      <c r="AK625" s="227"/>
      <c r="AL625" s="227">
        <v>3013</v>
      </c>
      <c r="AM625" s="227"/>
      <c r="AN625" s="228"/>
      <c r="AO625" s="238">
        <f>E625*AR625</f>
        <v>432000</v>
      </c>
      <c r="AP625" s="227">
        <f>E625*AS625</f>
        <v>7137600.0000000009</v>
      </c>
      <c r="AQ625" s="227">
        <f t="shared" si="1857"/>
        <v>7569600.0000000009</v>
      </c>
      <c r="AR625" s="227">
        <v>1500</v>
      </c>
      <c r="AS625" s="227">
        <v>24783.333333333336</v>
      </c>
      <c r="AT625" s="229">
        <f t="shared" si="1856"/>
        <v>26283.333333333336</v>
      </c>
      <c r="AU625" s="230"/>
      <c r="AV625" s="238">
        <f>E625*AY625</f>
        <v>4176000</v>
      </c>
      <c r="AW625" s="227">
        <f>R625*AZ625</f>
        <v>0</v>
      </c>
      <c r="AX625" s="227">
        <f>AV625+AW625</f>
        <v>4176000</v>
      </c>
      <c r="AY625" s="229">
        <v>14500</v>
      </c>
      <c r="AZ625" s="227"/>
      <c r="BA625" s="229">
        <f t="shared" si="1902"/>
        <v>14500</v>
      </c>
      <c r="BB625" s="230"/>
      <c r="BC625" s="238">
        <f>S625*BF625</f>
        <v>0</v>
      </c>
      <c r="BD625" s="227">
        <f>Y625*BG625</f>
        <v>0</v>
      </c>
      <c r="BE625" s="227">
        <f>BC625+BD625</f>
        <v>0</v>
      </c>
      <c r="BF625" s="240"/>
      <c r="BG625" s="227"/>
      <c r="BH625" s="229">
        <f t="shared" si="1903"/>
        <v>0</v>
      </c>
      <c r="BI625" s="230"/>
      <c r="BJ625" s="230"/>
      <c r="BK625" s="238">
        <f>AN625*BN625</f>
        <v>0</v>
      </c>
      <c r="BL625" s="227">
        <f>AT625*BO625</f>
        <v>0</v>
      </c>
      <c r="BM625" s="227">
        <f>BK625+BL625</f>
        <v>0</v>
      </c>
      <c r="BN625" s="240"/>
      <c r="BO625" s="227"/>
      <c r="BP625" s="229">
        <f t="shared" si="1904"/>
        <v>0</v>
      </c>
      <c r="BQ625" s="230"/>
      <c r="BR625" s="238">
        <f>AU625*BU625</f>
        <v>0</v>
      </c>
      <c r="BS625" s="227">
        <f>BA625*BV625</f>
        <v>0</v>
      </c>
      <c r="BT625" s="227">
        <f>BR625+BS625</f>
        <v>0</v>
      </c>
      <c r="BU625" s="52"/>
      <c r="BV625" s="186"/>
      <c r="BW625" s="16">
        <f t="shared" si="1905"/>
        <v>0</v>
      </c>
      <c r="BX625" s="48"/>
      <c r="BY625" s="37" t="s">
        <v>1008</v>
      </c>
      <c r="BZ625" s="37"/>
    </row>
    <row r="626" spans="1:162" s="26" customFormat="1" ht="28.5" x14ac:dyDescent="0.45">
      <c r="A626" s="21"/>
      <c r="B626" s="21"/>
      <c r="C626" s="31" t="s">
        <v>487</v>
      </c>
      <c r="D626" s="27"/>
      <c r="E626" s="28"/>
      <c r="F626" s="225">
        <f t="shared" ref="F626:H626" si="2007">SUM(F627:F632)</f>
        <v>43476.666666666672</v>
      </c>
      <c r="G626" s="225">
        <f t="shared" si="2007"/>
        <v>29933</v>
      </c>
      <c r="H626" s="225">
        <f t="shared" si="2007"/>
        <v>73409.666666666657</v>
      </c>
      <c r="I626" s="225"/>
      <c r="J626" s="225"/>
      <c r="K626" s="28"/>
      <c r="L626" s="226"/>
      <c r="M626" s="225">
        <f>SUM(M627:M632)</f>
        <v>0</v>
      </c>
      <c r="N626" s="225">
        <f t="shared" ref="N626:O626" si="2008">SUM(N627:N632)</f>
        <v>0</v>
      </c>
      <c r="O626" s="225">
        <f t="shared" si="2008"/>
        <v>0</v>
      </c>
      <c r="P626" s="225"/>
      <c r="Q626" s="225"/>
      <c r="R626" s="225">
        <f t="shared" si="1875"/>
        <v>0</v>
      </c>
      <c r="S626" s="226"/>
      <c r="T626" s="225">
        <f>SUM(T627:T632)</f>
        <v>0</v>
      </c>
      <c r="U626" s="225">
        <f t="shared" ref="U626" si="2009">SUM(U627:U632)</f>
        <v>0</v>
      </c>
      <c r="V626" s="225">
        <f t="shared" ref="V626" si="2010">SUM(V627:V632)</f>
        <v>0</v>
      </c>
      <c r="W626" s="273"/>
      <c r="X626" s="225"/>
      <c r="Y626" s="225"/>
      <c r="Z626" s="226"/>
      <c r="AA626" s="225">
        <f>SUM(AA627:AA632)</f>
        <v>0</v>
      </c>
      <c r="AB626" s="225">
        <f t="shared" ref="AB626:AC626" si="2011">SUM(AB627:AB632)</f>
        <v>0</v>
      </c>
      <c r="AC626" s="225">
        <f t="shared" si="2011"/>
        <v>0</v>
      </c>
      <c r="AD626" s="225"/>
      <c r="AE626" s="225"/>
      <c r="AF626" s="222">
        <f t="shared" si="1901"/>
        <v>0</v>
      </c>
      <c r="AG626" s="226">
        <f>AJ626/AK626</f>
        <v>0.70646666443947048</v>
      </c>
      <c r="AH626" s="225">
        <f>SUM(AH627:AH632)</f>
        <v>0</v>
      </c>
      <c r="AI626" s="225">
        <f t="shared" ref="AI626" si="2012">SUM(AI627:AI632)</f>
        <v>21146.666666666672</v>
      </c>
      <c r="AJ626" s="225">
        <f t="shared" ref="AJ626" si="2013">SUM(AJ627:AJ632)</f>
        <v>21146.666666666672</v>
      </c>
      <c r="AK626" s="225">
        <v>29933</v>
      </c>
      <c r="AL626" s="225"/>
      <c r="AM626" s="225"/>
      <c r="AN626" s="226"/>
      <c r="AO626" s="225">
        <f>SUM(AO627:AO632)</f>
        <v>43476.666666666672</v>
      </c>
      <c r="AP626" s="225">
        <f t="shared" ref="AP626" si="2014">SUM(AP627:AP632)</f>
        <v>22853.333333333336</v>
      </c>
      <c r="AQ626" s="225">
        <f t="shared" ref="AQ626" si="2015">SUM(AQ627:AQ632)</f>
        <v>66330</v>
      </c>
      <c r="AR626" s="225"/>
      <c r="AS626" s="225"/>
      <c r="AT626" s="222">
        <f t="shared" si="1856"/>
        <v>0</v>
      </c>
      <c r="AU626" s="223"/>
      <c r="AV626" s="225">
        <f>SUM(AV627:AV632)</f>
        <v>50900</v>
      </c>
      <c r="AW626" s="225">
        <f t="shared" ref="AW626" si="2016">SUM(AW627:AW632)</f>
        <v>0</v>
      </c>
      <c r="AX626" s="225">
        <f t="shared" ref="AX626" si="2017">SUM(AX627:AX632)</f>
        <v>50900</v>
      </c>
      <c r="AY626" s="225"/>
      <c r="AZ626" s="225"/>
      <c r="BA626" s="222">
        <f t="shared" si="1902"/>
        <v>0</v>
      </c>
      <c r="BB626" s="223"/>
      <c r="BC626" s="225">
        <f>SUM(BC627:BC632)</f>
        <v>0</v>
      </c>
      <c r="BD626" s="225">
        <f t="shared" ref="BD626:BE626" si="2018">SUM(BD627:BD632)</f>
        <v>0</v>
      </c>
      <c r="BE626" s="225">
        <f t="shared" si="2018"/>
        <v>0</v>
      </c>
      <c r="BF626" s="225"/>
      <c r="BG626" s="225"/>
      <c r="BH626" s="222">
        <f t="shared" si="1903"/>
        <v>0</v>
      </c>
      <c r="BI626" s="223"/>
      <c r="BJ626" s="223"/>
      <c r="BK626" s="225">
        <f>SUM(BK627:BK632)</f>
        <v>0</v>
      </c>
      <c r="BL626" s="225">
        <f t="shared" ref="BL626:BM626" si="2019">SUM(BL627:BL632)</f>
        <v>0</v>
      </c>
      <c r="BM626" s="225">
        <f t="shared" si="2019"/>
        <v>0</v>
      </c>
      <c r="BN626" s="225"/>
      <c r="BO626" s="225"/>
      <c r="BP626" s="222">
        <f t="shared" si="1904"/>
        <v>0</v>
      </c>
      <c r="BQ626" s="223"/>
      <c r="BR626" s="225">
        <f>SUM(BR627:BR632)</f>
        <v>0</v>
      </c>
      <c r="BS626" s="225">
        <f t="shared" ref="BS626:BT626" si="2020">SUM(BS627:BS632)</f>
        <v>0</v>
      </c>
      <c r="BT626" s="225">
        <f t="shared" si="2020"/>
        <v>0</v>
      </c>
      <c r="BU626" s="29"/>
      <c r="BV626" s="190"/>
      <c r="BW626" s="25">
        <f t="shared" si="1905"/>
        <v>0</v>
      </c>
      <c r="BX626" s="47"/>
      <c r="BY626" s="35"/>
      <c r="BZ626" s="35"/>
      <c r="CA626" s="53"/>
      <c r="CB626" s="53"/>
      <c r="CC626" s="53"/>
      <c r="CD626" s="53"/>
      <c r="CE626" s="53"/>
      <c r="CF626" s="53"/>
      <c r="CG626" s="53"/>
      <c r="CH626" s="53"/>
      <c r="CI626" s="53"/>
      <c r="CJ626" s="53"/>
      <c r="CK626" s="53"/>
      <c r="CL626" s="53"/>
      <c r="CM626" s="53"/>
      <c r="CN626" s="53"/>
      <c r="CO626" s="53"/>
      <c r="CP626" s="53"/>
      <c r="CQ626" s="53"/>
      <c r="CR626" s="53"/>
      <c r="CS626" s="53"/>
      <c r="CT626" s="53"/>
      <c r="CU626" s="53"/>
      <c r="CV626" s="53"/>
      <c r="CW626" s="53"/>
      <c r="CX626" s="53"/>
      <c r="CY626" s="53"/>
      <c r="CZ626" s="53"/>
      <c r="DA626" s="53"/>
      <c r="DB626" s="53"/>
      <c r="DC626" s="53"/>
      <c r="DD626" s="53"/>
      <c r="DE626" s="53"/>
      <c r="DF626" s="53"/>
      <c r="DG626" s="53"/>
      <c r="DH626" s="53"/>
      <c r="DI626" s="53"/>
      <c r="DJ626" s="53"/>
      <c r="DK626" s="53"/>
      <c r="DL626" s="53"/>
      <c r="DM626" s="53"/>
      <c r="DN626" s="53"/>
      <c r="DO626" s="53"/>
      <c r="DP626" s="53"/>
      <c r="DQ626" s="53"/>
      <c r="DR626" s="53"/>
      <c r="DS626" s="53"/>
      <c r="DT626" s="53"/>
      <c r="DU626" s="53"/>
      <c r="DV626" s="53"/>
      <c r="DW626" s="53"/>
      <c r="DX626" s="53"/>
      <c r="DY626" s="53"/>
      <c r="DZ626" s="53"/>
      <c r="EA626" s="53"/>
      <c r="EB626" s="53"/>
      <c r="EC626" s="53"/>
      <c r="ED626" s="53"/>
      <c r="EE626" s="53"/>
      <c r="EF626" s="53"/>
      <c r="EG626" s="53"/>
      <c r="EH626" s="53"/>
      <c r="EI626" s="53"/>
      <c r="EJ626" s="53"/>
      <c r="EK626" s="53"/>
      <c r="EL626" s="53"/>
      <c r="EM626" s="53"/>
      <c r="EN626" s="53"/>
      <c r="EO626" s="53"/>
      <c r="EP626" s="53"/>
      <c r="EQ626" s="53"/>
      <c r="ER626" s="53"/>
      <c r="ES626" s="53"/>
      <c r="ET626" s="53"/>
      <c r="EU626" s="53"/>
      <c r="EV626" s="53"/>
      <c r="EW626" s="53"/>
      <c r="EX626" s="53"/>
      <c r="EY626" s="53"/>
      <c r="EZ626" s="53"/>
      <c r="FA626" s="53"/>
      <c r="FB626" s="53"/>
      <c r="FC626" s="53"/>
      <c r="FD626" s="53"/>
      <c r="FE626" s="53"/>
      <c r="FF626" s="53"/>
    </row>
    <row r="627" spans="1:162" ht="42.75" customHeight="1" outlineLevel="1" x14ac:dyDescent="0.45">
      <c r="A627" s="5">
        <v>513</v>
      </c>
      <c r="B627" s="5">
        <v>59</v>
      </c>
      <c r="C627" s="5" t="s">
        <v>488</v>
      </c>
      <c r="D627" s="6" t="s">
        <v>550</v>
      </c>
      <c r="E627" s="10">
        <v>2</v>
      </c>
      <c r="F627" s="285">
        <f t="shared" si="1999"/>
        <v>12500</v>
      </c>
      <c r="G627" s="283">
        <f>J627*E627</f>
        <v>8257.0539092055478</v>
      </c>
      <c r="H627" s="285">
        <f t="shared" si="2000"/>
        <v>20757.053909205548</v>
      </c>
      <c r="I627" s="283">
        <f>AR627</f>
        <v>6250</v>
      </c>
      <c r="J627" s="283">
        <f>AL627/$AG$626</f>
        <v>4128.5269546027739</v>
      </c>
      <c r="K627" s="10"/>
      <c r="L627" s="228"/>
      <c r="M627" s="227">
        <f t="shared" si="1873"/>
        <v>0</v>
      </c>
      <c r="N627" s="227">
        <f t="shared" si="1944"/>
        <v>0</v>
      </c>
      <c r="O627" s="227">
        <f t="shared" si="1874"/>
        <v>0</v>
      </c>
      <c r="P627" s="227"/>
      <c r="Q627" s="227"/>
      <c r="R627" s="227">
        <f t="shared" si="1875"/>
        <v>0</v>
      </c>
      <c r="S627" s="228"/>
      <c r="T627" s="227">
        <f t="shared" si="2003"/>
        <v>0</v>
      </c>
      <c r="U627" s="227">
        <f t="shared" si="2004"/>
        <v>0</v>
      </c>
      <c r="V627" s="232">
        <f t="shared" si="2005"/>
        <v>0</v>
      </c>
      <c r="W627" s="274"/>
      <c r="X627" s="227"/>
      <c r="Y627" s="227"/>
      <c r="Z627" s="228"/>
      <c r="AA627" s="238">
        <f t="shared" ref="AA627:AA632" si="2021">AG627*AD627</f>
        <v>0</v>
      </c>
      <c r="AB627" s="227">
        <f t="shared" ref="AB627:AB632" si="2022">AM627*AE627</f>
        <v>0</v>
      </c>
      <c r="AC627" s="227">
        <f t="shared" ref="AC627:AC632" si="2023">AA627+AB627</f>
        <v>0</v>
      </c>
      <c r="AD627" s="240"/>
      <c r="AE627" s="227"/>
      <c r="AF627" s="229">
        <f t="shared" si="1901"/>
        <v>0</v>
      </c>
      <c r="AG627" s="228"/>
      <c r="AH627" s="227">
        <f t="shared" si="1879"/>
        <v>0</v>
      </c>
      <c r="AI627" s="227">
        <f t="shared" si="1880"/>
        <v>5833.3333333333339</v>
      </c>
      <c r="AJ627" s="232">
        <f t="shared" si="2006"/>
        <v>5833.3333333333339</v>
      </c>
      <c r="AK627" s="227"/>
      <c r="AL627" s="227">
        <v>2916.666666666667</v>
      </c>
      <c r="AM627" s="227"/>
      <c r="AN627" s="228"/>
      <c r="AO627" s="238">
        <f t="shared" ref="AO627:AO632" si="2024">E627*AR627</f>
        <v>12500</v>
      </c>
      <c r="AP627" s="227">
        <f>E627*AS627</f>
        <v>7433.3333333333339</v>
      </c>
      <c r="AQ627" s="227">
        <f t="shared" si="1857"/>
        <v>19933.333333333336</v>
      </c>
      <c r="AR627" s="227">
        <v>6250</v>
      </c>
      <c r="AS627" s="227">
        <v>3716.666666666667</v>
      </c>
      <c r="AT627" s="229">
        <f t="shared" si="1856"/>
        <v>9966.6666666666679</v>
      </c>
      <c r="AU627" s="230"/>
      <c r="AV627" s="238">
        <f t="shared" ref="AV627:AV632" si="2025">E627*AY627</f>
        <v>10000</v>
      </c>
      <c r="AW627" s="227">
        <f t="shared" ref="AW627:AW632" si="2026">R627*AZ627</f>
        <v>0</v>
      </c>
      <c r="AX627" s="227">
        <f t="shared" ref="AX627:AX632" si="2027">AV627+AW627</f>
        <v>10000</v>
      </c>
      <c r="AY627" s="229">
        <v>5000</v>
      </c>
      <c r="AZ627" s="227"/>
      <c r="BA627" s="229">
        <f t="shared" si="1902"/>
        <v>5000</v>
      </c>
      <c r="BB627" s="230"/>
      <c r="BC627" s="238">
        <f t="shared" ref="BC627:BC632" si="2028">S627*BF627</f>
        <v>0</v>
      </c>
      <c r="BD627" s="227">
        <f t="shared" ref="BD627:BD632" si="2029">Y627*BG627</f>
        <v>0</v>
      </c>
      <c r="BE627" s="227">
        <f t="shared" ref="BE627:BE632" si="2030">BC627+BD627</f>
        <v>0</v>
      </c>
      <c r="BF627" s="240"/>
      <c r="BG627" s="227"/>
      <c r="BH627" s="229">
        <f t="shared" si="1903"/>
        <v>0</v>
      </c>
      <c r="BI627" s="230"/>
      <c r="BJ627" s="230"/>
      <c r="BK627" s="238">
        <f t="shared" ref="BK627:BK632" si="2031">AN627*BN627</f>
        <v>0</v>
      </c>
      <c r="BL627" s="227">
        <f t="shared" ref="BL627:BL632" si="2032">AT627*BO627</f>
        <v>0</v>
      </c>
      <c r="BM627" s="227">
        <f t="shared" ref="BM627:BM632" si="2033">BK627+BL627</f>
        <v>0</v>
      </c>
      <c r="BN627" s="240"/>
      <c r="BO627" s="227"/>
      <c r="BP627" s="229">
        <f t="shared" si="1904"/>
        <v>0</v>
      </c>
      <c r="BQ627" s="230"/>
      <c r="BR627" s="238">
        <f t="shared" ref="BR627:BR632" si="2034">AU627*BU627</f>
        <v>0</v>
      </c>
      <c r="BS627" s="227">
        <f t="shared" ref="BS627:BS632" si="2035">BA627*BV627</f>
        <v>0</v>
      </c>
      <c r="BT627" s="227">
        <f t="shared" ref="BT627:BT632" si="2036">BR627+BS627</f>
        <v>0</v>
      </c>
      <c r="BU627" s="52"/>
      <c r="BV627" s="186"/>
      <c r="BW627" s="16">
        <f t="shared" si="1905"/>
        <v>0</v>
      </c>
      <c r="BX627" s="48"/>
      <c r="BY627" s="37" t="s">
        <v>1009</v>
      </c>
      <c r="BZ627" s="37"/>
    </row>
    <row r="628" spans="1:162" ht="14.25" customHeight="1" outlineLevel="1" x14ac:dyDescent="0.45">
      <c r="A628" s="5">
        <v>514</v>
      </c>
      <c r="B628" s="5">
        <v>60</v>
      </c>
      <c r="C628" s="5" t="s">
        <v>489</v>
      </c>
      <c r="D628" s="6" t="s">
        <v>550</v>
      </c>
      <c r="E628" s="10">
        <v>4</v>
      </c>
      <c r="F628" s="285">
        <f t="shared" si="1999"/>
        <v>5000</v>
      </c>
      <c r="G628" s="285">
        <f t="shared" ref="G628:G632" si="2037">J628*E628</f>
        <v>7549.3064312736442</v>
      </c>
      <c r="H628" s="285">
        <f t="shared" si="2000"/>
        <v>12549.306431273644</v>
      </c>
      <c r="I628" s="285">
        <f t="shared" ref="I628:I632" si="2038">AR628</f>
        <v>1250</v>
      </c>
      <c r="J628" s="285">
        <f t="shared" ref="J628:J632" si="2039">AL628/$AG$626</f>
        <v>1887.326607818411</v>
      </c>
      <c r="K628" s="10"/>
      <c r="L628" s="228"/>
      <c r="M628" s="227">
        <f t="shared" si="1873"/>
        <v>0</v>
      </c>
      <c r="N628" s="227">
        <f t="shared" si="1944"/>
        <v>0</v>
      </c>
      <c r="O628" s="227">
        <f t="shared" si="1874"/>
        <v>0</v>
      </c>
      <c r="P628" s="227"/>
      <c r="Q628" s="227"/>
      <c r="R628" s="227">
        <f t="shared" si="1875"/>
        <v>0</v>
      </c>
      <c r="S628" s="228"/>
      <c r="T628" s="227">
        <f t="shared" si="2003"/>
        <v>0</v>
      </c>
      <c r="U628" s="227">
        <f t="shared" si="2004"/>
        <v>0</v>
      </c>
      <c r="V628" s="232">
        <f t="shared" si="2005"/>
        <v>0</v>
      </c>
      <c r="W628" s="274"/>
      <c r="X628" s="227"/>
      <c r="Y628" s="227"/>
      <c r="Z628" s="228"/>
      <c r="AA628" s="238">
        <f t="shared" si="2021"/>
        <v>0</v>
      </c>
      <c r="AB628" s="227">
        <f t="shared" si="2022"/>
        <v>0</v>
      </c>
      <c r="AC628" s="227">
        <f t="shared" si="2023"/>
        <v>0</v>
      </c>
      <c r="AD628" s="240"/>
      <c r="AE628" s="227"/>
      <c r="AF628" s="229">
        <f t="shared" si="1901"/>
        <v>0</v>
      </c>
      <c r="AG628" s="228"/>
      <c r="AH628" s="227">
        <f t="shared" si="1879"/>
        <v>0</v>
      </c>
      <c r="AI628" s="227">
        <f t="shared" si="1880"/>
        <v>5333.3333333333339</v>
      </c>
      <c r="AJ628" s="232">
        <f t="shared" si="2006"/>
        <v>5333.3333333333339</v>
      </c>
      <c r="AK628" s="227"/>
      <c r="AL628" s="227">
        <v>1333.3333333333335</v>
      </c>
      <c r="AM628" s="227"/>
      <c r="AN628" s="228"/>
      <c r="AO628" s="238">
        <f t="shared" si="2024"/>
        <v>5000</v>
      </c>
      <c r="AP628" s="227">
        <f t="shared" ref="AP628:AP632" si="2040">E628*AS628</f>
        <v>5600</v>
      </c>
      <c r="AQ628" s="227">
        <f t="shared" si="1857"/>
        <v>10600</v>
      </c>
      <c r="AR628" s="227">
        <v>1250</v>
      </c>
      <c r="AS628" s="227">
        <v>1400</v>
      </c>
      <c r="AT628" s="229">
        <f t="shared" si="1856"/>
        <v>2650</v>
      </c>
      <c r="AU628" s="230"/>
      <c r="AV628" s="238">
        <f t="shared" si="2025"/>
        <v>4000</v>
      </c>
      <c r="AW628" s="227">
        <f t="shared" si="2026"/>
        <v>0</v>
      </c>
      <c r="AX628" s="227">
        <f t="shared" si="2027"/>
        <v>4000</v>
      </c>
      <c r="AY628" s="229">
        <v>1000</v>
      </c>
      <c r="AZ628" s="227"/>
      <c r="BA628" s="229">
        <f t="shared" si="1902"/>
        <v>1000</v>
      </c>
      <c r="BB628" s="230"/>
      <c r="BC628" s="238">
        <f t="shared" si="2028"/>
        <v>0</v>
      </c>
      <c r="BD628" s="227">
        <f t="shared" si="2029"/>
        <v>0</v>
      </c>
      <c r="BE628" s="227">
        <f t="shared" si="2030"/>
        <v>0</v>
      </c>
      <c r="BF628" s="240"/>
      <c r="BG628" s="227"/>
      <c r="BH628" s="229">
        <f t="shared" si="1903"/>
        <v>0</v>
      </c>
      <c r="BI628" s="230"/>
      <c r="BJ628" s="230"/>
      <c r="BK628" s="238">
        <f t="shared" si="2031"/>
        <v>0</v>
      </c>
      <c r="BL628" s="227">
        <f t="shared" si="2032"/>
        <v>0</v>
      </c>
      <c r="BM628" s="227">
        <f t="shared" si="2033"/>
        <v>0</v>
      </c>
      <c r="BN628" s="240"/>
      <c r="BO628" s="227"/>
      <c r="BP628" s="229">
        <f t="shared" si="1904"/>
        <v>0</v>
      </c>
      <c r="BQ628" s="230"/>
      <c r="BR628" s="238">
        <f t="shared" si="2034"/>
        <v>0</v>
      </c>
      <c r="BS628" s="227">
        <f t="shared" si="2035"/>
        <v>0</v>
      </c>
      <c r="BT628" s="227">
        <f t="shared" si="2036"/>
        <v>0</v>
      </c>
      <c r="BU628" s="52"/>
      <c r="BV628" s="186"/>
      <c r="BW628" s="16">
        <f t="shared" si="1905"/>
        <v>0</v>
      </c>
      <c r="BX628" s="48"/>
      <c r="BY628" s="37" t="s">
        <v>1010</v>
      </c>
      <c r="BZ628" s="37"/>
    </row>
    <row r="629" spans="1:162" ht="28.5" customHeight="1" outlineLevel="1" x14ac:dyDescent="0.45">
      <c r="A629" s="5">
        <v>515</v>
      </c>
      <c r="B629" s="5">
        <v>61</v>
      </c>
      <c r="C629" s="5" t="s">
        <v>490</v>
      </c>
      <c r="D629" s="6" t="s">
        <v>550</v>
      </c>
      <c r="E629" s="10">
        <v>4</v>
      </c>
      <c r="F629" s="285">
        <f t="shared" si="1999"/>
        <v>5000</v>
      </c>
      <c r="G629" s="285">
        <f t="shared" si="2037"/>
        <v>5190.1481715006303</v>
      </c>
      <c r="H629" s="285">
        <f t="shared" si="2000"/>
        <v>10190.14817150063</v>
      </c>
      <c r="I629" s="285">
        <f t="shared" si="2038"/>
        <v>1250</v>
      </c>
      <c r="J629" s="285">
        <f t="shared" si="2039"/>
        <v>1297.5370428751576</v>
      </c>
      <c r="K629" s="10"/>
      <c r="L629" s="228"/>
      <c r="M629" s="227">
        <f t="shared" si="1873"/>
        <v>0</v>
      </c>
      <c r="N629" s="227">
        <f t="shared" si="1944"/>
        <v>0</v>
      </c>
      <c r="O629" s="227">
        <f t="shared" si="1874"/>
        <v>0</v>
      </c>
      <c r="P629" s="227"/>
      <c r="Q629" s="227"/>
      <c r="R629" s="227">
        <f t="shared" si="1875"/>
        <v>0</v>
      </c>
      <c r="S629" s="228"/>
      <c r="T629" s="227">
        <f t="shared" si="2003"/>
        <v>0</v>
      </c>
      <c r="U629" s="227">
        <f t="shared" si="2004"/>
        <v>0</v>
      </c>
      <c r="V629" s="232">
        <f t="shared" si="2005"/>
        <v>0</v>
      </c>
      <c r="W629" s="274"/>
      <c r="X629" s="227"/>
      <c r="Y629" s="227"/>
      <c r="Z629" s="228"/>
      <c r="AA629" s="238">
        <f t="shared" si="2021"/>
        <v>0</v>
      </c>
      <c r="AB629" s="227">
        <f t="shared" si="2022"/>
        <v>0</v>
      </c>
      <c r="AC629" s="227">
        <f t="shared" si="2023"/>
        <v>0</v>
      </c>
      <c r="AD629" s="240"/>
      <c r="AE629" s="227"/>
      <c r="AF629" s="229">
        <f t="shared" si="1901"/>
        <v>0</v>
      </c>
      <c r="AG629" s="228"/>
      <c r="AH629" s="227">
        <f t="shared" si="1879"/>
        <v>0</v>
      </c>
      <c r="AI629" s="227">
        <f t="shared" si="1880"/>
        <v>3666.666666666667</v>
      </c>
      <c r="AJ629" s="232">
        <f t="shared" si="2006"/>
        <v>3666.666666666667</v>
      </c>
      <c r="AK629" s="227"/>
      <c r="AL629" s="227">
        <v>916.66666666666674</v>
      </c>
      <c r="AM629" s="227"/>
      <c r="AN629" s="228"/>
      <c r="AO629" s="238">
        <f t="shared" si="2024"/>
        <v>5000</v>
      </c>
      <c r="AP629" s="227">
        <f t="shared" si="2040"/>
        <v>4200</v>
      </c>
      <c r="AQ629" s="227">
        <f t="shared" si="1857"/>
        <v>9200</v>
      </c>
      <c r="AR629" s="227">
        <v>1250</v>
      </c>
      <c r="AS629" s="227">
        <v>1050</v>
      </c>
      <c r="AT629" s="229">
        <f t="shared" si="1856"/>
        <v>2300</v>
      </c>
      <c r="AU629" s="230"/>
      <c r="AV629" s="238">
        <f t="shared" si="2025"/>
        <v>4000</v>
      </c>
      <c r="AW629" s="227">
        <f t="shared" si="2026"/>
        <v>0</v>
      </c>
      <c r="AX629" s="227">
        <f t="shared" si="2027"/>
        <v>4000</v>
      </c>
      <c r="AY629" s="229">
        <v>1000</v>
      </c>
      <c r="AZ629" s="227"/>
      <c r="BA629" s="229">
        <f t="shared" si="1902"/>
        <v>1000</v>
      </c>
      <c r="BB629" s="230"/>
      <c r="BC629" s="238">
        <f t="shared" si="2028"/>
        <v>0</v>
      </c>
      <c r="BD629" s="227">
        <f t="shared" si="2029"/>
        <v>0</v>
      </c>
      <c r="BE629" s="227">
        <f t="shared" si="2030"/>
        <v>0</v>
      </c>
      <c r="BF629" s="240"/>
      <c r="BG629" s="227"/>
      <c r="BH629" s="229">
        <f t="shared" si="1903"/>
        <v>0</v>
      </c>
      <c r="BI629" s="230"/>
      <c r="BJ629" s="230"/>
      <c r="BK629" s="238">
        <f t="shared" si="2031"/>
        <v>0</v>
      </c>
      <c r="BL629" s="227">
        <f t="shared" si="2032"/>
        <v>0</v>
      </c>
      <c r="BM629" s="227">
        <f t="shared" si="2033"/>
        <v>0</v>
      </c>
      <c r="BN629" s="240"/>
      <c r="BO629" s="227"/>
      <c r="BP629" s="229">
        <f t="shared" si="1904"/>
        <v>0</v>
      </c>
      <c r="BQ629" s="230"/>
      <c r="BR629" s="238">
        <f t="shared" si="2034"/>
        <v>0</v>
      </c>
      <c r="BS629" s="227">
        <f t="shared" si="2035"/>
        <v>0</v>
      </c>
      <c r="BT629" s="227">
        <f t="shared" si="2036"/>
        <v>0</v>
      </c>
      <c r="BU629" s="52"/>
      <c r="BV629" s="186"/>
      <c r="BW629" s="16">
        <f t="shared" si="1905"/>
        <v>0</v>
      </c>
      <c r="BX629" s="48"/>
      <c r="BY629" s="37" t="s">
        <v>1011</v>
      </c>
      <c r="BZ629" s="37"/>
    </row>
    <row r="630" spans="1:162" ht="28.5" customHeight="1" outlineLevel="1" x14ac:dyDescent="0.45">
      <c r="A630" s="5">
        <v>516</v>
      </c>
      <c r="B630" s="5">
        <v>62</v>
      </c>
      <c r="C630" s="5" t="s">
        <v>491</v>
      </c>
      <c r="D630" s="33" t="s">
        <v>557</v>
      </c>
      <c r="E630" s="58">
        <v>16</v>
      </c>
      <c r="F630" s="285">
        <f t="shared" si="1999"/>
        <v>1066.6666666666667</v>
      </c>
      <c r="G630" s="285">
        <f t="shared" si="2037"/>
        <v>1245.6355611601512</v>
      </c>
      <c r="H630" s="285">
        <f t="shared" si="2000"/>
        <v>2312.3022278268181</v>
      </c>
      <c r="I630" s="285">
        <f t="shared" si="2038"/>
        <v>66.666666666666671</v>
      </c>
      <c r="J630" s="285">
        <f t="shared" si="2039"/>
        <v>77.852222572509447</v>
      </c>
      <c r="K630" s="58"/>
      <c r="L630" s="228"/>
      <c r="M630" s="227">
        <f t="shared" si="1873"/>
        <v>0</v>
      </c>
      <c r="N630" s="227">
        <f t="shared" si="1944"/>
        <v>0</v>
      </c>
      <c r="O630" s="227">
        <f t="shared" si="1874"/>
        <v>0</v>
      </c>
      <c r="P630" s="227"/>
      <c r="Q630" s="227"/>
      <c r="R630" s="227">
        <f t="shared" si="1875"/>
        <v>0</v>
      </c>
      <c r="S630" s="228"/>
      <c r="T630" s="227">
        <f t="shared" si="2003"/>
        <v>0</v>
      </c>
      <c r="U630" s="227">
        <f t="shared" si="2004"/>
        <v>0</v>
      </c>
      <c r="V630" s="232">
        <f t="shared" si="2005"/>
        <v>0</v>
      </c>
      <c r="W630" s="274"/>
      <c r="X630" s="227"/>
      <c r="Y630" s="227"/>
      <c r="Z630" s="228"/>
      <c r="AA630" s="238">
        <f t="shared" si="2021"/>
        <v>0</v>
      </c>
      <c r="AB630" s="227">
        <f t="shared" si="2022"/>
        <v>0</v>
      </c>
      <c r="AC630" s="227">
        <f t="shared" si="2023"/>
        <v>0</v>
      </c>
      <c r="AD630" s="240"/>
      <c r="AE630" s="227"/>
      <c r="AF630" s="229">
        <f t="shared" si="1901"/>
        <v>0</v>
      </c>
      <c r="AG630" s="228"/>
      <c r="AH630" s="227">
        <f t="shared" si="1879"/>
        <v>0</v>
      </c>
      <c r="AI630" s="227">
        <f t="shared" si="1880"/>
        <v>880</v>
      </c>
      <c r="AJ630" s="232">
        <f t="shared" si="2006"/>
        <v>880</v>
      </c>
      <c r="AK630" s="227"/>
      <c r="AL630" s="227">
        <v>55</v>
      </c>
      <c r="AM630" s="227"/>
      <c r="AN630" s="228"/>
      <c r="AO630" s="238">
        <f t="shared" si="2024"/>
        <v>1066.6666666666667</v>
      </c>
      <c r="AP630" s="227">
        <f t="shared" si="2040"/>
        <v>1253.3333333333335</v>
      </c>
      <c r="AQ630" s="227">
        <f t="shared" si="1857"/>
        <v>2320</v>
      </c>
      <c r="AR630" s="227">
        <v>66.666666666666671</v>
      </c>
      <c r="AS630" s="227">
        <v>78.333333333333343</v>
      </c>
      <c r="AT630" s="229">
        <f t="shared" si="1856"/>
        <v>145</v>
      </c>
      <c r="AU630" s="230"/>
      <c r="AV630" s="238">
        <f t="shared" si="2025"/>
        <v>3200</v>
      </c>
      <c r="AW630" s="227">
        <f t="shared" si="2026"/>
        <v>0</v>
      </c>
      <c r="AX630" s="227">
        <f t="shared" si="2027"/>
        <v>3200</v>
      </c>
      <c r="AY630" s="229">
        <v>200</v>
      </c>
      <c r="AZ630" s="227"/>
      <c r="BA630" s="229">
        <f t="shared" si="1902"/>
        <v>200</v>
      </c>
      <c r="BB630" s="230"/>
      <c r="BC630" s="238">
        <f t="shared" si="2028"/>
        <v>0</v>
      </c>
      <c r="BD630" s="227">
        <f t="shared" si="2029"/>
        <v>0</v>
      </c>
      <c r="BE630" s="227">
        <f t="shared" si="2030"/>
        <v>0</v>
      </c>
      <c r="BF630" s="240"/>
      <c r="BG630" s="227"/>
      <c r="BH630" s="229">
        <f t="shared" si="1903"/>
        <v>0</v>
      </c>
      <c r="BI630" s="230"/>
      <c r="BJ630" s="230"/>
      <c r="BK630" s="238">
        <f t="shared" si="2031"/>
        <v>0</v>
      </c>
      <c r="BL630" s="227">
        <f t="shared" si="2032"/>
        <v>0</v>
      </c>
      <c r="BM630" s="227">
        <f t="shared" si="2033"/>
        <v>0</v>
      </c>
      <c r="BN630" s="240"/>
      <c r="BO630" s="227"/>
      <c r="BP630" s="229">
        <f t="shared" si="1904"/>
        <v>0</v>
      </c>
      <c r="BQ630" s="230"/>
      <c r="BR630" s="238">
        <f t="shared" si="2034"/>
        <v>0</v>
      </c>
      <c r="BS630" s="227">
        <f t="shared" si="2035"/>
        <v>0</v>
      </c>
      <c r="BT630" s="227">
        <f t="shared" si="2036"/>
        <v>0</v>
      </c>
      <c r="BU630" s="52"/>
      <c r="BV630" s="186"/>
      <c r="BW630" s="16">
        <f t="shared" si="1905"/>
        <v>0</v>
      </c>
      <c r="BX630" s="48"/>
      <c r="BY630" s="37" t="s">
        <v>1012</v>
      </c>
      <c r="BZ630" s="37"/>
    </row>
    <row r="631" spans="1:162" ht="57" customHeight="1" outlineLevel="1" x14ac:dyDescent="0.45">
      <c r="A631" s="5">
        <v>517</v>
      </c>
      <c r="B631" s="5">
        <v>63</v>
      </c>
      <c r="C631" s="5" t="s">
        <v>492</v>
      </c>
      <c r="D631" s="6" t="s">
        <v>557</v>
      </c>
      <c r="E631" s="10">
        <v>2</v>
      </c>
      <c r="F631" s="285">
        <f t="shared" si="1999"/>
        <v>603.33333333333337</v>
      </c>
      <c r="G631" s="285">
        <f t="shared" si="2037"/>
        <v>141.5494955863808</v>
      </c>
      <c r="H631" s="285">
        <f t="shared" si="2000"/>
        <v>744.88282891971414</v>
      </c>
      <c r="I631" s="285">
        <f t="shared" si="2038"/>
        <v>301.66666666666669</v>
      </c>
      <c r="J631" s="285">
        <f t="shared" si="2039"/>
        <v>70.7747477931904</v>
      </c>
      <c r="K631" s="10"/>
      <c r="L631" s="228"/>
      <c r="M631" s="227">
        <f t="shared" si="1873"/>
        <v>0</v>
      </c>
      <c r="N631" s="227">
        <f t="shared" si="1944"/>
        <v>0</v>
      </c>
      <c r="O631" s="227">
        <f t="shared" si="1874"/>
        <v>0</v>
      </c>
      <c r="P631" s="227"/>
      <c r="Q631" s="227"/>
      <c r="R631" s="227">
        <f t="shared" si="1875"/>
        <v>0</v>
      </c>
      <c r="S631" s="228"/>
      <c r="T631" s="227">
        <f t="shared" si="2003"/>
        <v>0</v>
      </c>
      <c r="U631" s="227">
        <f t="shared" si="2004"/>
        <v>0</v>
      </c>
      <c r="V631" s="232">
        <f t="shared" si="2005"/>
        <v>0</v>
      </c>
      <c r="W631" s="274"/>
      <c r="X631" s="227"/>
      <c r="Y631" s="227"/>
      <c r="Z631" s="228"/>
      <c r="AA631" s="238">
        <f t="shared" si="2021"/>
        <v>0</v>
      </c>
      <c r="AB631" s="227">
        <f t="shared" si="2022"/>
        <v>0</v>
      </c>
      <c r="AC631" s="227">
        <f t="shared" si="2023"/>
        <v>0</v>
      </c>
      <c r="AD631" s="240"/>
      <c r="AE631" s="227"/>
      <c r="AF631" s="229">
        <f t="shared" si="1901"/>
        <v>0</v>
      </c>
      <c r="AG631" s="228"/>
      <c r="AH631" s="227">
        <f t="shared" si="1879"/>
        <v>0</v>
      </c>
      <c r="AI631" s="227">
        <f t="shared" si="1880"/>
        <v>100</v>
      </c>
      <c r="AJ631" s="232">
        <f t="shared" si="2006"/>
        <v>100</v>
      </c>
      <c r="AK631" s="227"/>
      <c r="AL631" s="227">
        <v>50</v>
      </c>
      <c r="AM631" s="227"/>
      <c r="AN631" s="228"/>
      <c r="AO631" s="238">
        <f t="shared" si="2024"/>
        <v>603.33333333333337</v>
      </c>
      <c r="AP631" s="227">
        <f t="shared" si="2040"/>
        <v>206.66666666666669</v>
      </c>
      <c r="AQ631" s="227">
        <f t="shared" si="1857"/>
        <v>810</v>
      </c>
      <c r="AR631" s="227">
        <v>301.66666666666669</v>
      </c>
      <c r="AS631" s="227">
        <v>103.33333333333334</v>
      </c>
      <c r="AT631" s="229">
        <f t="shared" si="1856"/>
        <v>405</v>
      </c>
      <c r="AU631" s="230"/>
      <c r="AV631" s="238">
        <f t="shared" si="2025"/>
        <v>900</v>
      </c>
      <c r="AW631" s="227">
        <f t="shared" si="2026"/>
        <v>0</v>
      </c>
      <c r="AX631" s="227">
        <f t="shared" si="2027"/>
        <v>900</v>
      </c>
      <c r="AY631" s="229">
        <v>450</v>
      </c>
      <c r="AZ631" s="227"/>
      <c r="BA631" s="229">
        <f t="shared" si="1902"/>
        <v>450</v>
      </c>
      <c r="BB631" s="230"/>
      <c r="BC631" s="238">
        <f t="shared" si="2028"/>
        <v>0</v>
      </c>
      <c r="BD631" s="227">
        <f t="shared" si="2029"/>
        <v>0</v>
      </c>
      <c r="BE631" s="227">
        <f t="shared" si="2030"/>
        <v>0</v>
      </c>
      <c r="BF631" s="240"/>
      <c r="BG631" s="227"/>
      <c r="BH631" s="229">
        <f t="shared" si="1903"/>
        <v>0</v>
      </c>
      <c r="BI631" s="230"/>
      <c r="BJ631" s="230"/>
      <c r="BK631" s="238">
        <f t="shared" si="2031"/>
        <v>0</v>
      </c>
      <c r="BL631" s="227">
        <f t="shared" si="2032"/>
        <v>0</v>
      </c>
      <c r="BM631" s="227">
        <f t="shared" si="2033"/>
        <v>0</v>
      </c>
      <c r="BN631" s="240"/>
      <c r="BO631" s="227"/>
      <c r="BP631" s="229">
        <f t="shared" si="1904"/>
        <v>0</v>
      </c>
      <c r="BQ631" s="230"/>
      <c r="BR631" s="238">
        <f t="shared" si="2034"/>
        <v>0</v>
      </c>
      <c r="BS631" s="227">
        <f t="shared" si="2035"/>
        <v>0</v>
      </c>
      <c r="BT631" s="227">
        <f t="shared" si="2036"/>
        <v>0</v>
      </c>
      <c r="BU631" s="52"/>
      <c r="BV631" s="186"/>
      <c r="BW631" s="16">
        <f t="shared" si="1905"/>
        <v>0</v>
      </c>
      <c r="BX631" s="48"/>
      <c r="BY631" s="37" t="s">
        <v>1013</v>
      </c>
      <c r="BZ631" s="37"/>
    </row>
    <row r="632" spans="1:162" ht="42.75" customHeight="1" outlineLevel="1" x14ac:dyDescent="0.45">
      <c r="A632" s="5">
        <v>518</v>
      </c>
      <c r="B632" s="5">
        <v>64</v>
      </c>
      <c r="C632" s="5" t="s">
        <v>493</v>
      </c>
      <c r="D632" s="6" t="s">
        <v>567</v>
      </c>
      <c r="E632" s="10">
        <v>64</v>
      </c>
      <c r="F632" s="285">
        <f t="shared" si="1999"/>
        <v>19306.666666666668</v>
      </c>
      <c r="G632" s="285">
        <f t="shared" si="2037"/>
        <v>7549.3064312736442</v>
      </c>
      <c r="H632" s="285">
        <f t="shared" si="2000"/>
        <v>26855.97309794031</v>
      </c>
      <c r="I632" s="285">
        <f t="shared" si="2038"/>
        <v>301.66666666666669</v>
      </c>
      <c r="J632" s="285">
        <f t="shared" si="2039"/>
        <v>117.95791298865069</v>
      </c>
      <c r="K632" s="10"/>
      <c r="L632" s="228"/>
      <c r="M632" s="227">
        <f t="shared" si="1873"/>
        <v>0</v>
      </c>
      <c r="N632" s="227">
        <f t="shared" si="1944"/>
        <v>0</v>
      </c>
      <c r="O632" s="227">
        <f t="shared" si="1874"/>
        <v>0</v>
      </c>
      <c r="P632" s="227"/>
      <c r="Q632" s="227"/>
      <c r="R632" s="227">
        <f t="shared" si="1875"/>
        <v>0</v>
      </c>
      <c r="S632" s="228"/>
      <c r="T632" s="227">
        <f t="shared" si="2003"/>
        <v>0</v>
      </c>
      <c r="U632" s="227">
        <f t="shared" si="2004"/>
        <v>0</v>
      </c>
      <c r="V632" s="232">
        <f t="shared" si="2005"/>
        <v>0</v>
      </c>
      <c r="W632" s="274"/>
      <c r="X632" s="227"/>
      <c r="Y632" s="227"/>
      <c r="Z632" s="228"/>
      <c r="AA632" s="238">
        <f t="shared" si="2021"/>
        <v>0</v>
      </c>
      <c r="AB632" s="227">
        <f t="shared" si="2022"/>
        <v>0</v>
      </c>
      <c r="AC632" s="227">
        <f t="shared" si="2023"/>
        <v>0</v>
      </c>
      <c r="AD632" s="240"/>
      <c r="AE632" s="227"/>
      <c r="AF632" s="229">
        <f t="shared" si="1901"/>
        <v>0</v>
      </c>
      <c r="AG632" s="228"/>
      <c r="AH632" s="227">
        <f t="shared" si="1879"/>
        <v>0</v>
      </c>
      <c r="AI632" s="227">
        <f t="shared" si="1880"/>
        <v>5333.3333333333339</v>
      </c>
      <c r="AJ632" s="232">
        <f t="shared" si="2006"/>
        <v>5333.3333333333339</v>
      </c>
      <c r="AK632" s="227"/>
      <c r="AL632" s="227">
        <v>83.333333333333343</v>
      </c>
      <c r="AM632" s="227"/>
      <c r="AN632" s="228"/>
      <c r="AO632" s="238">
        <f t="shared" si="2024"/>
        <v>19306.666666666668</v>
      </c>
      <c r="AP632" s="227">
        <f t="shared" si="2040"/>
        <v>4160</v>
      </c>
      <c r="AQ632" s="227">
        <f t="shared" si="1857"/>
        <v>23466.666666666668</v>
      </c>
      <c r="AR632" s="227">
        <v>301.66666666666669</v>
      </c>
      <c r="AS632" s="227">
        <v>65</v>
      </c>
      <c r="AT632" s="229">
        <f t="shared" si="1856"/>
        <v>366.66666666666669</v>
      </c>
      <c r="AU632" s="230"/>
      <c r="AV632" s="238">
        <f t="shared" si="2025"/>
        <v>28800</v>
      </c>
      <c r="AW632" s="227">
        <f t="shared" si="2026"/>
        <v>0</v>
      </c>
      <c r="AX632" s="227">
        <f t="shared" si="2027"/>
        <v>28800</v>
      </c>
      <c r="AY632" s="229">
        <v>450</v>
      </c>
      <c r="AZ632" s="227"/>
      <c r="BA632" s="229">
        <f t="shared" si="1902"/>
        <v>450</v>
      </c>
      <c r="BB632" s="230"/>
      <c r="BC632" s="238">
        <f t="shared" si="2028"/>
        <v>0</v>
      </c>
      <c r="BD632" s="227">
        <f t="shared" si="2029"/>
        <v>0</v>
      </c>
      <c r="BE632" s="227">
        <f t="shared" si="2030"/>
        <v>0</v>
      </c>
      <c r="BF632" s="240"/>
      <c r="BG632" s="227"/>
      <c r="BH632" s="229">
        <f t="shared" si="1903"/>
        <v>0</v>
      </c>
      <c r="BI632" s="230"/>
      <c r="BJ632" s="230"/>
      <c r="BK632" s="238">
        <f t="shared" si="2031"/>
        <v>0</v>
      </c>
      <c r="BL632" s="227">
        <f t="shared" si="2032"/>
        <v>0</v>
      </c>
      <c r="BM632" s="227">
        <f t="shared" si="2033"/>
        <v>0</v>
      </c>
      <c r="BN632" s="240"/>
      <c r="BO632" s="227"/>
      <c r="BP632" s="229">
        <f t="shared" si="1904"/>
        <v>0</v>
      </c>
      <c r="BQ632" s="230"/>
      <c r="BR632" s="238">
        <f t="shared" si="2034"/>
        <v>0</v>
      </c>
      <c r="BS632" s="227">
        <f t="shared" si="2035"/>
        <v>0</v>
      </c>
      <c r="BT632" s="227">
        <f t="shared" si="2036"/>
        <v>0</v>
      </c>
      <c r="BU632" s="52"/>
      <c r="BV632" s="186"/>
      <c r="BW632" s="16">
        <f t="shared" si="1905"/>
        <v>0</v>
      </c>
      <c r="BX632" s="48"/>
      <c r="BY632" s="37" t="s">
        <v>1014</v>
      </c>
      <c r="BZ632" s="37"/>
    </row>
    <row r="633" spans="1:162" s="26" customFormat="1" x14ac:dyDescent="0.45">
      <c r="A633" s="21"/>
      <c r="B633" s="21"/>
      <c r="C633" s="21" t="s">
        <v>494</v>
      </c>
      <c r="D633" s="27"/>
      <c r="E633" s="28"/>
      <c r="F633" s="225">
        <f t="shared" ref="F633:H633" si="2041">SUM(F634)</f>
        <v>198450</v>
      </c>
      <c r="G633" s="225">
        <f t="shared" si="2041"/>
        <v>402192</v>
      </c>
      <c r="H633" s="225">
        <f t="shared" si="2041"/>
        <v>600642</v>
      </c>
      <c r="I633" s="290"/>
      <c r="J633" s="290"/>
      <c r="K633" s="28"/>
      <c r="L633" s="226"/>
      <c r="M633" s="225">
        <f>SUM(M634)</f>
        <v>0</v>
      </c>
      <c r="N633" s="225">
        <f t="shared" ref="N633:O633" si="2042">SUM(N634)</f>
        <v>0</v>
      </c>
      <c r="O633" s="225">
        <f t="shared" si="2042"/>
        <v>0</v>
      </c>
      <c r="P633" s="225"/>
      <c r="Q633" s="225"/>
      <c r="R633" s="225">
        <f t="shared" si="1875"/>
        <v>0</v>
      </c>
      <c r="S633" s="226"/>
      <c r="T633" s="225">
        <f>SUM(T634)</f>
        <v>0</v>
      </c>
      <c r="U633" s="225">
        <f t="shared" ref="U633" si="2043">SUM(U634)</f>
        <v>0</v>
      </c>
      <c r="V633" s="225">
        <f t="shared" ref="V633" si="2044">SUM(V634)</f>
        <v>0</v>
      </c>
      <c r="W633" s="273"/>
      <c r="X633" s="225"/>
      <c r="Y633" s="225"/>
      <c r="Z633" s="226"/>
      <c r="AA633" s="225">
        <f>SUM(AA634)</f>
        <v>0</v>
      </c>
      <c r="AB633" s="225">
        <f t="shared" ref="AB633:AC633" si="2045">SUM(AB634)</f>
        <v>0</v>
      </c>
      <c r="AC633" s="225">
        <f t="shared" si="2045"/>
        <v>0</v>
      </c>
      <c r="AD633" s="225"/>
      <c r="AE633" s="225"/>
      <c r="AF633" s="222">
        <f t="shared" si="1901"/>
        <v>0</v>
      </c>
      <c r="AG633" s="226"/>
      <c r="AH633" s="225">
        <f>SUM(AH634)</f>
        <v>0</v>
      </c>
      <c r="AI633" s="225">
        <f t="shared" ref="AI633" si="2046">SUM(AI634)</f>
        <v>402192</v>
      </c>
      <c r="AJ633" s="225">
        <f t="shared" ref="AJ633" si="2047">SUM(AJ634)</f>
        <v>402192</v>
      </c>
      <c r="AK633" s="225"/>
      <c r="AL633" s="225"/>
      <c r="AM633" s="225"/>
      <c r="AN633" s="226"/>
      <c r="AO633" s="225">
        <f>SUM(AO634)</f>
        <v>198450</v>
      </c>
      <c r="AP633" s="225">
        <f t="shared" ref="AP633" si="2048">SUM(AP634)</f>
        <v>177030</v>
      </c>
      <c r="AQ633" s="225">
        <f t="shared" ref="AQ633" si="2049">SUM(AQ634)</f>
        <v>375480</v>
      </c>
      <c r="AR633" s="225"/>
      <c r="AS633" s="225"/>
      <c r="AT633" s="222">
        <f t="shared" si="1856"/>
        <v>0</v>
      </c>
      <c r="AU633" s="223"/>
      <c r="AV633" s="225">
        <f>SUM(AV634)</f>
        <v>850500</v>
      </c>
      <c r="AW633" s="225">
        <f t="shared" ref="AW633" si="2050">SUM(AW634)</f>
        <v>0</v>
      </c>
      <c r="AX633" s="225">
        <f t="shared" ref="AX633" si="2051">SUM(AX634)</f>
        <v>850500</v>
      </c>
      <c r="AY633" s="225"/>
      <c r="AZ633" s="225"/>
      <c r="BA633" s="222">
        <f t="shared" si="1902"/>
        <v>0</v>
      </c>
      <c r="BB633" s="223"/>
      <c r="BC633" s="225">
        <f>SUM(BC634)</f>
        <v>0</v>
      </c>
      <c r="BD633" s="225">
        <f t="shared" ref="BD633:BE633" si="2052">SUM(BD634)</f>
        <v>0</v>
      </c>
      <c r="BE633" s="225">
        <f t="shared" si="2052"/>
        <v>0</v>
      </c>
      <c r="BF633" s="225"/>
      <c r="BG633" s="225"/>
      <c r="BH633" s="222">
        <f t="shared" si="1903"/>
        <v>0</v>
      </c>
      <c r="BI633" s="223"/>
      <c r="BJ633" s="223"/>
      <c r="BK633" s="225">
        <f>SUM(BK634)</f>
        <v>0</v>
      </c>
      <c r="BL633" s="225">
        <f t="shared" ref="BL633:BM633" si="2053">SUM(BL634)</f>
        <v>0</v>
      </c>
      <c r="BM633" s="225">
        <f t="shared" si="2053"/>
        <v>0</v>
      </c>
      <c r="BN633" s="225"/>
      <c r="BO633" s="225"/>
      <c r="BP633" s="222">
        <f t="shared" si="1904"/>
        <v>0</v>
      </c>
      <c r="BQ633" s="223"/>
      <c r="BR633" s="225">
        <f>SUM(BR634)</f>
        <v>0</v>
      </c>
      <c r="BS633" s="225">
        <f t="shared" ref="BS633:BT633" si="2054">SUM(BS634)</f>
        <v>0</v>
      </c>
      <c r="BT633" s="225">
        <f t="shared" si="2054"/>
        <v>0</v>
      </c>
      <c r="BU633" s="29"/>
      <c r="BV633" s="190"/>
      <c r="BW633" s="25">
        <f t="shared" si="1905"/>
        <v>0</v>
      </c>
      <c r="BX633" s="47"/>
      <c r="BY633" s="35"/>
      <c r="BZ633" s="35"/>
      <c r="CA633" s="53"/>
      <c r="CB633" s="53"/>
      <c r="CC633" s="53"/>
      <c r="CD633" s="53"/>
      <c r="CE633" s="53"/>
      <c r="CF633" s="53"/>
      <c r="CG633" s="53"/>
      <c r="CH633" s="53"/>
      <c r="CI633" s="53"/>
      <c r="CJ633" s="53"/>
      <c r="CK633" s="53"/>
      <c r="CL633" s="53"/>
      <c r="CM633" s="53"/>
      <c r="CN633" s="53"/>
      <c r="CO633" s="53"/>
      <c r="CP633" s="53"/>
      <c r="CQ633" s="53"/>
      <c r="CR633" s="53"/>
      <c r="CS633" s="53"/>
      <c r="CT633" s="53"/>
      <c r="CU633" s="53"/>
      <c r="CV633" s="53"/>
      <c r="CW633" s="53"/>
      <c r="CX633" s="53"/>
      <c r="CY633" s="53"/>
      <c r="CZ633" s="53"/>
      <c r="DA633" s="53"/>
      <c r="DB633" s="53"/>
      <c r="DC633" s="53"/>
      <c r="DD633" s="53"/>
      <c r="DE633" s="53"/>
      <c r="DF633" s="53"/>
      <c r="DG633" s="53"/>
      <c r="DH633" s="53"/>
      <c r="DI633" s="53"/>
      <c r="DJ633" s="53"/>
      <c r="DK633" s="53"/>
      <c r="DL633" s="53"/>
      <c r="DM633" s="53"/>
      <c r="DN633" s="53"/>
      <c r="DO633" s="53"/>
      <c r="DP633" s="53"/>
      <c r="DQ633" s="53"/>
      <c r="DR633" s="53"/>
      <c r="DS633" s="53"/>
      <c r="DT633" s="53"/>
      <c r="DU633" s="53"/>
      <c r="DV633" s="53"/>
      <c r="DW633" s="53"/>
      <c r="DX633" s="53"/>
      <c r="DY633" s="53"/>
      <c r="DZ633" s="53"/>
      <c r="EA633" s="53"/>
      <c r="EB633" s="53"/>
      <c r="EC633" s="53"/>
      <c r="ED633" s="53"/>
      <c r="EE633" s="53"/>
      <c r="EF633" s="53"/>
      <c r="EG633" s="53"/>
      <c r="EH633" s="53"/>
      <c r="EI633" s="53"/>
      <c r="EJ633" s="53"/>
      <c r="EK633" s="53"/>
      <c r="EL633" s="53"/>
      <c r="EM633" s="53"/>
      <c r="EN633" s="53"/>
      <c r="EO633" s="53"/>
      <c r="EP633" s="53"/>
      <c r="EQ633" s="53"/>
      <c r="ER633" s="53"/>
      <c r="ES633" s="53"/>
      <c r="ET633" s="53"/>
      <c r="EU633" s="53"/>
      <c r="EV633" s="53"/>
      <c r="EW633" s="53"/>
      <c r="EX633" s="53"/>
      <c r="EY633" s="53"/>
      <c r="EZ633" s="53"/>
      <c r="FA633" s="53"/>
      <c r="FB633" s="53"/>
      <c r="FC633" s="53"/>
      <c r="FD633" s="53"/>
      <c r="FE633" s="53"/>
      <c r="FF633" s="53"/>
    </row>
    <row r="634" spans="1:162" ht="299.25" customHeight="1" outlineLevel="1" x14ac:dyDescent="0.45">
      <c r="A634" s="5">
        <v>519</v>
      </c>
      <c r="B634" s="5">
        <v>65</v>
      </c>
      <c r="C634" s="5" t="s">
        <v>495</v>
      </c>
      <c r="D634" s="6" t="s">
        <v>557</v>
      </c>
      <c r="E634" s="10">
        <v>189</v>
      </c>
      <c r="F634" s="285">
        <f t="shared" ref="F634" si="2055">I634*E634</f>
        <v>198450</v>
      </c>
      <c r="G634" s="285">
        <f t="shared" ref="G634" si="2056">J634*E634</f>
        <v>402192</v>
      </c>
      <c r="H634" s="285">
        <f t="shared" ref="H634" si="2057">F634+G634</f>
        <v>600642</v>
      </c>
      <c r="I634" s="283">
        <f>AR634</f>
        <v>1050</v>
      </c>
      <c r="J634" s="283">
        <f>AL634</f>
        <v>2128</v>
      </c>
      <c r="K634" s="10"/>
      <c r="L634" s="228"/>
      <c r="M634" s="227">
        <f t="shared" si="1873"/>
        <v>0</v>
      </c>
      <c r="N634" s="227">
        <f t="shared" si="1944"/>
        <v>0</v>
      </c>
      <c r="O634" s="227">
        <f t="shared" si="1874"/>
        <v>0</v>
      </c>
      <c r="P634" s="227"/>
      <c r="Q634" s="227"/>
      <c r="R634" s="227">
        <f t="shared" si="1875"/>
        <v>0</v>
      </c>
      <c r="S634" s="228"/>
      <c r="T634" s="227">
        <f t="shared" si="2003"/>
        <v>0</v>
      </c>
      <c r="U634" s="227">
        <f t="shared" si="2004"/>
        <v>0</v>
      </c>
      <c r="V634" s="232">
        <f t="shared" si="2005"/>
        <v>0</v>
      </c>
      <c r="W634" s="274"/>
      <c r="X634" s="227"/>
      <c r="Y634" s="227"/>
      <c r="Z634" s="228"/>
      <c r="AA634" s="238">
        <f>AG634*AD634</f>
        <v>0</v>
      </c>
      <c r="AB634" s="227">
        <f>AM634*AE634</f>
        <v>0</v>
      </c>
      <c r="AC634" s="227">
        <f>AA634+AB634</f>
        <v>0</v>
      </c>
      <c r="AD634" s="240"/>
      <c r="AE634" s="227"/>
      <c r="AF634" s="229">
        <f t="shared" si="1901"/>
        <v>0</v>
      </c>
      <c r="AG634" s="228"/>
      <c r="AH634" s="227">
        <f t="shared" si="1879"/>
        <v>0</v>
      </c>
      <c r="AI634" s="227">
        <f t="shared" si="1880"/>
        <v>402192</v>
      </c>
      <c r="AJ634" s="232">
        <f t="shared" si="2006"/>
        <v>402192</v>
      </c>
      <c r="AK634" s="227"/>
      <c r="AL634" s="227">
        <v>2128</v>
      </c>
      <c r="AM634" s="227"/>
      <c r="AN634" s="228"/>
      <c r="AO634" s="238">
        <f>E634*AR634</f>
        <v>198450</v>
      </c>
      <c r="AP634" s="227">
        <f>E634*AS634</f>
        <v>177030</v>
      </c>
      <c r="AQ634" s="227">
        <f t="shared" si="1857"/>
        <v>375480</v>
      </c>
      <c r="AR634" s="227">
        <v>1050</v>
      </c>
      <c r="AS634" s="227">
        <v>936.66666666666674</v>
      </c>
      <c r="AT634" s="229">
        <f t="shared" si="1856"/>
        <v>1986.6666666666667</v>
      </c>
      <c r="AU634" s="230"/>
      <c r="AV634" s="238">
        <f>E634*AY634</f>
        <v>850500</v>
      </c>
      <c r="AW634" s="227">
        <f>R634*AZ634</f>
        <v>0</v>
      </c>
      <c r="AX634" s="227">
        <f>AV634+AW634</f>
        <v>850500</v>
      </c>
      <c r="AY634" s="229">
        <v>4500</v>
      </c>
      <c r="AZ634" s="227"/>
      <c r="BA634" s="229">
        <f t="shared" si="1902"/>
        <v>4500</v>
      </c>
      <c r="BB634" s="230"/>
      <c r="BC634" s="238">
        <f>S634*BF634</f>
        <v>0</v>
      </c>
      <c r="BD634" s="227">
        <f>Y634*BG634</f>
        <v>0</v>
      </c>
      <c r="BE634" s="227">
        <f>BC634+BD634</f>
        <v>0</v>
      </c>
      <c r="BF634" s="240"/>
      <c r="BG634" s="227"/>
      <c r="BH634" s="229">
        <f t="shared" si="1903"/>
        <v>0</v>
      </c>
      <c r="BI634" s="230"/>
      <c r="BJ634" s="230"/>
      <c r="BK634" s="238">
        <f>AN634*BN634</f>
        <v>0</v>
      </c>
      <c r="BL634" s="227">
        <f>AT634*BO634</f>
        <v>0</v>
      </c>
      <c r="BM634" s="227">
        <f>BK634+BL634</f>
        <v>0</v>
      </c>
      <c r="BN634" s="240"/>
      <c r="BO634" s="227"/>
      <c r="BP634" s="229">
        <f t="shared" si="1904"/>
        <v>0</v>
      </c>
      <c r="BQ634" s="230"/>
      <c r="BR634" s="238">
        <f>AU634*BU634</f>
        <v>0</v>
      </c>
      <c r="BS634" s="227">
        <f>BA634*BV634</f>
        <v>0</v>
      </c>
      <c r="BT634" s="227">
        <f>BR634+BS634</f>
        <v>0</v>
      </c>
      <c r="BU634" s="52"/>
      <c r="BV634" s="186"/>
      <c r="BW634" s="16">
        <f t="shared" si="1905"/>
        <v>0</v>
      </c>
      <c r="BX634" s="48"/>
      <c r="BY634" s="37" t="s">
        <v>1015</v>
      </c>
      <c r="BZ634" s="37"/>
    </row>
    <row r="635" spans="1:162" s="205" customFormat="1" x14ac:dyDescent="0.45">
      <c r="A635" s="256"/>
      <c r="B635" s="256"/>
      <c r="C635" s="256" t="s">
        <v>496</v>
      </c>
      <c r="D635" s="199"/>
      <c r="E635" s="269"/>
      <c r="F635" s="258">
        <f t="shared" ref="F635:H635" si="2058">F636+F638+F643+F648+F651</f>
        <v>10839798.333333332</v>
      </c>
      <c r="G635" s="258">
        <f t="shared" si="2058"/>
        <v>98893414.975999966</v>
      </c>
      <c r="H635" s="258">
        <f t="shared" si="2058"/>
        <v>109733213.30933332</v>
      </c>
      <c r="I635" s="294"/>
      <c r="J635" s="294"/>
      <c r="K635" s="269"/>
      <c r="L635" s="221"/>
      <c r="M635" s="258">
        <f>M636+M638+M643+M648+M651</f>
        <v>0</v>
      </c>
      <c r="N635" s="258">
        <f t="shared" ref="N635:O635" si="2059">N636+N638+N643+N648+N651</f>
        <v>0</v>
      </c>
      <c r="O635" s="258">
        <f t="shared" si="2059"/>
        <v>0</v>
      </c>
      <c r="P635" s="258"/>
      <c r="Q635" s="258"/>
      <c r="R635" s="258">
        <f t="shared" si="1875"/>
        <v>0</v>
      </c>
      <c r="S635" s="221"/>
      <c r="T635" s="258">
        <f>T636+T638+T643+T648+T651</f>
        <v>0</v>
      </c>
      <c r="U635" s="258">
        <f t="shared" ref="U635" si="2060">U636+U638+U643+U648+U651</f>
        <v>0</v>
      </c>
      <c r="V635" s="258">
        <f t="shared" ref="V635" si="2061">V636+V638+V643+V648+V651</f>
        <v>0</v>
      </c>
      <c r="W635" s="277"/>
      <c r="X635" s="258"/>
      <c r="Y635" s="258"/>
      <c r="Z635" s="221"/>
      <c r="AA635" s="258">
        <f>AA636+AA638+AA643+AA648+AA651</f>
        <v>0</v>
      </c>
      <c r="AB635" s="258">
        <f t="shared" ref="AB635" si="2062">AB636+AB638+AB643+AB648+AB651</f>
        <v>0</v>
      </c>
      <c r="AC635" s="258">
        <f>AC636+AC638+AC643+AC648+AC651</f>
        <v>0</v>
      </c>
      <c r="AD635" s="258">
        <f t="shared" ref="AD635:AE635" si="2063">AD636+AD638+AD643+AD648+AD651</f>
        <v>0</v>
      </c>
      <c r="AE635" s="258">
        <f t="shared" si="2063"/>
        <v>0</v>
      </c>
      <c r="AF635" s="258">
        <f t="shared" si="1901"/>
        <v>0</v>
      </c>
      <c r="AG635" s="221"/>
      <c r="AH635" s="258">
        <f>AH636+AH638+AH643+AH648+AH651</f>
        <v>0</v>
      </c>
      <c r="AI635" s="258">
        <f t="shared" ref="AI635" si="2064">AI636+AI638+AI643+AI648+AI651</f>
        <v>98799414.975999966</v>
      </c>
      <c r="AJ635" s="258">
        <f t="shared" ref="AJ635" si="2065">AJ636+AJ638+AJ643+AJ648+AJ651</f>
        <v>98799414.975999966</v>
      </c>
      <c r="AK635" s="258"/>
      <c r="AL635" s="258"/>
      <c r="AM635" s="258"/>
      <c r="AN635" s="221"/>
      <c r="AO635" s="258">
        <f>AO636+AO638+AO643+AO648+AO651</f>
        <v>10839798.333333332</v>
      </c>
      <c r="AP635" s="258">
        <f t="shared" ref="AP635" si="2066">AP636+AP638+AP643+AP648+AP651</f>
        <v>22928000</v>
      </c>
      <c r="AQ635" s="258">
        <f t="shared" ref="AQ635" si="2067">AQ636+AQ638+AQ643+AQ648+AQ651</f>
        <v>33767798.333333336</v>
      </c>
      <c r="AR635" s="258"/>
      <c r="AS635" s="258"/>
      <c r="AT635" s="258">
        <f t="shared" si="1856"/>
        <v>0</v>
      </c>
      <c r="AU635" s="221"/>
      <c r="AV635" s="258">
        <f>AV636+AV638+AV643+AV648+AV651</f>
        <v>0</v>
      </c>
      <c r="AW635" s="258">
        <f t="shared" ref="AW635" si="2068">AW636+AW638+AW643+AW648+AW651</f>
        <v>0</v>
      </c>
      <c r="AX635" s="258">
        <f t="shared" ref="AX635" si="2069">AX636+AX638+AX643+AX648+AX651</f>
        <v>0</v>
      </c>
      <c r="AY635" s="258"/>
      <c r="AZ635" s="258"/>
      <c r="BA635" s="258">
        <f t="shared" si="1902"/>
        <v>0</v>
      </c>
      <c r="BB635" s="221"/>
      <c r="BC635" s="258">
        <f>BC636+BC638+BC643+BC648+BC651</f>
        <v>0</v>
      </c>
      <c r="BD635" s="258">
        <f t="shared" ref="BD635:BE635" si="2070">BD636+BD638+BD643+BD648+BD651</f>
        <v>0</v>
      </c>
      <c r="BE635" s="258">
        <f t="shared" si="2070"/>
        <v>0</v>
      </c>
      <c r="BF635" s="258"/>
      <c r="BG635" s="258"/>
      <c r="BH635" s="258">
        <f t="shared" si="1903"/>
        <v>0</v>
      </c>
      <c r="BI635" s="221"/>
      <c r="BJ635" s="221"/>
      <c r="BK635" s="258">
        <f>7247370+289246</f>
        <v>7536616</v>
      </c>
      <c r="BL635" s="258">
        <f t="shared" ref="BL635" si="2071">BL636+BL638+BL643+BL648+BL651</f>
        <v>0</v>
      </c>
      <c r="BM635" s="258">
        <f>BK635+BL635</f>
        <v>7536616</v>
      </c>
      <c r="BN635" s="258">
        <f t="shared" ref="BN635:BO635" si="2072">BN636+BN638+BN643+BN648+BN651</f>
        <v>0</v>
      </c>
      <c r="BO635" s="258">
        <f t="shared" si="2072"/>
        <v>0</v>
      </c>
      <c r="BP635" s="258">
        <f t="shared" si="1904"/>
        <v>0</v>
      </c>
      <c r="BQ635" s="221"/>
      <c r="BR635" s="258">
        <f>BR636+BR638+BR643+BR648+BR651</f>
        <v>0</v>
      </c>
      <c r="BS635" s="258">
        <f t="shared" ref="BS635:BT635" si="2073">BS636+BS638+BS643+BS648+BS651</f>
        <v>0</v>
      </c>
      <c r="BT635" s="258">
        <f t="shared" si="2073"/>
        <v>0</v>
      </c>
      <c r="BU635" s="257">
        <f t="shared" ref="BU635:BV635" si="2074">BU636+BU638+BU643+BU648+BU651</f>
        <v>0</v>
      </c>
      <c r="BV635" s="268">
        <f t="shared" si="2074"/>
        <v>0</v>
      </c>
      <c r="BW635" s="259">
        <f t="shared" si="1905"/>
        <v>0</v>
      </c>
      <c r="BX635" s="185"/>
      <c r="BY635" s="36"/>
      <c r="BZ635" s="36"/>
      <c r="CA635" s="55"/>
      <c r="CB635" s="55"/>
      <c r="CC635" s="55"/>
      <c r="CD635" s="55"/>
      <c r="CE635" s="55"/>
      <c r="CF635" s="55"/>
      <c r="CG635" s="55"/>
      <c r="CH635" s="55"/>
      <c r="CI635" s="55"/>
      <c r="CJ635" s="55"/>
      <c r="CK635" s="55"/>
      <c r="CL635" s="55"/>
      <c r="CM635" s="55"/>
      <c r="CN635" s="55"/>
      <c r="CO635" s="55"/>
      <c r="CP635" s="55"/>
      <c r="CQ635" s="55"/>
      <c r="CR635" s="55"/>
      <c r="CS635" s="55"/>
      <c r="CT635" s="55"/>
      <c r="CU635" s="55"/>
      <c r="CV635" s="55"/>
      <c r="CW635" s="55"/>
      <c r="CX635" s="55"/>
      <c r="CY635" s="55"/>
      <c r="CZ635" s="55"/>
      <c r="DA635" s="55"/>
      <c r="DB635" s="55"/>
      <c r="DC635" s="55"/>
      <c r="DD635" s="55"/>
      <c r="DE635" s="55"/>
      <c r="DF635" s="55"/>
      <c r="DG635" s="55"/>
      <c r="DH635" s="55"/>
      <c r="DI635" s="55"/>
      <c r="DJ635" s="55"/>
      <c r="DK635" s="55"/>
      <c r="DL635" s="55"/>
      <c r="DM635" s="55"/>
      <c r="DN635" s="55"/>
      <c r="DO635" s="55"/>
      <c r="DP635" s="55"/>
      <c r="DQ635" s="55"/>
      <c r="DR635" s="55"/>
      <c r="DS635" s="55"/>
      <c r="DT635" s="55"/>
      <c r="DU635" s="55"/>
      <c r="DV635" s="55"/>
      <c r="DW635" s="55"/>
      <c r="DX635" s="55"/>
      <c r="DY635" s="55"/>
      <c r="DZ635" s="55"/>
      <c r="EA635" s="55"/>
      <c r="EB635" s="55"/>
      <c r="EC635" s="55"/>
      <c r="ED635" s="55"/>
      <c r="EE635" s="55"/>
      <c r="EF635" s="55"/>
      <c r="EG635" s="55"/>
      <c r="EH635" s="55"/>
      <c r="EI635" s="55"/>
      <c r="EJ635" s="55"/>
      <c r="EK635" s="55"/>
      <c r="EL635" s="55"/>
      <c r="EM635" s="55"/>
      <c r="EN635" s="55"/>
      <c r="EO635" s="55"/>
      <c r="EP635" s="55"/>
      <c r="EQ635" s="55"/>
      <c r="ER635" s="55"/>
      <c r="ES635" s="55"/>
      <c r="ET635" s="55"/>
      <c r="EU635" s="55"/>
      <c r="EV635" s="55"/>
      <c r="EW635" s="55"/>
      <c r="EX635" s="55"/>
      <c r="EY635" s="55"/>
      <c r="EZ635" s="55"/>
      <c r="FA635" s="55"/>
      <c r="FB635" s="55"/>
      <c r="FC635" s="55"/>
      <c r="FD635" s="55"/>
      <c r="FE635" s="55"/>
      <c r="FF635" s="55"/>
    </row>
    <row r="636" spans="1:162" s="26" customFormat="1" x14ac:dyDescent="0.45">
      <c r="A636" s="21"/>
      <c r="B636" s="21"/>
      <c r="C636" s="21" t="s">
        <v>401</v>
      </c>
      <c r="D636" s="27"/>
      <c r="E636" s="28"/>
      <c r="F636" s="290">
        <f>F637</f>
        <v>1128000</v>
      </c>
      <c r="G636" s="290">
        <f t="shared" ref="G636:H636" si="2075">G637</f>
        <v>94000</v>
      </c>
      <c r="H636" s="290">
        <f t="shared" si="2075"/>
        <v>1222000</v>
      </c>
      <c r="I636" s="290"/>
      <c r="J636" s="290"/>
      <c r="K636" s="28"/>
      <c r="L636" s="226"/>
      <c r="M636" s="225">
        <f>SUM(M637)</f>
        <v>0</v>
      </c>
      <c r="N636" s="225">
        <f t="shared" ref="N636:O636" si="2076">SUM(N637)</f>
        <v>0</v>
      </c>
      <c r="O636" s="225">
        <f t="shared" si="2076"/>
        <v>0</v>
      </c>
      <c r="P636" s="225"/>
      <c r="Q636" s="225"/>
      <c r="R636" s="225">
        <f t="shared" si="1875"/>
        <v>0</v>
      </c>
      <c r="S636" s="226"/>
      <c r="T636" s="225">
        <f>SUM(T637)</f>
        <v>0</v>
      </c>
      <c r="U636" s="225">
        <f t="shared" ref="U636" si="2077">SUM(U637)</f>
        <v>0</v>
      </c>
      <c r="V636" s="225">
        <f t="shared" ref="V636" si="2078">SUM(V637)</f>
        <v>0</v>
      </c>
      <c r="W636" s="273"/>
      <c r="X636" s="225"/>
      <c r="Y636" s="225"/>
      <c r="Z636" s="226"/>
      <c r="AA636" s="225">
        <f>SUM(AA637)</f>
        <v>0</v>
      </c>
      <c r="AB636" s="225">
        <f t="shared" ref="AB636:AC636" si="2079">SUM(AB637)</f>
        <v>0</v>
      </c>
      <c r="AC636" s="225">
        <f t="shared" si="2079"/>
        <v>0</v>
      </c>
      <c r="AD636" s="225"/>
      <c r="AE636" s="225"/>
      <c r="AF636" s="222">
        <f t="shared" si="1901"/>
        <v>0</v>
      </c>
      <c r="AG636" s="226"/>
      <c r="AH636" s="225">
        <f>SUM(AH637)</f>
        <v>0</v>
      </c>
      <c r="AI636" s="225">
        <f t="shared" ref="AI636" si="2080">SUM(AI637)</f>
        <v>0</v>
      </c>
      <c r="AJ636" s="225">
        <f t="shared" ref="AJ636" si="2081">SUM(AJ637)</f>
        <v>0</v>
      </c>
      <c r="AK636" s="225"/>
      <c r="AL636" s="225"/>
      <c r="AM636" s="225"/>
      <c r="AN636" s="226"/>
      <c r="AO636" s="225">
        <f>SUM(AO637)</f>
        <v>1128000</v>
      </c>
      <c r="AP636" s="225">
        <f t="shared" ref="AP636" si="2082">SUM(AP637)</f>
        <v>94000</v>
      </c>
      <c r="AQ636" s="225">
        <f t="shared" ref="AQ636" si="2083">SUM(AQ637)</f>
        <v>1222000</v>
      </c>
      <c r="AR636" s="225"/>
      <c r="AS636" s="225"/>
      <c r="AT636" s="222">
        <f t="shared" si="1856"/>
        <v>0</v>
      </c>
      <c r="AU636" s="223"/>
      <c r="AV636" s="225">
        <f>SUM(AV637)</f>
        <v>0</v>
      </c>
      <c r="AW636" s="225">
        <f t="shared" ref="AW636" si="2084">SUM(AW637)</f>
        <v>0</v>
      </c>
      <c r="AX636" s="225">
        <f t="shared" ref="AX636" si="2085">SUM(AX637)</f>
        <v>0</v>
      </c>
      <c r="AY636" s="225"/>
      <c r="AZ636" s="225"/>
      <c r="BA636" s="222">
        <f t="shared" si="1902"/>
        <v>0</v>
      </c>
      <c r="BB636" s="223"/>
      <c r="BC636" s="225">
        <f>SUM(BC637)</f>
        <v>0</v>
      </c>
      <c r="BD636" s="225">
        <f t="shared" ref="BD636:BE636" si="2086">SUM(BD637)</f>
        <v>0</v>
      </c>
      <c r="BE636" s="225">
        <f t="shared" si="2086"/>
        <v>0</v>
      </c>
      <c r="BF636" s="225"/>
      <c r="BG636" s="225"/>
      <c r="BH636" s="222">
        <f t="shared" si="1903"/>
        <v>0</v>
      </c>
      <c r="BI636" s="223"/>
      <c r="BJ636" s="223"/>
      <c r="BK636" s="225">
        <f>SUM(BK637)</f>
        <v>0</v>
      </c>
      <c r="BL636" s="225">
        <f t="shared" ref="BL636:BM636" si="2087">SUM(BL637)</f>
        <v>0</v>
      </c>
      <c r="BM636" s="225">
        <f t="shared" si="2087"/>
        <v>0</v>
      </c>
      <c r="BN636" s="225"/>
      <c r="BO636" s="225"/>
      <c r="BP636" s="222">
        <f t="shared" si="1904"/>
        <v>0</v>
      </c>
      <c r="BQ636" s="223"/>
      <c r="BR636" s="225">
        <f>SUM(BR637)</f>
        <v>0</v>
      </c>
      <c r="BS636" s="225">
        <f t="shared" ref="BS636:BT636" si="2088">SUM(BS637)</f>
        <v>0</v>
      </c>
      <c r="BT636" s="225">
        <f t="shared" si="2088"/>
        <v>0</v>
      </c>
      <c r="BU636" s="29"/>
      <c r="BV636" s="190"/>
      <c r="BW636" s="25">
        <f t="shared" si="1905"/>
        <v>0</v>
      </c>
      <c r="BX636" s="47"/>
      <c r="BY636" s="35"/>
      <c r="BZ636" s="35"/>
      <c r="CA636" s="53"/>
      <c r="CB636" s="53"/>
      <c r="CC636" s="53"/>
      <c r="CD636" s="53"/>
      <c r="CE636" s="53"/>
      <c r="CF636" s="53"/>
      <c r="CG636" s="53"/>
      <c r="CH636" s="53"/>
      <c r="CI636" s="53"/>
      <c r="CJ636" s="53"/>
      <c r="CK636" s="53"/>
      <c r="CL636" s="53"/>
      <c r="CM636" s="53"/>
      <c r="CN636" s="53"/>
      <c r="CO636" s="53"/>
      <c r="CP636" s="53"/>
      <c r="CQ636" s="53"/>
      <c r="CR636" s="53"/>
      <c r="CS636" s="53"/>
      <c r="CT636" s="53"/>
      <c r="CU636" s="53"/>
      <c r="CV636" s="53"/>
      <c r="CW636" s="53"/>
      <c r="CX636" s="53"/>
      <c r="CY636" s="53"/>
      <c r="CZ636" s="53"/>
      <c r="DA636" s="53"/>
      <c r="DB636" s="53"/>
      <c r="DC636" s="53"/>
      <c r="DD636" s="53"/>
      <c r="DE636" s="53"/>
      <c r="DF636" s="53"/>
      <c r="DG636" s="53"/>
      <c r="DH636" s="53"/>
      <c r="DI636" s="53"/>
      <c r="DJ636" s="53"/>
      <c r="DK636" s="53"/>
      <c r="DL636" s="53"/>
      <c r="DM636" s="53"/>
      <c r="DN636" s="53"/>
      <c r="DO636" s="53"/>
      <c r="DP636" s="53"/>
      <c r="DQ636" s="53"/>
      <c r="DR636" s="53"/>
      <c r="DS636" s="53"/>
      <c r="DT636" s="53"/>
      <c r="DU636" s="53"/>
      <c r="DV636" s="53"/>
      <c r="DW636" s="53"/>
      <c r="DX636" s="53"/>
      <c r="DY636" s="53"/>
      <c r="DZ636" s="53"/>
      <c r="EA636" s="53"/>
      <c r="EB636" s="53"/>
      <c r="EC636" s="53"/>
      <c r="ED636" s="53"/>
      <c r="EE636" s="53"/>
      <c r="EF636" s="53"/>
      <c r="EG636" s="53"/>
      <c r="EH636" s="53"/>
      <c r="EI636" s="53"/>
      <c r="EJ636" s="53"/>
      <c r="EK636" s="53"/>
      <c r="EL636" s="53"/>
      <c r="EM636" s="53"/>
      <c r="EN636" s="53"/>
      <c r="EO636" s="53"/>
      <c r="EP636" s="53"/>
      <c r="EQ636" s="53"/>
      <c r="ER636" s="53"/>
      <c r="ES636" s="53"/>
      <c r="ET636" s="53"/>
      <c r="EU636" s="53"/>
      <c r="EV636" s="53"/>
      <c r="EW636" s="53"/>
      <c r="EX636" s="53"/>
      <c r="EY636" s="53"/>
      <c r="EZ636" s="53"/>
      <c r="FA636" s="53"/>
      <c r="FB636" s="53"/>
      <c r="FC636" s="53"/>
      <c r="FD636" s="53"/>
      <c r="FE636" s="53"/>
      <c r="FF636" s="53"/>
    </row>
    <row r="637" spans="1:162" ht="57" customHeight="1" outlineLevel="1" x14ac:dyDescent="0.45">
      <c r="A637" s="5">
        <v>520</v>
      </c>
      <c r="B637" s="5">
        <v>66</v>
      </c>
      <c r="C637" s="5" t="s">
        <v>497</v>
      </c>
      <c r="D637" s="6" t="s">
        <v>557</v>
      </c>
      <c r="E637" s="10">
        <v>752</v>
      </c>
      <c r="F637" s="285">
        <f t="shared" ref="F637" si="2089">I637*E637</f>
        <v>1128000</v>
      </c>
      <c r="G637" s="285">
        <f t="shared" ref="G637" si="2090">J637*E637</f>
        <v>94000</v>
      </c>
      <c r="H637" s="285">
        <f t="shared" ref="H637" si="2091">F637+G637</f>
        <v>1222000</v>
      </c>
      <c r="I637" s="283">
        <f>AR637</f>
        <v>1500</v>
      </c>
      <c r="J637" s="283">
        <f>AS637</f>
        <v>125</v>
      </c>
      <c r="K637" s="10"/>
      <c r="L637" s="228"/>
      <c r="M637" s="227">
        <f t="shared" si="1873"/>
        <v>0</v>
      </c>
      <c r="N637" s="227">
        <f t="shared" si="1944"/>
        <v>0</v>
      </c>
      <c r="O637" s="227">
        <f t="shared" si="1874"/>
        <v>0</v>
      </c>
      <c r="P637" s="227"/>
      <c r="Q637" s="227"/>
      <c r="R637" s="227">
        <f t="shared" si="1875"/>
        <v>0</v>
      </c>
      <c r="S637" s="228"/>
      <c r="T637" s="227">
        <f t="shared" si="2003"/>
        <v>0</v>
      </c>
      <c r="U637" s="227">
        <f t="shared" si="2004"/>
        <v>0</v>
      </c>
      <c r="V637" s="232">
        <f t="shared" si="2005"/>
        <v>0</v>
      </c>
      <c r="W637" s="274"/>
      <c r="X637" s="227"/>
      <c r="Y637" s="227"/>
      <c r="Z637" s="228"/>
      <c r="AA637" s="238">
        <f>AM637*AD637</f>
        <v>0</v>
      </c>
      <c r="AB637" s="227">
        <f>AM637*AE637</f>
        <v>0</v>
      </c>
      <c r="AC637" s="227">
        <f>AA637+AB637</f>
        <v>0</v>
      </c>
      <c r="AD637" s="227"/>
      <c r="AE637" s="227"/>
      <c r="AF637" s="229">
        <f t="shared" si="1901"/>
        <v>0</v>
      </c>
      <c r="AG637" s="228"/>
      <c r="AH637" s="227">
        <f t="shared" si="1879"/>
        <v>0</v>
      </c>
      <c r="AI637" s="227">
        <f t="shared" si="1880"/>
        <v>0</v>
      </c>
      <c r="AJ637" s="232">
        <f t="shared" si="2006"/>
        <v>0</v>
      </c>
      <c r="AK637" s="227"/>
      <c r="AL637" s="227"/>
      <c r="AM637" s="227"/>
      <c r="AN637" s="228"/>
      <c r="AO637" s="238">
        <f>E637*AR637</f>
        <v>1128000</v>
      </c>
      <c r="AP637" s="227">
        <f>E637*AS637</f>
        <v>94000</v>
      </c>
      <c r="AQ637" s="227">
        <f t="shared" si="1857"/>
        <v>1222000</v>
      </c>
      <c r="AR637" s="227">
        <v>1500</v>
      </c>
      <c r="AS637" s="227">
        <v>125</v>
      </c>
      <c r="AT637" s="229">
        <f t="shared" si="1856"/>
        <v>1625</v>
      </c>
      <c r="AU637" s="230"/>
      <c r="AV637" s="238">
        <f>R637*AY637</f>
        <v>0</v>
      </c>
      <c r="AW637" s="227">
        <f>R637*AZ637</f>
        <v>0</v>
      </c>
      <c r="AX637" s="227">
        <f>AV637+AW637</f>
        <v>0</v>
      </c>
      <c r="AY637" s="227"/>
      <c r="AZ637" s="227"/>
      <c r="BA637" s="229">
        <f t="shared" si="1902"/>
        <v>0</v>
      </c>
      <c r="BB637" s="230"/>
      <c r="BC637" s="238">
        <f>Y637*BF637</f>
        <v>0</v>
      </c>
      <c r="BD637" s="227">
        <f>Y637*BG637</f>
        <v>0</v>
      </c>
      <c r="BE637" s="227">
        <f>BC637+BD637</f>
        <v>0</v>
      </c>
      <c r="BF637" s="227"/>
      <c r="BG637" s="227"/>
      <c r="BH637" s="229">
        <f t="shared" si="1903"/>
        <v>0</v>
      </c>
      <c r="BI637" s="230"/>
      <c r="BJ637" s="230"/>
      <c r="BK637" s="238">
        <f>AT637*BN637</f>
        <v>0</v>
      </c>
      <c r="BL637" s="227">
        <f>AT637*BO637</f>
        <v>0</v>
      </c>
      <c r="BM637" s="227">
        <f>BK637+BL637</f>
        <v>0</v>
      </c>
      <c r="BN637" s="227"/>
      <c r="BO637" s="227"/>
      <c r="BP637" s="229">
        <f t="shared" si="1904"/>
        <v>0</v>
      </c>
      <c r="BQ637" s="230"/>
      <c r="BR637" s="238">
        <f>BA637*BU637</f>
        <v>0</v>
      </c>
      <c r="BS637" s="227">
        <f>BA637*BV637</f>
        <v>0</v>
      </c>
      <c r="BT637" s="227">
        <f>BR637+BS637</f>
        <v>0</v>
      </c>
      <c r="BU637" s="18"/>
      <c r="BV637" s="186"/>
      <c r="BW637" s="16">
        <f t="shared" si="1905"/>
        <v>0</v>
      </c>
      <c r="BX637" s="48"/>
      <c r="BY637" s="37"/>
      <c r="BZ637" s="37"/>
    </row>
    <row r="638" spans="1:162" s="26" customFormat="1" x14ac:dyDescent="0.45">
      <c r="A638" s="21"/>
      <c r="B638" s="21"/>
      <c r="C638" s="31" t="s">
        <v>498</v>
      </c>
      <c r="D638" s="27"/>
      <c r="E638" s="28"/>
      <c r="F638" s="225">
        <f t="shared" ref="F638:H638" si="2092">SUM(F639:F642)</f>
        <v>6207624.9999999991</v>
      </c>
      <c r="G638" s="225">
        <f t="shared" si="2092"/>
        <v>92844164.975999966</v>
      </c>
      <c r="H638" s="225">
        <f t="shared" si="2092"/>
        <v>99051789.975999981</v>
      </c>
      <c r="I638" s="290"/>
      <c r="J638" s="290"/>
      <c r="K638" s="28"/>
      <c r="L638" s="226"/>
      <c r="M638" s="225">
        <f>SUM(M639:M642)</f>
        <v>0</v>
      </c>
      <c r="N638" s="225">
        <f t="shared" ref="N638:O638" si="2093">SUM(N639:N642)</f>
        <v>0</v>
      </c>
      <c r="O638" s="225">
        <f t="shared" si="2093"/>
        <v>0</v>
      </c>
      <c r="P638" s="225"/>
      <c r="Q638" s="225"/>
      <c r="R638" s="225">
        <f t="shared" si="1875"/>
        <v>0</v>
      </c>
      <c r="S638" s="226"/>
      <c r="T638" s="225">
        <f>SUM(T639:T642)</f>
        <v>0</v>
      </c>
      <c r="U638" s="225">
        <f t="shared" ref="U638" si="2094">SUM(U639:U642)</f>
        <v>0</v>
      </c>
      <c r="V638" s="225">
        <f t="shared" ref="V638" si="2095">SUM(V639:V642)</f>
        <v>0</v>
      </c>
      <c r="W638" s="273"/>
      <c r="X638" s="225"/>
      <c r="Y638" s="225"/>
      <c r="Z638" s="226"/>
      <c r="AA638" s="225">
        <f>SUM(AA639:AA642)</f>
        <v>0</v>
      </c>
      <c r="AB638" s="225">
        <f t="shared" ref="AB638" si="2096">SUM(AB639:AB642)</f>
        <v>0</v>
      </c>
      <c r="AC638" s="225">
        <f>SUM(AC639:AC642)</f>
        <v>0</v>
      </c>
      <c r="AD638" s="225"/>
      <c r="AE638" s="225"/>
      <c r="AF638" s="222">
        <f t="shared" si="1901"/>
        <v>0</v>
      </c>
      <c r="AG638" s="226"/>
      <c r="AH638" s="225">
        <f>SUM(AH639:AH642)</f>
        <v>0</v>
      </c>
      <c r="AI638" s="225">
        <f t="shared" ref="AI638" si="2097">SUM(AI639:AI642)</f>
        <v>92844164.975999966</v>
      </c>
      <c r="AJ638" s="225">
        <f t="shared" ref="AJ638" si="2098">SUM(AJ639:AJ642)</f>
        <v>92844164.975999966</v>
      </c>
      <c r="AK638" s="225"/>
      <c r="AL638" s="225"/>
      <c r="AM638" s="225"/>
      <c r="AN638" s="226"/>
      <c r="AO638" s="225">
        <f>SUM(AO639:AO642)</f>
        <v>6207624.9999999991</v>
      </c>
      <c r="AP638" s="225">
        <f t="shared" ref="AP638" si="2099">SUM(AP639:AP642)</f>
        <v>20930000</v>
      </c>
      <c r="AQ638" s="225">
        <f>SUM(AQ639:AQ642)</f>
        <v>27137625</v>
      </c>
      <c r="AR638" s="225"/>
      <c r="AS638" s="225"/>
      <c r="AT638" s="222">
        <f t="shared" si="1856"/>
        <v>0</v>
      </c>
      <c r="AU638" s="223"/>
      <c r="AV638" s="225">
        <f>SUM(AV639:AV642)</f>
        <v>0</v>
      </c>
      <c r="AW638" s="225">
        <f t="shared" ref="AW638" si="2100">SUM(AW639:AW642)</f>
        <v>0</v>
      </c>
      <c r="AX638" s="225">
        <f>SUM(AX639:AX642)</f>
        <v>0</v>
      </c>
      <c r="AY638" s="225"/>
      <c r="AZ638" s="225"/>
      <c r="BA638" s="222">
        <f t="shared" si="1902"/>
        <v>0</v>
      </c>
      <c r="BB638" s="223"/>
      <c r="BC638" s="225">
        <f>SUM(BC639:BC642)</f>
        <v>0</v>
      </c>
      <c r="BD638" s="225">
        <f t="shared" ref="BD638" si="2101">SUM(BD639:BD642)</f>
        <v>0</v>
      </c>
      <c r="BE638" s="225">
        <f>SUM(BE639:BE642)</f>
        <v>0</v>
      </c>
      <c r="BF638" s="225"/>
      <c r="BG638" s="225"/>
      <c r="BH638" s="222">
        <f t="shared" si="1903"/>
        <v>0</v>
      </c>
      <c r="BI638" s="223"/>
      <c r="BJ638" s="223"/>
      <c r="BK638" s="225">
        <f>SUM(BK639:BK642)</f>
        <v>0</v>
      </c>
      <c r="BL638" s="225">
        <f t="shared" ref="BL638" si="2102">SUM(BL639:BL642)</f>
        <v>0</v>
      </c>
      <c r="BM638" s="225">
        <f>SUM(BM639:BM642)</f>
        <v>0</v>
      </c>
      <c r="BN638" s="225"/>
      <c r="BO638" s="225"/>
      <c r="BP638" s="222">
        <f t="shared" si="1904"/>
        <v>0</v>
      </c>
      <c r="BQ638" s="223"/>
      <c r="BR638" s="225">
        <f>SUM(BR639:BR642)</f>
        <v>0</v>
      </c>
      <c r="BS638" s="225">
        <f t="shared" ref="BS638" si="2103">SUM(BS639:BS642)</f>
        <v>0</v>
      </c>
      <c r="BT638" s="225">
        <f>SUM(BT639:BT642)</f>
        <v>0</v>
      </c>
      <c r="BU638" s="29"/>
      <c r="BV638" s="190"/>
      <c r="BW638" s="25">
        <f t="shared" si="1905"/>
        <v>0</v>
      </c>
      <c r="BX638" s="47"/>
      <c r="BY638" s="35"/>
      <c r="BZ638" s="35"/>
      <c r="CA638" s="53"/>
      <c r="CB638" s="53"/>
      <c r="CC638" s="53"/>
      <c r="CD638" s="53"/>
      <c r="CE638" s="53"/>
      <c r="CF638" s="53"/>
      <c r="CG638" s="53"/>
      <c r="CH638" s="53"/>
      <c r="CI638" s="53"/>
      <c r="CJ638" s="53"/>
      <c r="CK638" s="53"/>
      <c r="CL638" s="53"/>
      <c r="CM638" s="53"/>
      <c r="CN638" s="53"/>
      <c r="CO638" s="53"/>
      <c r="CP638" s="53"/>
      <c r="CQ638" s="53"/>
      <c r="CR638" s="53"/>
      <c r="CS638" s="53"/>
      <c r="CT638" s="53"/>
      <c r="CU638" s="53"/>
      <c r="CV638" s="53"/>
      <c r="CW638" s="53"/>
      <c r="CX638" s="53"/>
      <c r="CY638" s="53"/>
      <c r="CZ638" s="53"/>
      <c r="DA638" s="53"/>
      <c r="DB638" s="53"/>
      <c r="DC638" s="53"/>
      <c r="DD638" s="53"/>
      <c r="DE638" s="53"/>
      <c r="DF638" s="53"/>
      <c r="DG638" s="53"/>
      <c r="DH638" s="53"/>
      <c r="DI638" s="53"/>
      <c r="DJ638" s="53"/>
      <c r="DK638" s="53"/>
      <c r="DL638" s="53"/>
      <c r="DM638" s="53"/>
      <c r="DN638" s="53"/>
      <c r="DO638" s="53"/>
      <c r="DP638" s="53"/>
      <c r="DQ638" s="53"/>
      <c r="DR638" s="53"/>
      <c r="DS638" s="53"/>
      <c r="DT638" s="53"/>
      <c r="DU638" s="53"/>
      <c r="DV638" s="53"/>
      <c r="DW638" s="53"/>
      <c r="DX638" s="53"/>
      <c r="DY638" s="53"/>
      <c r="DZ638" s="53"/>
      <c r="EA638" s="53"/>
      <c r="EB638" s="53"/>
      <c r="EC638" s="53"/>
      <c r="ED638" s="53"/>
      <c r="EE638" s="53"/>
      <c r="EF638" s="53"/>
      <c r="EG638" s="53"/>
      <c r="EH638" s="53"/>
      <c r="EI638" s="53"/>
      <c r="EJ638" s="53"/>
      <c r="EK638" s="53"/>
      <c r="EL638" s="53"/>
      <c r="EM638" s="53"/>
      <c r="EN638" s="53"/>
      <c r="EO638" s="53"/>
      <c r="EP638" s="53"/>
      <c r="EQ638" s="53"/>
      <c r="ER638" s="53"/>
      <c r="ES638" s="53"/>
      <c r="ET638" s="53"/>
      <c r="EU638" s="53"/>
      <c r="EV638" s="53"/>
      <c r="EW638" s="53"/>
      <c r="EX638" s="53"/>
      <c r="EY638" s="53"/>
      <c r="EZ638" s="53"/>
      <c r="FA638" s="53"/>
      <c r="FB638" s="53"/>
      <c r="FC638" s="53"/>
      <c r="FD638" s="53"/>
      <c r="FE638" s="53"/>
      <c r="FF638" s="53"/>
    </row>
    <row r="639" spans="1:162" ht="409.5" customHeight="1" outlineLevel="1" x14ac:dyDescent="0.45">
      <c r="A639" s="5">
        <v>521</v>
      </c>
      <c r="B639" s="5">
        <v>67</v>
      </c>
      <c r="C639" s="5" t="s">
        <v>499</v>
      </c>
      <c r="D639" s="6" t="s">
        <v>557</v>
      </c>
      <c r="E639" s="10">
        <v>400.65</v>
      </c>
      <c r="F639" s="285">
        <f t="shared" ref="F639" si="2104">I639*E639</f>
        <v>2504062.5</v>
      </c>
      <c r="G639" s="285">
        <f t="shared" ref="G639" si="2105">J639*E639</f>
        <v>36446626.849999979</v>
      </c>
      <c r="H639" s="285">
        <f t="shared" ref="H639" si="2106">F639+G639</f>
        <v>38950689.349999979</v>
      </c>
      <c r="I639" s="283">
        <f>AR639</f>
        <v>6250</v>
      </c>
      <c r="J639" s="283">
        <f>AL639</f>
        <v>90968.742917758602</v>
      </c>
      <c r="K639" s="10"/>
      <c r="L639" s="228"/>
      <c r="M639" s="227">
        <f t="shared" si="1873"/>
        <v>0</v>
      </c>
      <c r="N639" s="227">
        <f t="shared" si="1944"/>
        <v>0</v>
      </c>
      <c r="O639" s="227">
        <f t="shared" si="1874"/>
        <v>0</v>
      </c>
      <c r="P639" s="227"/>
      <c r="Q639" s="227"/>
      <c r="R639" s="227">
        <f t="shared" si="1875"/>
        <v>0</v>
      </c>
      <c r="S639" s="228"/>
      <c r="T639" s="227">
        <f t="shared" si="2003"/>
        <v>0</v>
      </c>
      <c r="U639" s="227">
        <f t="shared" si="2004"/>
        <v>0</v>
      </c>
      <c r="V639" s="232">
        <f t="shared" si="2005"/>
        <v>0</v>
      </c>
      <c r="W639" s="274"/>
      <c r="X639" s="227"/>
      <c r="Y639" s="227"/>
      <c r="Z639" s="228"/>
      <c r="AA639" s="238">
        <f>AM639*AD639</f>
        <v>0</v>
      </c>
      <c r="AB639" s="227">
        <f>AM639*AE639</f>
        <v>0</v>
      </c>
      <c r="AC639" s="227">
        <f>AA639+AB639</f>
        <v>0</v>
      </c>
      <c r="AD639" s="227"/>
      <c r="AE639" s="227"/>
      <c r="AF639" s="229">
        <f t="shared" si="1901"/>
        <v>0</v>
      </c>
      <c r="AG639" s="228"/>
      <c r="AH639" s="227">
        <f t="shared" si="1879"/>
        <v>0</v>
      </c>
      <c r="AI639" s="227">
        <f t="shared" si="1880"/>
        <v>36446626.849999979</v>
      </c>
      <c r="AJ639" s="232">
        <f t="shared" si="2006"/>
        <v>36446626.849999979</v>
      </c>
      <c r="AK639" s="227"/>
      <c r="AL639" s="227">
        <f>76690.7429177586+14278</f>
        <v>90968.742917758602</v>
      </c>
      <c r="AM639" s="227"/>
      <c r="AN639" s="228"/>
      <c r="AO639" s="238">
        <f>E639*AR639</f>
        <v>2504062.5</v>
      </c>
      <c r="AP639" s="227">
        <f>E639*AS639</f>
        <v>0</v>
      </c>
      <c r="AQ639" s="227">
        <f t="shared" si="1857"/>
        <v>2504062.5</v>
      </c>
      <c r="AR639" s="227">
        <v>6250</v>
      </c>
      <c r="AS639" s="227">
        <v>0</v>
      </c>
      <c r="AT639" s="229">
        <f t="shared" si="1856"/>
        <v>6250</v>
      </c>
      <c r="AU639" s="230"/>
      <c r="AV639" s="238">
        <f>R639*AY639</f>
        <v>0</v>
      </c>
      <c r="AW639" s="227">
        <f>R639*AZ639</f>
        <v>0</v>
      </c>
      <c r="AX639" s="227">
        <f>AV639+AW639</f>
        <v>0</v>
      </c>
      <c r="AY639" s="227"/>
      <c r="AZ639" s="227"/>
      <c r="BA639" s="229">
        <f t="shared" si="1902"/>
        <v>0</v>
      </c>
      <c r="BB639" s="230"/>
      <c r="BC639" s="238">
        <f>Y639*BF639</f>
        <v>0</v>
      </c>
      <c r="BD639" s="227">
        <f>Y639*BG639</f>
        <v>0</v>
      </c>
      <c r="BE639" s="227">
        <f>BC639+BD639</f>
        <v>0</v>
      </c>
      <c r="BF639" s="227"/>
      <c r="BG639" s="227"/>
      <c r="BH639" s="229">
        <f t="shared" si="1903"/>
        <v>0</v>
      </c>
      <c r="BI639" s="230"/>
      <c r="BJ639" s="230"/>
      <c r="BK639" s="238">
        <f>AT639*BN639</f>
        <v>0</v>
      </c>
      <c r="BL639" s="227">
        <f>AT639*BO639</f>
        <v>0</v>
      </c>
      <c r="BM639" s="227">
        <f>BK639+BL639</f>
        <v>0</v>
      </c>
      <c r="BN639" s="227"/>
      <c r="BO639" s="227"/>
      <c r="BP639" s="229">
        <f t="shared" si="1904"/>
        <v>0</v>
      </c>
      <c r="BQ639" s="230"/>
      <c r="BR639" s="238">
        <f>BA639*BU639</f>
        <v>0</v>
      </c>
      <c r="BS639" s="227">
        <f>BA639*BV639</f>
        <v>0</v>
      </c>
      <c r="BT639" s="227">
        <f>BR639+BS639</f>
        <v>0</v>
      </c>
      <c r="BU639" s="18"/>
      <c r="BV639" s="186"/>
      <c r="BW639" s="16">
        <f t="shared" si="1905"/>
        <v>0</v>
      </c>
      <c r="BX639" s="48"/>
      <c r="BY639" s="37" t="s">
        <v>1016</v>
      </c>
      <c r="BZ639" s="37"/>
    </row>
    <row r="640" spans="1:162" ht="85.5" customHeight="1" outlineLevel="1" x14ac:dyDescent="0.45">
      <c r="A640" s="5">
        <v>522</v>
      </c>
      <c r="B640" s="5">
        <v>68</v>
      </c>
      <c r="C640" s="5" t="s">
        <v>500</v>
      </c>
      <c r="D640" s="6" t="s">
        <v>550</v>
      </c>
      <c r="E640" s="10">
        <v>31</v>
      </c>
      <c r="F640" s="285">
        <f t="shared" ref="F640:F642" si="2107">I640*E640</f>
        <v>129166.66666666667</v>
      </c>
      <c r="G640" s="285">
        <f t="shared" ref="G640:G642" si="2108">J640*E640</f>
        <v>3896666.666666667</v>
      </c>
      <c r="H640" s="285">
        <f t="shared" ref="H640:H642" si="2109">F640+G640</f>
        <v>4025833.3333333335</v>
      </c>
      <c r="I640" s="285">
        <f t="shared" ref="I640:I641" si="2110">AR640</f>
        <v>4166.666666666667</v>
      </c>
      <c r="J640" s="285">
        <f t="shared" ref="J640:J641" si="2111">AL640</f>
        <v>125698.92473118281</v>
      </c>
      <c r="K640" s="10"/>
      <c r="L640" s="228"/>
      <c r="M640" s="227">
        <f t="shared" si="1873"/>
        <v>0</v>
      </c>
      <c r="N640" s="227">
        <f t="shared" si="1944"/>
        <v>0</v>
      </c>
      <c r="O640" s="227">
        <f t="shared" si="1874"/>
        <v>0</v>
      </c>
      <c r="P640" s="227"/>
      <c r="Q640" s="227"/>
      <c r="R640" s="227">
        <f t="shared" si="1875"/>
        <v>0</v>
      </c>
      <c r="S640" s="228"/>
      <c r="T640" s="227">
        <f t="shared" si="2003"/>
        <v>0</v>
      </c>
      <c r="U640" s="227">
        <f t="shared" si="2004"/>
        <v>0</v>
      </c>
      <c r="V640" s="232">
        <f t="shared" si="2005"/>
        <v>0</v>
      </c>
      <c r="W640" s="274"/>
      <c r="X640" s="227"/>
      <c r="Y640" s="227"/>
      <c r="Z640" s="228"/>
      <c r="AA640" s="238">
        <f>AM640*AD640</f>
        <v>0</v>
      </c>
      <c r="AB640" s="227">
        <f>AM640*AE640</f>
        <v>0</v>
      </c>
      <c r="AC640" s="227">
        <f>AA640+AB640</f>
        <v>0</v>
      </c>
      <c r="AD640" s="227"/>
      <c r="AE640" s="227"/>
      <c r="AF640" s="229">
        <f t="shared" si="1901"/>
        <v>0</v>
      </c>
      <c r="AG640" s="228"/>
      <c r="AH640" s="227">
        <f t="shared" si="1879"/>
        <v>0</v>
      </c>
      <c r="AI640" s="227">
        <f t="shared" si="1880"/>
        <v>3896666.666666667</v>
      </c>
      <c r="AJ640" s="232">
        <f t="shared" si="2006"/>
        <v>3896666.666666667</v>
      </c>
      <c r="AK640" s="227"/>
      <c r="AL640" s="227">
        <v>125698.92473118281</v>
      </c>
      <c r="AM640" s="227"/>
      <c r="AN640" s="228"/>
      <c r="AO640" s="238">
        <f>E640*AR640</f>
        <v>129166.66666666667</v>
      </c>
      <c r="AP640" s="227">
        <f t="shared" ref="AP640:AP642" si="2112">E640*AS640</f>
        <v>9403333.333333334</v>
      </c>
      <c r="AQ640" s="227">
        <f t="shared" si="1857"/>
        <v>9532500</v>
      </c>
      <c r="AR640" s="227">
        <v>4166.666666666667</v>
      </c>
      <c r="AS640" s="227">
        <v>303333.33333333337</v>
      </c>
      <c r="AT640" s="229">
        <f t="shared" si="1856"/>
        <v>307500.00000000006</v>
      </c>
      <c r="AU640" s="230"/>
      <c r="AV640" s="238">
        <f>R640*AY640</f>
        <v>0</v>
      </c>
      <c r="AW640" s="227">
        <f>R640*AZ640</f>
        <v>0</v>
      </c>
      <c r="AX640" s="227">
        <f>AV640+AW640</f>
        <v>0</v>
      </c>
      <c r="AY640" s="227"/>
      <c r="AZ640" s="227"/>
      <c r="BA640" s="229">
        <f t="shared" si="1902"/>
        <v>0</v>
      </c>
      <c r="BB640" s="230"/>
      <c r="BC640" s="238">
        <f>Y640*BF640</f>
        <v>0</v>
      </c>
      <c r="BD640" s="227">
        <f>Y640*BG640</f>
        <v>0</v>
      </c>
      <c r="BE640" s="227">
        <f>BC640+BD640</f>
        <v>0</v>
      </c>
      <c r="BF640" s="227"/>
      <c r="BG640" s="227"/>
      <c r="BH640" s="229">
        <f t="shared" si="1903"/>
        <v>0</v>
      </c>
      <c r="BI640" s="230"/>
      <c r="BJ640" s="230"/>
      <c r="BK640" s="238">
        <f>AT640*BN640</f>
        <v>0</v>
      </c>
      <c r="BL640" s="227">
        <f>AT640*BO640</f>
        <v>0</v>
      </c>
      <c r="BM640" s="227">
        <f>BK640+BL640</f>
        <v>0</v>
      </c>
      <c r="BN640" s="227"/>
      <c r="BO640" s="227"/>
      <c r="BP640" s="229">
        <f t="shared" si="1904"/>
        <v>0</v>
      </c>
      <c r="BQ640" s="230"/>
      <c r="BR640" s="238">
        <f>BA640*BU640</f>
        <v>0</v>
      </c>
      <c r="BS640" s="227">
        <f>BA640*BV640</f>
        <v>0</v>
      </c>
      <c r="BT640" s="227">
        <f>BR640+BS640</f>
        <v>0</v>
      </c>
      <c r="BU640" s="18"/>
      <c r="BV640" s="186"/>
      <c r="BW640" s="16">
        <f t="shared" si="1905"/>
        <v>0</v>
      </c>
      <c r="BX640" s="48"/>
      <c r="BY640" s="37" t="s">
        <v>1017</v>
      </c>
      <c r="BZ640" s="37" t="s">
        <v>1055</v>
      </c>
    </row>
    <row r="641" spans="1:162" ht="409.5" customHeight="1" outlineLevel="1" x14ac:dyDescent="0.45">
      <c r="A641" s="5">
        <v>523</v>
      </c>
      <c r="B641" s="5">
        <v>69</v>
      </c>
      <c r="C641" s="5" t="s">
        <v>501</v>
      </c>
      <c r="D641" s="6" t="s">
        <v>557</v>
      </c>
      <c r="E641" s="10">
        <v>546.56999999999994</v>
      </c>
      <c r="F641" s="285">
        <f t="shared" si="2107"/>
        <v>3416062.4999999995</v>
      </c>
      <c r="G641" s="285">
        <f t="shared" si="2108"/>
        <v>48600038.125999995</v>
      </c>
      <c r="H641" s="285">
        <f t="shared" si="2109"/>
        <v>52016100.625999995</v>
      </c>
      <c r="I641" s="285">
        <f t="shared" si="2110"/>
        <v>6250</v>
      </c>
      <c r="J641" s="285">
        <f t="shared" si="2111"/>
        <v>88918.232112995596</v>
      </c>
      <c r="K641" s="10"/>
      <c r="L641" s="228"/>
      <c r="M641" s="227">
        <f t="shared" si="1873"/>
        <v>0</v>
      </c>
      <c r="N641" s="227">
        <f t="shared" si="1944"/>
        <v>0</v>
      </c>
      <c r="O641" s="227">
        <f t="shared" si="1874"/>
        <v>0</v>
      </c>
      <c r="P641" s="227"/>
      <c r="Q641" s="227"/>
      <c r="R641" s="227">
        <f t="shared" si="1875"/>
        <v>0</v>
      </c>
      <c r="S641" s="228"/>
      <c r="T641" s="227">
        <f t="shared" si="2003"/>
        <v>0</v>
      </c>
      <c r="U641" s="227">
        <f t="shared" si="2004"/>
        <v>0</v>
      </c>
      <c r="V641" s="232">
        <f t="shared" si="2005"/>
        <v>0</v>
      </c>
      <c r="W641" s="274"/>
      <c r="X641" s="227"/>
      <c r="Y641" s="227"/>
      <c r="Z641" s="228"/>
      <c r="AA641" s="238">
        <f>AM641*AD641</f>
        <v>0</v>
      </c>
      <c r="AB641" s="227">
        <f>AM641*AE641</f>
        <v>0</v>
      </c>
      <c r="AC641" s="227">
        <f>AA641+AB641</f>
        <v>0</v>
      </c>
      <c r="AD641" s="227"/>
      <c r="AE641" s="227"/>
      <c r="AF641" s="229">
        <f t="shared" si="1901"/>
        <v>0</v>
      </c>
      <c r="AG641" s="228"/>
      <c r="AH641" s="227">
        <f t="shared" si="1879"/>
        <v>0</v>
      </c>
      <c r="AI641" s="227">
        <f t="shared" si="1880"/>
        <v>48600038.125999995</v>
      </c>
      <c r="AJ641" s="232">
        <f t="shared" si="2006"/>
        <v>48600038.125999995</v>
      </c>
      <c r="AK641" s="227"/>
      <c r="AL641" s="227">
        <f>74640.4321129956+14277.8</f>
        <v>88918.232112995596</v>
      </c>
      <c r="AM641" s="227"/>
      <c r="AN641" s="228"/>
      <c r="AO641" s="238">
        <f>E641*AR641</f>
        <v>3416062.4999999995</v>
      </c>
      <c r="AP641" s="227">
        <f t="shared" si="2112"/>
        <v>0</v>
      </c>
      <c r="AQ641" s="227">
        <f t="shared" si="1857"/>
        <v>3416062.4999999995</v>
      </c>
      <c r="AR641" s="227">
        <v>6250</v>
      </c>
      <c r="AS641" s="227">
        <v>0</v>
      </c>
      <c r="AT641" s="229">
        <f t="shared" si="1856"/>
        <v>6250</v>
      </c>
      <c r="AU641" s="230"/>
      <c r="AV641" s="238">
        <f>R641*AY641</f>
        <v>0</v>
      </c>
      <c r="AW641" s="227">
        <f>R641*AZ641</f>
        <v>0</v>
      </c>
      <c r="AX641" s="227">
        <f>AV641+AW641</f>
        <v>0</v>
      </c>
      <c r="AY641" s="227"/>
      <c r="AZ641" s="227"/>
      <c r="BA641" s="229">
        <f t="shared" si="1902"/>
        <v>0</v>
      </c>
      <c r="BB641" s="230"/>
      <c r="BC641" s="238">
        <f>Y641*BF641</f>
        <v>0</v>
      </c>
      <c r="BD641" s="227">
        <f>Y641*BG641</f>
        <v>0</v>
      </c>
      <c r="BE641" s="227">
        <f>BC641+BD641</f>
        <v>0</v>
      </c>
      <c r="BF641" s="227"/>
      <c r="BG641" s="227"/>
      <c r="BH641" s="229">
        <f t="shared" si="1903"/>
        <v>0</v>
      </c>
      <c r="BI641" s="230"/>
      <c r="BJ641" s="230"/>
      <c r="BK641" s="238">
        <f>AT641*BN641</f>
        <v>0</v>
      </c>
      <c r="BL641" s="227">
        <f>AT641*BO641</f>
        <v>0</v>
      </c>
      <c r="BM641" s="227">
        <f>BK641+BL641</f>
        <v>0</v>
      </c>
      <c r="BN641" s="227"/>
      <c r="BO641" s="227"/>
      <c r="BP641" s="229">
        <f t="shared" si="1904"/>
        <v>0</v>
      </c>
      <c r="BQ641" s="230"/>
      <c r="BR641" s="238">
        <f>BA641*BU641</f>
        <v>0</v>
      </c>
      <c r="BS641" s="227">
        <f>BA641*BV641</f>
        <v>0</v>
      </c>
      <c r="BT641" s="227">
        <f>BR641+BS641</f>
        <v>0</v>
      </c>
      <c r="BU641" s="18"/>
      <c r="BV641" s="186"/>
      <c r="BW641" s="16">
        <f t="shared" si="1905"/>
        <v>0</v>
      </c>
      <c r="BX641" s="48"/>
      <c r="BY641" s="37" t="s">
        <v>1018</v>
      </c>
      <c r="BZ641" s="37"/>
    </row>
    <row r="642" spans="1:162" ht="57" customHeight="1" outlineLevel="1" x14ac:dyDescent="0.45">
      <c r="A642" s="5">
        <v>524</v>
      </c>
      <c r="B642" s="5">
        <v>70</v>
      </c>
      <c r="C642" s="5" t="s">
        <v>500</v>
      </c>
      <c r="D642" s="6" t="s">
        <v>550</v>
      </c>
      <c r="E642" s="10">
        <v>38</v>
      </c>
      <c r="F642" s="285">
        <f t="shared" si="2107"/>
        <v>158333.33333333334</v>
      </c>
      <c r="G642" s="285">
        <f t="shared" si="2108"/>
        <v>3900833.3333333335</v>
      </c>
      <c r="H642" s="285">
        <f t="shared" si="2109"/>
        <v>4059166.666666667</v>
      </c>
      <c r="I642" s="285">
        <f>AR642</f>
        <v>4166.666666666667</v>
      </c>
      <c r="J642" s="285">
        <f>AL642</f>
        <v>102653.50877192983</v>
      </c>
      <c r="K642" s="10"/>
      <c r="L642" s="228"/>
      <c r="M642" s="227">
        <f t="shared" si="1873"/>
        <v>0</v>
      </c>
      <c r="N642" s="227">
        <f t="shared" si="1944"/>
        <v>0</v>
      </c>
      <c r="O642" s="227">
        <f t="shared" si="1874"/>
        <v>0</v>
      </c>
      <c r="P642" s="227"/>
      <c r="Q642" s="227"/>
      <c r="R642" s="227">
        <f t="shared" si="1875"/>
        <v>0</v>
      </c>
      <c r="S642" s="228"/>
      <c r="T642" s="227">
        <f t="shared" si="2003"/>
        <v>0</v>
      </c>
      <c r="U642" s="227">
        <f t="shared" si="2004"/>
        <v>0</v>
      </c>
      <c r="V642" s="232">
        <f t="shared" si="2005"/>
        <v>0</v>
      </c>
      <c r="W642" s="274"/>
      <c r="X642" s="227"/>
      <c r="Y642" s="227"/>
      <c r="Z642" s="228"/>
      <c r="AA642" s="238">
        <f>AM642*AD642</f>
        <v>0</v>
      </c>
      <c r="AB642" s="227">
        <f>AM642*AE642</f>
        <v>0</v>
      </c>
      <c r="AC642" s="227">
        <f>AA642+AB642</f>
        <v>0</v>
      </c>
      <c r="AD642" s="227"/>
      <c r="AE642" s="227"/>
      <c r="AF642" s="229">
        <f t="shared" si="1901"/>
        <v>0</v>
      </c>
      <c r="AG642" s="228"/>
      <c r="AH642" s="227">
        <f t="shared" si="1879"/>
        <v>0</v>
      </c>
      <c r="AI642" s="227">
        <f t="shared" si="1880"/>
        <v>3900833.3333333335</v>
      </c>
      <c r="AJ642" s="232">
        <f t="shared" si="2006"/>
        <v>3900833.3333333335</v>
      </c>
      <c r="AK642" s="227"/>
      <c r="AL642" s="227">
        <v>102653.50877192983</v>
      </c>
      <c r="AM642" s="227"/>
      <c r="AN642" s="228"/>
      <c r="AO642" s="238">
        <f>E642*AR642</f>
        <v>158333.33333333334</v>
      </c>
      <c r="AP642" s="227">
        <f t="shared" si="2112"/>
        <v>11526666.666666668</v>
      </c>
      <c r="AQ642" s="227">
        <f t="shared" si="1857"/>
        <v>11685000.000000002</v>
      </c>
      <c r="AR642" s="227">
        <v>4166.666666666667</v>
      </c>
      <c r="AS642" s="227">
        <v>303333.33333333337</v>
      </c>
      <c r="AT642" s="229">
        <f t="shared" si="1856"/>
        <v>307500.00000000006</v>
      </c>
      <c r="AU642" s="230"/>
      <c r="AV642" s="238">
        <f>R642*AY642</f>
        <v>0</v>
      </c>
      <c r="AW642" s="227">
        <f>R642*AZ642</f>
        <v>0</v>
      </c>
      <c r="AX642" s="227">
        <f>AV642+AW642</f>
        <v>0</v>
      </c>
      <c r="AY642" s="227"/>
      <c r="AZ642" s="227"/>
      <c r="BA642" s="229">
        <f t="shared" si="1902"/>
        <v>0</v>
      </c>
      <c r="BB642" s="230"/>
      <c r="BC642" s="238">
        <f>Y642*BF642</f>
        <v>0</v>
      </c>
      <c r="BD642" s="227">
        <f>Y642*BG642</f>
        <v>0</v>
      </c>
      <c r="BE642" s="227">
        <f>BC642+BD642</f>
        <v>0</v>
      </c>
      <c r="BF642" s="227"/>
      <c r="BG642" s="227"/>
      <c r="BH642" s="229">
        <f t="shared" si="1903"/>
        <v>0</v>
      </c>
      <c r="BI642" s="230"/>
      <c r="BJ642" s="230"/>
      <c r="BK642" s="238">
        <f>AT642*BN642</f>
        <v>0</v>
      </c>
      <c r="BL642" s="227">
        <f>AT642*BO642</f>
        <v>0</v>
      </c>
      <c r="BM642" s="227">
        <f>BK642+BL642</f>
        <v>0</v>
      </c>
      <c r="BN642" s="227"/>
      <c r="BO642" s="227"/>
      <c r="BP642" s="229">
        <f t="shared" si="1904"/>
        <v>0</v>
      </c>
      <c r="BQ642" s="230"/>
      <c r="BR642" s="238">
        <f>BA642*BU642</f>
        <v>0</v>
      </c>
      <c r="BS642" s="227">
        <f>BA642*BV642</f>
        <v>0</v>
      </c>
      <c r="BT642" s="227">
        <f>BR642+BS642</f>
        <v>0</v>
      </c>
      <c r="BU642" s="18"/>
      <c r="BV642" s="186"/>
      <c r="BW642" s="16">
        <f t="shared" si="1905"/>
        <v>0</v>
      </c>
      <c r="BX642" s="48"/>
      <c r="BY642" s="37" t="s">
        <v>1019</v>
      </c>
      <c r="BZ642" s="37"/>
    </row>
    <row r="643" spans="1:162" s="26" customFormat="1" x14ac:dyDescent="0.45">
      <c r="A643" s="21"/>
      <c r="B643" s="21"/>
      <c r="C643" s="21" t="s">
        <v>502</v>
      </c>
      <c r="D643" s="27"/>
      <c r="E643" s="28"/>
      <c r="F643" s="225">
        <f t="shared" ref="F643:H643" si="2113">SUM(F644:F647)</f>
        <v>2077506.6666666667</v>
      </c>
      <c r="G643" s="225">
        <f t="shared" si="2113"/>
        <v>5430450</v>
      </c>
      <c r="H643" s="225">
        <f t="shared" si="2113"/>
        <v>7507956.666666667</v>
      </c>
      <c r="I643" s="290"/>
      <c r="J643" s="290"/>
      <c r="K643" s="28"/>
      <c r="L643" s="226"/>
      <c r="M643" s="225">
        <f>SUM(M644:M647)</f>
        <v>0</v>
      </c>
      <c r="N643" s="225">
        <f t="shared" ref="N643:O643" si="2114">SUM(N644:N647)</f>
        <v>0</v>
      </c>
      <c r="O643" s="225">
        <f t="shared" si="2114"/>
        <v>0</v>
      </c>
      <c r="P643" s="225"/>
      <c r="Q643" s="225"/>
      <c r="R643" s="225">
        <f t="shared" si="1875"/>
        <v>0</v>
      </c>
      <c r="S643" s="226"/>
      <c r="T643" s="225">
        <f>SUM(T644:T647)</f>
        <v>0</v>
      </c>
      <c r="U643" s="225">
        <f t="shared" ref="U643" si="2115">SUM(U644:U647)</f>
        <v>0</v>
      </c>
      <c r="V643" s="225">
        <f t="shared" ref="V643" si="2116">SUM(V644:V647)</f>
        <v>0</v>
      </c>
      <c r="W643" s="273"/>
      <c r="X643" s="225"/>
      <c r="Y643" s="225"/>
      <c r="Z643" s="226"/>
      <c r="AA643" s="225">
        <f>SUM(AA644:AA647)</f>
        <v>0</v>
      </c>
      <c r="AB643" s="225">
        <f t="shared" ref="AB643:AC643" si="2117">SUM(AB644:AB647)</f>
        <v>0</v>
      </c>
      <c r="AC643" s="225">
        <f t="shared" si="2117"/>
        <v>0</v>
      </c>
      <c r="AD643" s="225"/>
      <c r="AE643" s="225"/>
      <c r="AF643" s="222">
        <f t="shared" si="1901"/>
        <v>0</v>
      </c>
      <c r="AG643" s="226"/>
      <c r="AH643" s="225">
        <f>SUM(AH644:AH647)</f>
        <v>0</v>
      </c>
      <c r="AI643" s="225">
        <f t="shared" ref="AI643" si="2118">SUM(AI644:AI647)</f>
        <v>5430450</v>
      </c>
      <c r="AJ643" s="225">
        <f t="shared" ref="AJ643" si="2119">SUM(AJ644:AJ647)</f>
        <v>5430450</v>
      </c>
      <c r="AK643" s="225"/>
      <c r="AL643" s="225"/>
      <c r="AM643" s="225"/>
      <c r="AN643" s="226"/>
      <c r="AO643" s="225">
        <f>SUM(AO644:AO647)</f>
        <v>2077506.6666666667</v>
      </c>
      <c r="AP643" s="225">
        <f t="shared" ref="AP643" si="2120">SUM(AP644:AP647)</f>
        <v>0</v>
      </c>
      <c r="AQ643" s="225">
        <f t="shared" ref="AQ643" si="2121">SUM(AQ644:AQ647)</f>
        <v>2077506.6666666667</v>
      </c>
      <c r="AR643" s="225"/>
      <c r="AS643" s="225"/>
      <c r="AT643" s="222">
        <f t="shared" si="1856"/>
        <v>0</v>
      </c>
      <c r="AU643" s="223"/>
      <c r="AV643" s="225">
        <f>SUM(AV644:AV647)</f>
        <v>0</v>
      </c>
      <c r="AW643" s="225">
        <f t="shared" ref="AW643" si="2122">SUM(AW644:AW647)</f>
        <v>0</v>
      </c>
      <c r="AX643" s="225">
        <f t="shared" ref="AX643" si="2123">SUM(AX644:AX647)</f>
        <v>0</v>
      </c>
      <c r="AY643" s="225"/>
      <c r="AZ643" s="225"/>
      <c r="BA643" s="222">
        <f t="shared" si="1902"/>
        <v>0</v>
      </c>
      <c r="BB643" s="223"/>
      <c r="BC643" s="225">
        <f>SUM(BC644:BC647)</f>
        <v>0</v>
      </c>
      <c r="BD643" s="225">
        <f t="shared" ref="BD643:BE643" si="2124">SUM(BD644:BD647)</f>
        <v>0</v>
      </c>
      <c r="BE643" s="225">
        <f t="shared" si="2124"/>
        <v>0</v>
      </c>
      <c r="BF643" s="225"/>
      <c r="BG643" s="225"/>
      <c r="BH643" s="222">
        <f t="shared" si="1903"/>
        <v>0</v>
      </c>
      <c r="BI643" s="223"/>
      <c r="BJ643" s="223"/>
      <c r="BK643" s="225">
        <f>SUM(BK644:BK647)</f>
        <v>0</v>
      </c>
      <c r="BL643" s="225">
        <f t="shared" ref="BL643:BM643" si="2125">SUM(BL644:BL647)</f>
        <v>0</v>
      </c>
      <c r="BM643" s="225">
        <f t="shared" si="2125"/>
        <v>0</v>
      </c>
      <c r="BN643" s="225"/>
      <c r="BO643" s="225"/>
      <c r="BP643" s="222">
        <f t="shared" si="1904"/>
        <v>0</v>
      </c>
      <c r="BQ643" s="223"/>
      <c r="BR643" s="225">
        <f>SUM(BR644:BR647)</f>
        <v>0</v>
      </c>
      <c r="BS643" s="225">
        <f t="shared" ref="BS643:BT643" si="2126">SUM(BS644:BS647)</f>
        <v>0</v>
      </c>
      <c r="BT643" s="225">
        <f t="shared" si="2126"/>
        <v>0</v>
      </c>
      <c r="BU643" s="29"/>
      <c r="BV643" s="190"/>
      <c r="BW643" s="25">
        <f t="shared" si="1905"/>
        <v>0</v>
      </c>
      <c r="BX643" s="47"/>
      <c r="BY643" s="35"/>
      <c r="BZ643" s="35"/>
      <c r="CA643" s="53"/>
      <c r="CB643" s="53"/>
      <c r="CC643" s="53"/>
      <c r="CD643" s="53"/>
      <c r="CE643" s="53"/>
      <c r="CF643" s="53"/>
      <c r="CG643" s="53"/>
      <c r="CH643" s="53"/>
      <c r="CI643" s="53"/>
      <c r="CJ643" s="53"/>
      <c r="CK643" s="53"/>
      <c r="CL643" s="53"/>
      <c r="CM643" s="53"/>
      <c r="CN643" s="53"/>
      <c r="CO643" s="53"/>
      <c r="CP643" s="53"/>
      <c r="CQ643" s="53"/>
      <c r="CR643" s="53"/>
      <c r="CS643" s="53"/>
      <c r="CT643" s="53"/>
      <c r="CU643" s="53"/>
      <c r="CV643" s="53"/>
      <c r="CW643" s="53"/>
      <c r="CX643" s="53"/>
      <c r="CY643" s="53"/>
      <c r="CZ643" s="53"/>
      <c r="DA643" s="53"/>
      <c r="DB643" s="53"/>
      <c r="DC643" s="53"/>
      <c r="DD643" s="53"/>
      <c r="DE643" s="53"/>
      <c r="DF643" s="53"/>
      <c r="DG643" s="53"/>
      <c r="DH643" s="53"/>
      <c r="DI643" s="53"/>
      <c r="DJ643" s="53"/>
      <c r="DK643" s="53"/>
      <c r="DL643" s="53"/>
      <c r="DM643" s="53"/>
      <c r="DN643" s="53"/>
      <c r="DO643" s="53"/>
      <c r="DP643" s="53"/>
      <c r="DQ643" s="53"/>
      <c r="DR643" s="53"/>
      <c r="DS643" s="53"/>
      <c r="DT643" s="53"/>
      <c r="DU643" s="53"/>
      <c r="DV643" s="53"/>
      <c r="DW643" s="53"/>
      <c r="DX643" s="53"/>
      <c r="DY643" s="53"/>
      <c r="DZ643" s="53"/>
      <c r="EA643" s="53"/>
      <c r="EB643" s="53"/>
      <c r="EC643" s="53"/>
      <c r="ED643" s="53"/>
      <c r="EE643" s="53"/>
      <c r="EF643" s="53"/>
      <c r="EG643" s="53"/>
      <c r="EH643" s="53"/>
      <c r="EI643" s="53"/>
      <c r="EJ643" s="53"/>
      <c r="EK643" s="53"/>
      <c r="EL643" s="53"/>
      <c r="EM643" s="53"/>
      <c r="EN643" s="53"/>
      <c r="EO643" s="53"/>
      <c r="EP643" s="53"/>
      <c r="EQ643" s="53"/>
      <c r="ER643" s="53"/>
      <c r="ES643" s="53"/>
      <c r="ET643" s="53"/>
      <c r="EU643" s="53"/>
      <c r="EV643" s="53"/>
      <c r="EW643" s="53"/>
      <c r="EX643" s="53"/>
      <c r="EY643" s="53"/>
      <c r="EZ643" s="53"/>
      <c r="FA643" s="53"/>
      <c r="FB643" s="53"/>
      <c r="FC643" s="53"/>
      <c r="FD643" s="53"/>
      <c r="FE643" s="53"/>
      <c r="FF643" s="53"/>
    </row>
    <row r="644" spans="1:162" ht="57" customHeight="1" outlineLevel="1" x14ac:dyDescent="0.45">
      <c r="A644" s="5">
        <v>525</v>
      </c>
      <c r="B644" s="5">
        <v>71</v>
      </c>
      <c r="C644" s="5" t="s">
        <v>503</v>
      </c>
      <c r="D644" s="6" t="s">
        <v>550</v>
      </c>
      <c r="E644" s="10">
        <v>242</v>
      </c>
      <c r="F644" s="285">
        <f t="shared" ref="F644:F646" si="2127">I644*E644</f>
        <v>907500</v>
      </c>
      <c r="G644" s="285">
        <f t="shared" ref="G644:G646" si="2128">J644*E644</f>
        <v>2372146.0288808667</v>
      </c>
      <c r="H644" s="285">
        <f t="shared" ref="H644:H646" si="2129">F644+G644</f>
        <v>3279646.0288808667</v>
      </c>
      <c r="I644" s="285">
        <f>AR644</f>
        <v>3750</v>
      </c>
      <c r="J644" s="285">
        <f>AL644</f>
        <v>9802.256317689531</v>
      </c>
      <c r="K644" s="10"/>
      <c r="L644" s="228"/>
      <c r="M644" s="227">
        <f t="shared" si="1873"/>
        <v>0</v>
      </c>
      <c r="N644" s="227">
        <f t="shared" si="1944"/>
        <v>0</v>
      </c>
      <c r="O644" s="227">
        <f t="shared" si="1874"/>
        <v>0</v>
      </c>
      <c r="P644" s="227"/>
      <c r="Q644" s="227"/>
      <c r="R644" s="227">
        <f t="shared" si="1875"/>
        <v>0</v>
      </c>
      <c r="S644" s="228"/>
      <c r="T644" s="227">
        <f t="shared" si="2003"/>
        <v>0</v>
      </c>
      <c r="U644" s="227">
        <f t="shared" si="2004"/>
        <v>0</v>
      </c>
      <c r="V644" s="232">
        <f t="shared" si="2005"/>
        <v>0</v>
      </c>
      <c r="W644" s="274"/>
      <c r="X644" s="227"/>
      <c r="Y644" s="227"/>
      <c r="Z644" s="228"/>
      <c r="AA644" s="238">
        <f>AM644*AD644</f>
        <v>0</v>
      </c>
      <c r="AB644" s="227">
        <f>AM644*AE644</f>
        <v>0</v>
      </c>
      <c r="AC644" s="227">
        <f>AA644+AB644</f>
        <v>0</v>
      </c>
      <c r="AD644" s="227"/>
      <c r="AE644" s="227"/>
      <c r="AF644" s="229">
        <f t="shared" si="1901"/>
        <v>0</v>
      </c>
      <c r="AG644" s="228"/>
      <c r="AH644" s="227">
        <f t="shared" si="1879"/>
        <v>0</v>
      </c>
      <c r="AI644" s="227">
        <f t="shared" si="1880"/>
        <v>2372146.0288808667</v>
      </c>
      <c r="AJ644" s="232">
        <f t="shared" si="2006"/>
        <v>2372146.0288808667</v>
      </c>
      <c r="AK644" s="227"/>
      <c r="AL644" s="227">
        <v>9802.256317689531</v>
      </c>
      <c r="AM644" s="227">
        <v>9802.256317689531</v>
      </c>
      <c r="AN644" s="228"/>
      <c r="AO644" s="238">
        <f>E644*AR644</f>
        <v>907500</v>
      </c>
      <c r="AP644" s="227">
        <f>E644*AS644</f>
        <v>0</v>
      </c>
      <c r="AQ644" s="227">
        <f t="shared" si="1857"/>
        <v>907500</v>
      </c>
      <c r="AR644" s="227">
        <v>3750</v>
      </c>
      <c r="AS644" s="227">
        <v>0</v>
      </c>
      <c r="AT644" s="229">
        <f t="shared" si="1856"/>
        <v>3750</v>
      </c>
      <c r="AU644" s="230"/>
      <c r="AV644" s="238">
        <f>R644*AY644</f>
        <v>0</v>
      </c>
      <c r="AW644" s="227">
        <f>R644*AZ644</f>
        <v>0</v>
      </c>
      <c r="AX644" s="227">
        <f>AV644+AW644</f>
        <v>0</v>
      </c>
      <c r="AY644" s="227"/>
      <c r="AZ644" s="227"/>
      <c r="BA644" s="229">
        <f t="shared" si="1902"/>
        <v>0</v>
      </c>
      <c r="BB644" s="230"/>
      <c r="BC644" s="238">
        <f>Y644*BF644</f>
        <v>0</v>
      </c>
      <c r="BD644" s="227">
        <f>Y644*BG644</f>
        <v>0</v>
      </c>
      <c r="BE644" s="227">
        <f>BC644+BD644</f>
        <v>0</v>
      </c>
      <c r="BF644" s="227"/>
      <c r="BG644" s="227"/>
      <c r="BH644" s="229">
        <f t="shared" si="1903"/>
        <v>0</v>
      </c>
      <c r="BI644" s="230"/>
      <c r="BJ644" s="230"/>
      <c r="BK644" s="238">
        <f>AT644*BN644</f>
        <v>0</v>
      </c>
      <c r="BL644" s="227">
        <f>AT644*BO644</f>
        <v>0</v>
      </c>
      <c r="BM644" s="227">
        <f>BK644+BL644</f>
        <v>0</v>
      </c>
      <c r="BN644" s="227"/>
      <c r="BO644" s="227"/>
      <c r="BP644" s="229">
        <f t="shared" si="1904"/>
        <v>0</v>
      </c>
      <c r="BQ644" s="230"/>
      <c r="BR644" s="238">
        <f>BA644*BU644</f>
        <v>0</v>
      </c>
      <c r="BS644" s="227">
        <f>BA644*BV644</f>
        <v>0</v>
      </c>
      <c r="BT644" s="227">
        <f>BR644+BS644</f>
        <v>0</v>
      </c>
      <c r="BU644" s="18"/>
      <c r="BV644" s="186"/>
      <c r="BW644" s="16">
        <f t="shared" si="1905"/>
        <v>0</v>
      </c>
      <c r="BX644" s="48"/>
      <c r="BY644" s="37" t="s">
        <v>1020</v>
      </c>
      <c r="BZ644" s="37"/>
    </row>
    <row r="645" spans="1:162" ht="285" customHeight="1" outlineLevel="1" x14ac:dyDescent="0.45">
      <c r="A645" s="5">
        <v>526</v>
      </c>
      <c r="B645" s="5">
        <v>72</v>
      </c>
      <c r="C645" s="5" t="s">
        <v>504</v>
      </c>
      <c r="D645" s="6" t="s">
        <v>550</v>
      </c>
      <c r="E645" s="10">
        <v>300</v>
      </c>
      <c r="F645" s="285">
        <f t="shared" si="2127"/>
        <v>1125000</v>
      </c>
      <c r="G645" s="285">
        <f t="shared" si="2128"/>
        <v>2940676.8953068592</v>
      </c>
      <c r="H645" s="285">
        <f t="shared" si="2129"/>
        <v>4065676.8953068592</v>
      </c>
      <c r="I645" s="285">
        <f>AR645</f>
        <v>3750</v>
      </c>
      <c r="J645" s="285">
        <f>AL645</f>
        <v>9802.256317689531</v>
      </c>
      <c r="K645" s="10"/>
      <c r="L645" s="228"/>
      <c r="M645" s="227">
        <f t="shared" si="1873"/>
        <v>0</v>
      </c>
      <c r="N645" s="227">
        <f t="shared" si="1944"/>
        <v>0</v>
      </c>
      <c r="O645" s="227">
        <f t="shared" si="1874"/>
        <v>0</v>
      </c>
      <c r="P645" s="227"/>
      <c r="Q645" s="227"/>
      <c r="R645" s="227">
        <f t="shared" si="1875"/>
        <v>0</v>
      </c>
      <c r="S645" s="228"/>
      <c r="T645" s="227">
        <f t="shared" si="2003"/>
        <v>0</v>
      </c>
      <c r="U645" s="227">
        <f t="shared" si="2004"/>
        <v>0</v>
      </c>
      <c r="V645" s="232">
        <f t="shared" si="2005"/>
        <v>0</v>
      </c>
      <c r="W645" s="274"/>
      <c r="X645" s="227"/>
      <c r="Y645" s="227"/>
      <c r="Z645" s="228"/>
      <c r="AA645" s="238">
        <f>AM645*AD645</f>
        <v>0</v>
      </c>
      <c r="AB645" s="227">
        <f>AM645*AE645</f>
        <v>0</v>
      </c>
      <c r="AC645" s="227">
        <f>AA645+AB645</f>
        <v>0</v>
      </c>
      <c r="AD645" s="227"/>
      <c r="AE645" s="227"/>
      <c r="AF645" s="229">
        <f t="shared" si="1901"/>
        <v>0</v>
      </c>
      <c r="AG645" s="228"/>
      <c r="AH645" s="227">
        <f t="shared" si="1879"/>
        <v>0</v>
      </c>
      <c r="AI645" s="227">
        <f t="shared" si="1880"/>
        <v>2940676.8953068592</v>
      </c>
      <c r="AJ645" s="232">
        <f t="shared" si="2006"/>
        <v>2940676.8953068592</v>
      </c>
      <c r="AK645" s="227"/>
      <c r="AL645" s="227">
        <v>9802.256317689531</v>
      </c>
      <c r="AM645" s="227">
        <v>9802.256317689531</v>
      </c>
      <c r="AN645" s="228"/>
      <c r="AO645" s="238">
        <f>E645*AR645</f>
        <v>1125000</v>
      </c>
      <c r="AP645" s="227">
        <f t="shared" ref="AP645:AP647" si="2130">E645*AS645</f>
        <v>0</v>
      </c>
      <c r="AQ645" s="227">
        <f t="shared" si="1857"/>
        <v>1125000</v>
      </c>
      <c r="AR645" s="227">
        <v>3750</v>
      </c>
      <c r="AS645" s="227">
        <v>0</v>
      </c>
      <c r="AT645" s="229">
        <f t="shared" si="1856"/>
        <v>3750</v>
      </c>
      <c r="AU645" s="230"/>
      <c r="AV645" s="238">
        <f>R645*AY645</f>
        <v>0</v>
      </c>
      <c r="AW645" s="227">
        <f>R645*AZ645</f>
        <v>0</v>
      </c>
      <c r="AX645" s="227">
        <f>AV645+AW645</f>
        <v>0</v>
      </c>
      <c r="AY645" s="227"/>
      <c r="AZ645" s="227"/>
      <c r="BA645" s="229">
        <f t="shared" si="1902"/>
        <v>0</v>
      </c>
      <c r="BB645" s="230"/>
      <c r="BC645" s="238">
        <f>Y645*BF645</f>
        <v>0</v>
      </c>
      <c r="BD645" s="227">
        <f>Y645*BG645</f>
        <v>0</v>
      </c>
      <c r="BE645" s="227">
        <f>BC645+BD645</f>
        <v>0</v>
      </c>
      <c r="BF645" s="227"/>
      <c r="BG645" s="227"/>
      <c r="BH645" s="229">
        <f t="shared" si="1903"/>
        <v>0</v>
      </c>
      <c r="BI645" s="230"/>
      <c r="BJ645" s="230"/>
      <c r="BK645" s="238">
        <f>AT645*BN645</f>
        <v>0</v>
      </c>
      <c r="BL645" s="227">
        <f>AT645*BO645</f>
        <v>0</v>
      </c>
      <c r="BM645" s="227">
        <f>BK645+BL645</f>
        <v>0</v>
      </c>
      <c r="BN645" s="227"/>
      <c r="BO645" s="227"/>
      <c r="BP645" s="229">
        <f t="shared" si="1904"/>
        <v>0</v>
      </c>
      <c r="BQ645" s="230"/>
      <c r="BR645" s="238">
        <f>BA645*BU645</f>
        <v>0</v>
      </c>
      <c r="BS645" s="227">
        <f>BA645*BV645</f>
        <v>0</v>
      </c>
      <c r="BT645" s="227">
        <f>BR645+BS645</f>
        <v>0</v>
      </c>
      <c r="BU645" s="18"/>
      <c r="BV645" s="186"/>
      <c r="BW645" s="16">
        <f t="shared" si="1905"/>
        <v>0</v>
      </c>
      <c r="BX645" s="48"/>
      <c r="BY645" s="37" t="s">
        <v>1021</v>
      </c>
      <c r="BZ645" s="37"/>
    </row>
    <row r="646" spans="1:162" ht="156.75" customHeight="1" outlineLevel="1" x14ac:dyDescent="0.45">
      <c r="A646" s="5">
        <v>527</v>
      </c>
      <c r="B646" s="5">
        <v>73</v>
      </c>
      <c r="C646" s="5" t="s">
        <v>505</v>
      </c>
      <c r="D646" s="6" t="s">
        <v>550</v>
      </c>
      <c r="E646" s="10">
        <v>4</v>
      </c>
      <c r="F646" s="285">
        <f t="shared" si="2127"/>
        <v>15000</v>
      </c>
      <c r="G646" s="285">
        <f t="shared" si="2128"/>
        <v>39209.025270758124</v>
      </c>
      <c r="H646" s="285">
        <f t="shared" si="2129"/>
        <v>54209.025270758124</v>
      </c>
      <c r="I646" s="285">
        <f>AR646</f>
        <v>3750</v>
      </c>
      <c r="J646" s="285">
        <f>AL646</f>
        <v>9802.256317689531</v>
      </c>
      <c r="K646" s="10"/>
      <c r="L646" s="228"/>
      <c r="M646" s="227">
        <f t="shared" si="1873"/>
        <v>0</v>
      </c>
      <c r="N646" s="227">
        <f t="shared" si="1944"/>
        <v>0</v>
      </c>
      <c r="O646" s="227">
        <f t="shared" si="1874"/>
        <v>0</v>
      </c>
      <c r="P646" s="227"/>
      <c r="Q646" s="227"/>
      <c r="R646" s="227">
        <f t="shared" si="1875"/>
        <v>0</v>
      </c>
      <c r="S646" s="228"/>
      <c r="T646" s="227">
        <f t="shared" si="2003"/>
        <v>0</v>
      </c>
      <c r="U646" s="227">
        <f t="shared" si="2004"/>
        <v>0</v>
      </c>
      <c r="V646" s="232">
        <f t="shared" si="2005"/>
        <v>0</v>
      </c>
      <c r="W646" s="274"/>
      <c r="X646" s="227"/>
      <c r="Y646" s="227"/>
      <c r="Z646" s="228"/>
      <c r="AA646" s="238">
        <f>AM646*AD646</f>
        <v>0</v>
      </c>
      <c r="AB646" s="227">
        <f>AM646*AE646</f>
        <v>0</v>
      </c>
      <c r="AC646" s="227">
        <f>AA646+AB646</f>
        <v>0</v>
      </c>
      <c r="AD646" s="227"/>
      <c r="AE646" s="227"/>
      <c r="AF646" s="229">
        <f t="shared" si="1901"/>
        <v>0</v>
      </c>
      <c r="AG646" s="228"/>
      <c r="AH646" s="227">
        <f t="shared" si="1879"/>
        <v>0</v>
      </c>
      <c r="AI646" s="227">
        <f t="shared" si="1880"/>
        <v>39209.025270758124</v>
      </c>
      <c r="AJ646" s="232">
        <f t="shared" si="2006"/>
        <v>39209.025270758124</v>
      </c>
      <c r="AK646" s="227"/>
      <c r="AL646" s="227">
        <v>9802.256317689531</v>
      </c>
      <c r="AM646" s="227">
        <v>9802.256317689531</v>
      </c>
      <c r="AN646" s="228"/>
      <c r="AO646" s="238">
        <f>E646*AR646</f>
        <v>15000</v>
      </c>
      <c r="AP646" s="227">
        <f t="shared" si="2130"/>
        <v>0</v>
      </c>
      <c r="AQ646" s="227">
        <f t="shared" si="1857"/>
        <v>15000</v>
      </c>
      <c r="AR646" s="227">
        <v>3750</v>
      </c>
      <c r="AS646" s="227">
        <v>0</v>
      </c>
      <c r="AT646" s="229">
        <f t="shared" ref="AT646:AT701" si="2131">AR646+AS646</f>
        <v>3750</v>
      </c>
      <c r="AU646" s="230"/>
      <c r="AV646" s="238">
        <f>R646*AY646</f>
        <v>0</v>
      </c>
      <c r="AW646" s="227">
        <f>R646*AZ646</f>
        <v>0</v>
      </c>
      <c r="AX646" s="227">
        <f>AV646+AW646</f>
        <v>0</v>
      </c>
      <c r="AY646" s="227"/>
      <c r="AZ646" s="227"/>
      <c r="BA646" s="229">
        <f t="shared" si="1902"/>
        <v>0</v>
      </c>
      <c r="BB646" s="230"/>
      <c r="BC646" s="238">
        <f>Y646*BF646</f>
        <v>0</v>
      </c>
      <c r="BD646" s="227">
        <f>Y646*BG646</f>
        <v>0</v>
      </c>
      <c r="BE646" s="227">
        <f>BC646+BD646</f>
        <v>0</v>
      </c>
      <c r="BF646" s="227"/>
      <c r="BG646" s="227"/>
      <c r="BH646" s="229">
        <f t="shared" si="1903"/>
        <v>0</v>
      </c>
      <c r="BI646" s="230"/>
      <c r="BJ646" s="230"/>
      <c r="BK646" s="238">
        <f>AT646*BN646</f>
        <v>0</v>
      </c>
      <c r="BL646" s="227">
        <f>AT646*BO646</f>
        <v>0</v>
      </c>
      <c r="BM646" s="227">
        <f>BK646+BL646</f>
        <v>0</v>
      </c>
      <c r="BN646" s="227"/>
      <c r="BO646" s="227"/>
      <c r="BP646" s="229">
        <f t="shared" si="1904"/>
        <v>0</v>
      </c>
      <c r="BQ646" s="230"/>
      <c r="BR646" s="238">
        <f>BA646*BU646</f>
        <v>0</v>
      </c>
      <c r="BS646" s="227">
        <f>BA646*BV646</f>
        <v>0</v>
      </c>
      <c r="BT646" s="227">
        <f>BR646+BS646</f>
        <v>0</v>
      </c>
      <c r="BU646" s="18"/>
      <c r="BV646" s="186"/>
      <c r="BW646" s="16">
        <f t="shared" si="1905"/>
        <v>0</v>
      </c>
      <c r="BX646" s="48"/>
      <c r="BY646" s="37" t="s">
        <v>1022</v>
      </c>
      <c r="BZ646" s="37"/>
    </row>
    <row r="647" spans="1:162" ht="57" customHeight="1" outlineLevel="1" x14ac:dyDescent="0.45">
      <c r="A647" s="5">
        <v>528</v>
      </c>
      <c r="B647" s="5">
        <v>74</v>
      </c>
      <c r="C647" s="5" t="s">
        <v>506</v>
      </c>
      <c r="D647" s="6" t="s">
        <v>550</v>
      </c>
      <c r="E647" s="10">
        <v>8</v>
      </c>
      <c r="F647" s="285">
        <f t="shared" ref="F647" si="2132">I647*E647</f>
        <v>30006.666666666668</v>
      </c>
      <c r="G647" s="285">
        <f t="shared" ref="G647" si="2133">J647*E647</f>
        <v>78418.050541516248</v>
      </c>
      <c r="H647" s="285">
        <f t="shared" ref="H647" si="2134">F647+G647</f>
        <v>108424.71720818292</v>
      </c>
      <c r="I647" s="285">
        <f>AR647</f>
        <v>3750.8333333333335</v>
      </c>
      <c r="J647" s="285">
        <f>AL647</f>
        <v>9802.256317689531</v>
      </c>
      <c r="K647" s="10"/>
      <c r="L647" s="228"/>
      <c r="M647" s="227">
        <f t="shared" si="1873"/>
        <v>0</v>
      </c>
      <c r="N647" s="227">
        <f t="shared" si="1944"/>
        <v>0</v>
      </c>
      <c r="O647" s="227">
        <f t="shared" si="1874"/>
        <v>0</v>
      </c>
      <c r="P647" s="227"/>
      <c r="Q647" s="227"/>
      <c r="R647" s="227">
        <f t="shared" si="1875"/>
        <v>0</v>
      </c>
      <c r="S647" s="228"/>
      <c r="T647" s="227">
        <f t="shared" si="2003"/>
        <v>0</v>
      </c>
      <c r="U647" s="227">
        <f t="shared" si="2004"/>
        <v>0</v>
      </c>
      <c r="V647" s="232">
        <f t="shared" si="2005"/>
        <v>0</v>
      </c>
      <c r="W647" s="274"/>
      <c r="X647" s="227"/>
      <c r="Y647" s="227"/>
      <c r="Z647" s="228"/>
      <c r="AA647" s="238">
        <f>AM647*AD647</f>
        <v>0</v>
      </c>
      <c r="AB647" s="227">
        <f>AM647*AE647</f>
        <v>0</v>
      </c>
      <c r="AC647" s="227">
        <f>AA647+AB647</f>
        <v>0</v>
      </c>
      <c r="AD647" s="227"/>
      <c r="AE647" s="227"/>
      <c r="AF647" s="229">
        <f t="shared" si="1901"/>
        <v>0</v>
      </c>
      <c r="AG647" s="228"/>
      <c r="AH647" s="227">
        <f t="shared" si="1879"/>
        <v>0</v>
      </c>
      <c r="AI647" s="227">
        <f t="shared" si="1880"/>
        <v>78418.050541516248</v>
      </c>
      <c r="AJ647" s="232">
        <f t="shared" si="2006"/>
        <v>78418.050541516248</v>
      </c>
      <c r="AK647" s="227"/>
      <c r="AL647" s="227">
        <v>9802.256317689531</v>
      </c>
      <c r="AM647" s="227">
        <v>9802.256317689531</v>
      </c>
      <c r="AN647" s="228"/>
      <c r="AO647" s="238">
        <f>E647*AR647</f>
        <v>30006.666666666668</v>
      </c>
      <c r="AP647" s="227">
        <f t="shared" si="2130"/>
        <v>0</v>
      </c>
      <c r="AQ647" s="227">
        <f t="shared" ref="AQ647:AQ698" si="2135">AO647+AP647</f>
        <v>30006.666666666668</v>
      </c>
      <c r="AR647" s="227">
        <v>3750.8333333333335</v>
      </c>
      <c r="AS647" s="227">
        <v>0</v>
      </c>
      <c r="AT647" s="229">
        <f t="shared" si="2131"/>
        <v>3750.8333333333335</v>
      </c>
      <c r="AU647" s="230"/>
      <c r="AV647" s="238">
        <f>R647*AY647</f>
        <v>0</v>
      </c>
      <c r="AW647" s="227">
        <f>R647*AZ647</f>
        <v>0</v>
      </c>
      <c r="AX647" s="227">
        <f>AV647+AW647</f>
        <v>0</v>
      </c>
      <c r="AY647" s="227"/>
      <c r="AZ647" s="227"/>
      <c r="BA647" s="229">
        <f t="shared" si="1902"/>
        <v>0</v>
      </c>
      <c r="BB647" s="230"/>
      <c r="BC647" s="238">
        <f>Y647*BF647</f>
        <v>0</v>
      </c>
      <c r="BD647" s="227">
        <f>Y647*BG647</f>
        <v>0</v>
      </c>
      <c r="BE647" s="227">
        <f>BC647+BD647</f>
        <v>0</v>
      </c>
      <c r="BF647" s="227"/>
      <c r="BG647" s="227"/>
      <c r="BH647" s="229">
        <f t="shared" si="1903"/>
        <v>0</v>
      </c>
      <c r="BI647" s="230"/>
      <c r="BJ647" s="230"/>
      <c r="BK647" s="238">
        <f>AT647*BN647</f>
        <v>0</v>
      </c>
      <c r="BL647" s="227">
        <f>AT647*BO647</f>
        <v>0</v>
      </c>
      <c r="BM647" s="227">
        <f>BK647+BL647</f>
        <v>0</v>
      </c>
      <c r="BN647" s="227"/>
      <c r="BO647" s="227"/>
      <c r="BP647" s="229">
        <f t="shared" si="1904"/>
        <v>0</v>
      </c>
      <c r="BQ647" s="230"/>
      <c r="BR647" s="238">
        <f>BA647*BU647</f>
        <v>0</v>
      </c>
      <c r="BS647" s="227">
        <f>BA647*BV647</f>
        <v>0</v>
      </c>
      <c r="BT647" s="227">
        <f>BR647+BS647</f>
        <v>0</v>
      </c>
      <c r="BU647" s="18"/>
      <c r="BV647" s="186"/>
      <c r="BW647" s="16">
        <f t="shared" si="1905"/>
        <v>0</v>
      </c>
      <c r="BX647" s="48"/>
      <c r="BY647" s="37" t="s">
        <v>1023</v>
      </c>
      <c r="BZ647" s="37"/>
    </row>
    <row r="648" spans="1:162" s="26" customFormat="1" x14ac:dyDescent="0.45">
      <c r="A648" s="21"/>
      <c r="B648" s="21"/>
      <c r="C648" s="21" t="s">
        <v>507</v>
      </c>
      <c r="D648" s="27"/>
      <c r="E648" s="28"/>
      <c r="F648" s="225">
        <f t="shared" ref="F648:H648" si="2136">SUM(F649:F650)</f>
        <v>960000</v>
      </c>
      <c r="G648" s="225">
        <f t="shared" si="2136"/>
        <v>524800.00000000012</v>
      </c>
      <c r="H648" s="225">
        <f t="shared" si="2136"/>
        <v>1484800</v>
      </c>
      <c r="I648" s="290"/>
      <c r="J648" s="290"/>
      <c r="K648" s="28"/>
      <c r="L648" s="226"/>
      <c r="M648" s="225">
        <f>SUM(M649:M650)</f>
        <v>0</v>
      </c>
      <c r="N648" s="225">
        <f t="shared" ref="N648:O648" si="2137">SUM(N649:N650)</f>
        <v>0</v>
      </c>
      <c r="O648" s="225">
        <f t="shared" si="2137"/>
        <v>0</v>
      </c>
      <c r="P648" s="225"/>
      <c r="Q648" s="225"/>
      <c r="R648" s="225">
        <f t="shared" si="1875"/>
        <v>0</v>
      </c>
      <c r="S648" s="226"/>
      <c r="T648" s="225">
        <f>SUM(T649:T650)</f>
        <v>0</v>
      </c>
      <c r="U648" s="225">
        <f t="shared" ref="U648" si="2138">SUM(U649:U650)</f>
        <v>0</v>
      </c>
      <c r="V648" s="225">
        <f t="shared" ref="V648" si="2139">SUM(V649:V650)</f>
        <v>0</v>
      </c>
      <c r="W648" s="273"/>
      <c r="X648" s="225"/>
      <c r="Y648" s="225"/>
      <c r="Z648" s="226"/>
      <c r="AA648" s="225">
        <f>SUM(AA649:AA650)</f>
        <v>0</v>
      </c>
      <c r="AB648" s="225">
        <f t="shared" ref="AB648:AC648" si="2140">SUM(AB649:AB650)</f>
        <v>0</v>
      </c>
      <c r="AC648" s="225">
        <f t="shared" si="2140"/>
        <v>0</v>
      </c>
      <c r="AD648" s="225"/>
      <c r="AE648" s="225"/>
      <c r="AF648" s="222">
        <f t="shared" si="1901"/>
        <v>0</v>
      </c>
      <c r="AG648" s="226"/>
      <c r="AH648" s="225">
        <f>SUM(AH649:AH650)</f>
        <v>0</v>
      </c>
      <c r="AI648" s="225">
        <f t="shared" ref="AI648" si="2141">SUM(AI649:AI650)</f>
        <v>524800.00000000012</v>
      </c>
      <c r="AJ648" s="225">
        <f t="shared" ref="AJ648" si="2142">SUM(AJ649:AJ650)</f>
        <v>524800.00000000012</v>
      </c>
      <c r="AK648" s="225"/>
      <c r="AL648" s="225"/>
      <c r="AM648" s="225"/>
      <c r="AN648" s="226"/>
      <c r="AO648" s="225">
        <f>SUM(AO649:AO650)</f>
        <v>960000</v>
      </c>
      <c r="AP648" s="225">
        <f t="shared" ref="AP648" si="2143">SUM(AP649:AP650)</f>
        <v>1904000</v>
      </c>
      <c r="AQ648" s="225">
        <f t="shared" ref="AQ648" si="2144">SUM(AQ649:AQ650)</f>
        <v>2864000</v>
      </c>
      <c r="AR648" s="225"/>
      <c r="AS648" s="225"/>
      <c r="AT648" s="222">
        <f t="shared" si="2131"/>
        <v>0</v>
      </c>
      <c r="AU648" s="223"/>
      <c r="AV648" s="225">
        <f>SUM(AV649:AV650)</f>
        <v>0</v>
      </c>
      <c r="AW648" s="225">
        <f t="shared" ref="AW648" si="2145">SUM(AW649:AW650)</f>
        <v>0</v>
      </c>
      <c r="AX648" s="225">
        <f t="shared" ref="AX648" si="2146">SUM(AX649:AX650)</f>
        <v>0</v>
      </c>
      <c r="AY648" s="225"/>
      <c r="AZ648" s="225"/>
      <c r="BA648" s="222">
        <f t="shared" si="1902"/>
        <v>0</v>
      </c>
      <c r="BB648" s="223"/>
      <c r="BC648" s="225">
        <f>SUM(BC649:BC650)</f>
        <v>0</v>
      </c>
      <c r="BD648" s="225">
        <f t="shared" ref="BD648:BE648" si="2147">SUM(BD649:BD650)</f>
        <v>0</v>
      </c>
      <c r="BE648" s="225">
        <f t="shared" si="2147"/>
        <v>0</v>
      </c>
      <c r="BF648" s="225"/>
      <c r="BG648" s="225"/>
      <c r="BH648" s="222">
        <f t="shared" si="1903"/>
        <v>0</v>
      </c>
      <c r="BI648" s="223"/>
      <c r="BJ648" s="223"/>
      <c r="BK648" s="225">
        <f>SUM(BK649:BK650)</f>
        <v>0</v>
      </c>
      <c r="BL648" s="225">
        <f t="shared" ref="BL648:BM648" si="2148">SUM(BL649:BL650)</f>
        <v>0</v>
      </c>
      <c r="BM648" s="225">
        <f t="shared" si="2148"/>
        <v>0</v>
      </c>
      <c r="BN648" s="225"/>
      <c r="BO648" s="225"/>
      <c r="BP648" s="222">
        <f t="shared" si="1904"/>
        <v>0</v>
      </c>
      <c r="BQ648" s="223"/>
      <c r="BR648" s="225">
        <f>SUM(BR649:BR650)</f>
        <v>0</v>
      </c>
      <c r="BS648" s="225">
        <f t="shared" ref="BS648:BT648" si="2149">SUM(BS649:BS650)</f>
        <v>0</v>
      </c>
      <c r="BT648" s="225">
        <f t="shared" si="2149"/>
        <v>0</v>
      </c>
      <c r="BU648" s="29"/>
      <c r="BV648" s="190"/>
      <c r="BW648" s="25">
        <f t="shared" si="1905"/>
        <v>0</v>
      </c>
      <c r="BX648" s="47"/>
      <c r="BY648" s="35"/>
      <c r="BZ648" s="35"/>
      <c r="CA648" s="53"/>
      <c r="CB648" s="53"/>
      <c r="CC648" s="53"/>
      <c r="CD648" s="53"/>
      <c r="CE648" s="53"/>
      <c r="CF648" s="53"/>
      <c r="CG648" s="53"/>
      <c r="CH648" s="53"/>
      <c r="CI648" s="53"/>
      <c r="CJ648" s="53"/>
      <c r="CK648" s="53"/>
      <c r="CL648" s="53"/>
      <c r="CM648" s="53"/>
      <c r="CN648" s="53"/>
      <c r="CO648" s="53"/>
      <c r="CP648" s="53"/>
      <c r="CQ648" s="53"/>
      <c r="CR648" s="53"/>
      <c r="CS648" s="53"/>
      <c r="CT648" s="53"/>
      <c r="CU648" s="53"/>
      <c r="CV648" s="53"/>
      <c r="CW648" s="53"/>
      <c r="CX648" s="53"/>
      <c r="CY648" s="53"/>
      <c r="CZ648" s="53"/>
      <c r="DA648" s="53"/>
      <c r="DB648" s="53"/>
      <c r="DC648" s="53"/>
      <c r="DD648" s="53"/>
      <c r="DE648" s="53"/>
      <c r="DF648" s="53"/>
      <c r="DG648" s="53"/>
      <c r="DH648" s="53"/>
      <c r="DI648" s="53"/>
      <c r="DJ648" s="53"/>
      <c r="DK648" s="53"/>
      <c r="DL648" s="53"/>
      <c r="DM648" s="53"/>
      <c r="DN648" s="53"/>
      <c r="DO648" s="53"/>
      <c r="DP648" s="53"/>
      <c r="DQ648" s="53"/>
      <c r="DR648" s="53"/>
      <c r="DS648" s="53"/>
      <c r="DT648" s="53"/>
      <c r="DU648" s="53"/>
      <c r="DV648" s="53"/>
      <c r="DW648" s="53"/>
      <c r="DX648" s="53"/>
      <c r="DY648" s="53"/>
      <c r="DZ648" s="53"/>
      <c r="EA648" s="53"/>
      <c r="EB648" s="53"/>
      <c r="EC648" s="53"/>
      <c r="ED648" s="53"/>
      <c r="EE648" s="53"/>
      <c r="EF648" s="53"/>
      <c r="EG648" s="53"/>
      <c r="EH648" s="53"/>
      <c r="EI648" s="53"/>
      <c r="EJ648" s="53"/>
      <c r="EK648" s="53"/>
      <c r="EL648" s="53"/>
      <c r="EM648" s="53"/>
      <c r="EN648" s="53"/>
      <c r="EO648" s="53"/>
      <c r="EP648" s="53"/>
      <c r="EQ648" s="53"/>
      <c r="ER648" s="53"/>
      <c r="ES648" s="53"/>
      <c r="ET648" s="53"/>
      <c r="EU648" s="53"/>
      <c r="EV648" s="53"/>
      <c r="EW648" s="53"/>
      <c r="EX648" s="53"/>
      <c r="EY648" s="53"/>
      <c r="EZ648" s="53"/>
      <c r="FA648" s="53"/>
      <c r="FB648" s="53"/>
      <c r="FC648" s="53"/>
      <c r="FD648" s="53"/>
      <c r="FE648" s="53"/>
      <c r="FF648" s="53"/>
    </row>
    <row r="649" spans="1:162" ht="42.75" customHeight="1" outlineLevel="1" x14ac:dyDescent="0.45">
      <c r="A649" s="5">
        <v>529</v>
      </c>
      <c r="B649" s="5">
        <v>75</v>
      </c>
      <c r="C649" s="5" t="s">
        <v>508</v>
      </c>
      <c r="D649" s="6" t="s">
        <v>557</v>
      </c>
      <c r="E649" s="10">
        <v>320</v>
      </c>
      <c r="F649" s="285">
        <f t="shared" ref="F649:F650" si="2150">I649*E649</f>
        <v>480000</v>
      </c>
      <c r="G649" s="285">
        <f t="shared" ref="G649:G650" si="2151">J649*E649</f>
        <v>426666.66666666674</v>
      </c>
      <c r="H649" s="285">
        <f t="shared" ref="H649:H650" si="2152">F649+G649</f>
        <v>906666.66666666674</v>
      </c>
      <c r="I649" s="285">
        <f t="shared" ref="I649:I650" si="2153">AR649</f>
        <v>1500</v>
      </c>
      <c r="J649" s="285">
        <f t="shared" ref="J649:J650" si="2154">AL649</f>
        <v>1333.3333333333335</v>
      </c>
      <c r="K649" s="10"/>
      <c r="L649" s="228"/>
      <c r="M649" s="227">
        <f t="shared" ref="M649:M701" si="2155">P649*E649</f>
        <v>0</v>
      </c>
      <c r="N649" s="227">
        <f t="shared" si="1944"/>
        <v>0</v>
      </c>
      <c r="O649" s="227">
        <f t="shared" ref="O649:O694" si="2156">M649+N649</f>
        <v>0</v>
      </c>
      <c r="P649" s="227"/>
      <c r="Q649" s="227"/>
      <c r="R649" s="227">
        <f t="shared" ref="R649:R701" si="2157">P649+Q649</f>
        <v>0</v>
      </c>
      <c r="S649" s="228"/>
      <c r="T649" s="227">
        <f t="shared" si="2003"/>
        <v>0</v>
      </c>
      <c r="U649" s="227">
        <f t="shared" si="2004"/>
        <v>0</v>
      </c>
      <c r="V649" s="232">
        <f t="shared" si="2005"/>
        <v>0</v>
      </c>
      <c r="W649" s="274"/>
      <c r="X649" s="227"/>
      <c r="Y649" s="227"/>
      <c r="Z649" s="228"/>
      <c r="AA649" s="238">
        <f>AM649*AD649</f>
        <v>0</v>
      </c>
      <c r="AB649" s="227">
        <f>AM649*AE649</f>
        <v>0</v>
      </c>
      <c r="AC649" s="227">
        <f>AA649+AB649</f>
        <v>0</v>
      </c>
      <c r="AD649" s="227"/>
      <c r="AE649" s="227"/>
      <c r="AF649" s="229">
        <f t="shared" si="1901"/>
        <v>0</v>
      </c>
      <c r="AG649" s="228"/>
      <c r="AH649" s="227">
        <f t="shared" ref="AH649:AH701" si="2158">AK649*E649</f>
        <v>0</v>
      </c>
      <c r="AI649" s="227">
        <f t="shared" ref="AI649:AI701" si="2159">E649*AL649</f>
        <v>426666.66666666674</v>
      </c>
      <c r="AJ649" s="232">
        <f t="shared" si="2006"/>
        <v>426666.66666666674</v>
      </c>
      <c r="AK649" s="227"/>
      <c r="AL649" s="227">
        <v>1333.3333333333335</v>
      </c>
      <c r="AM649" s="227"/>
      <c r="AN649" s="228"/>
      <c r="AO649" s="238">
        <f>E649*AR649</f>
        <v>480000</v>
      </c>
      <c r="AP649" s="227">
        <f>E649*AS649</f>
        <v>912000</v>
      </c>
      <c r="AQ649" s="227">
        <f t="shared" si="2135"/>
        <v>1392000</v>
      </c>
      <c r="AR649" s="227">
        <v>1500</v>
      </c>
      <c r="AS649" s="227">
        <v>2850</v>
      </c>
      <c r="AT649" s="229">
        <f t="shared" si="2131"/>
        <v>4350</v>
      </c>
      <c r="AU649" s="230"/>
      <c r="AV649" s="238">
        <f>R649*AY649</f>
        <v>0</v>
      </c>
      <c r="AW649" s="227">
        <f>R649*AZ649</f>
        <v>0</v>
      </c>
      <c r="AX649" s="227">
        <f>AV649+AW649</f>
        <v>0</v>
      </c>
      <c r="AY649" s="227"/>
      <c r="AZ649" s="227"/>
      <c r="BA649" s="229">
        <f t="shared" si="1902"/>
        <v>0</v>
      </c>
      <c r="BB649" s="230"/>
      <c r="BC649" s="238">
        <f>Y649*BF649</f>
        <v>0</v>
      </c>
      <c r="BD649" s="227">
        <f>Y649*BG649</f>
        <v>0</v>
      </c>
      <c r="BE649" s="227">
        <f>BC649+BD649</f>
        <v>0</v>
      </c>
      <c r="BF649" s="227"/>
      <c r="BG649" s="227"/>
      <c r="BH649" s="229">
        <f t="shared" si="1903"/>
        <v>0</v>
      </c>
      <c r="BI649" s="230"/>
      <c r="BJ649" s="230"/>
      <c r="BK649" s="238">
        <f>AT649*BN649</f>
        <v>0</v>
      </c>
      <c r="BL649" s="227">
        <f>AT649*BO649</f>
        <v>0</v>
      </c>
      <c r="BM649" s="227">
        <f>BK649+BL649</f>
        <v>0</v>
      </c>
      <c r="BN649" s="227"/>
      <c r="BO649" s="227"/>
      <c r="BP649" s="229">
        <f t="shared" si="1904"/>
        <v>0</v>
      </c>
      <c r="BQ649" s="230"/>
      <c r="BR649" s="238">
        <f>BA649*BU649</f>
        <v>0</v>
      </c>
      <c r="BS649" s="227">
        <f>BA649*BV649</f>
        <v>0</v>
      </c>
      <c r="BT649" s="227">
        <f>BR649+BS649</f>
        <v>0</v>
      </c>
      <c r="BU649" s="18"/>
      <c r="BV649" s="186"/>
      <c r="BW649" s="16">
        <f t="shared" si="1905"/>
        <v>0</v>
      </c>
      <c r="BX649" s="48"/>
      <c r="BY649" s="37" t="s">
        <v>1024</v>
      </c>
      <c r="BZ649" s="37"/>
    </row>
    <row r="650" spans="1:162" ht="14.25" customHeight="1" outlineLevel="1" x14ac:dyDescent="0.45">
      <c r="A650" s="5">
        <v>530</v>
      </c>
      <c r="B650" s="5">
        <v>76</v>
      </c>
      <c r="C650" s="5" t="s">
        <v>509</v>
      </c>
      <c r="D650" s="6" t="s">
        <v>550</v>
      </c>
      <c r="E650" s="10">
        <v>128</v>
      </c>
      <c r="F650" s="285">
        <f t="shared" si="2150"/>
        <v>480000</v>
      </c>
      <c r="G650" s="285">
        <f t="shared" si="2151"/>
        <v>98133.333333333343</v>
      </c>
      <c r="H650" s="285">
        <f t="shared" si="2152"/>
        <v>578133.33333333337</v>
      </c>
      <c r="I650" s="285">
        <f t="shared" si="2153"/>
        <v>3750</v>
      </c>
      <c r="J650" s="285">
        <f t="shared" si="2154"/>
        <v>766.66666666666674</v>
      </c>
      <c r="K650" s="10"/>
      <c r="L650" s="228"/>
      <c r="M650" s="227">
        <f t="shared" si="2155"/>
        <v>0</v>
      </c>
      <c r="N650" s="227">
        <f t="shared" si="1944"/>
        <v>0</v>
      </c>
      <c r="O650" s="227">
        <f t="shared" si="2156"/>
        <v>0</v>
      </c>
      <c r="P650" s="227"/>
      <c r="Q650" s="227"/>
      <c r="R650" s="227">
        <f t="shared" si="2157"/>
        <v>0</v>
      </c>
      <c r="S650" s="228"/>
      <c r="T650" s="227">
        <f t="shared" si="2003"/>
        <v>0</v>
      </c>
      <c r="U650" s="227">
        <f t="shared" si="2004"/>
        <v>0</v>
      </c>
      <c r="V650" s="232">
        <f t="shared" si="2005"/>
        <v>0</v>
      </c>
      <c r="W650" s="274"/>
      <c r="X650" s="227"/>
      <c r="Y650" s="227"/>
      <c r="Z650" s="228"/>
      <c r="AA650" s="238">
        <f>AM650*AD650</f>
        <v>0</v>
      </c>
      <c r="AB650" s="227">
        <f>AM650*AE650</f>
        <v>0</v>
      </c>
      <c r="AC650" s="227">
        <f>AA650+AB650</f>
        <v>0</v>
      </c>
      <c r="AD650" s="227"/>
      <c r="AE650" s="227"/>
      <c r="AF650" s="229">
        <f t="shared" si="1901"/>
        <v>0</v>
      </c>
      <c r="AG650" s="228"/>
      <c r="AH650" s="227">
        <f t="shared" si="2158"/>
        <v>0</v>
      </c>
      <c r="AI650" s="227">
        <f t="shared" si="2159"/>
        <v>98133.333333333343</v>
      </c>
      <c r="AJ650" s="232">
        <f t="shared" si="2006"/>
        <v>98133.333333333343</v>
      </c>
      <c r="AK650" s="227"/>
      <c r="AL650" s="227">
        <v>766.66666666666674</v>
      </c>
      <c r="AM650" s="227"/>
      <c r="AN650" s="228"/>
      <c r="AO650" s="238">
        <f>E650*AR650</f>
        <v>480000</v>
      </c>
      <c r="AP650" s="227">
        <f>E650*AS650</f>
        <v>992000</v>
      </c>
      <c r="AQ650" s="227">
        <f t="shared" si="2135"/>
        <v>1472000</v>
      </c>
      <c r="AR650" s="227">
        <v>3750</v>
      </c>
      <c r="AS650" s="227">
        <v>7750</v>
      </c>
      <c r="AT650" s="229">
        <f t="shared" si="2131"/>
        <v>11500</v>
      </c>
      <c r="AU650" s="230"/>
      <c r="AV650" s="238">
        <f>R650*AY650</f>
        <v>0</v>
      </c>
      <c r="AW650" s="227">
        <f>R650*AZ650</f>
        <v>0</v>
      </c>
      <c r="AX650" s="227">
        <f>AV650+AW650</f>
        <v>0</v>
      </c>
      <c r="AY650" s="227"/>
      <c r="AZ650" s="227"/>
      <c r="BA650" s="229">
        <f t="shared" si="1902"/>
        <v>0</v>
      </c>
      <c r="BB650" s="230"/>
      <c r="BC650" s="238">
        <f>Y650*BF650</f>
        <v>0</v>
      </c>
      <c r="BD650" s="227">
        <f>Y650*BG650</f>
        <v>0</v>
      </c>
      <c r="BE650" s="227">
        <f>BC650+BD650</f>
        <v>0</v>
      </c>
      <c r="BF650" s="227"/>
      <c r="BG650" s="227"/>
      <c r="BH650" s="229">
        <f t="shared" si="1903"/>
        <v>0</v>
      </c>
      <c r="BI650" s="230"/>
      <c r="BJ650" s="230"/>
      <c r="BK650" s="238">
        <f>AT650*BN650</f>
        <v>0</v>
      </c>
      <c r="BL650" s="227">
        <f>AT650*BO650</f>
        <v>0</v>
      </c>
      <c r="BM650" s="227">
        <f>BK650+BL650</f>
        <v>0</v>
      </c>
      <c r="BN650" s="227"/>
      <c r="BO650" s="227"/>
      <c r="BP650" s="229">
        <f t="shared" si="1904"/>
        <v>0</v>
      </c>
      <c r="BQ650" s="230"/>
      <c r="BR650" s="238">
        <f>BA650*BU650</f>
        <v>0</v>
      </c>
      <c r="BS650" s="227">
        <f>BA650*BV650</f>
        <v>0</v>
      </c>
      <c r="BT650" s="227">
        <f>BR650+BS650</f>
        <v>0</v>
      </c>
      <c r="BU650" s="18"/>
      <c r="BV650" s="186"/>
      <c r="BW650" s="16">
        <f t="shared" si="1905"/>
        <v>0</v>
      </c>
      <c r="BX650" s="48"/>
      <c r="BY650" s="37" t="s">
        <v>1025</v>
      </c>
      <c r="BZ650" s="37"/>
    </row>
    <row r="651" spans="1:162" s="26" customFormat="1" x14ac:dyDescent="0.45">
      <c r="A651" s="21"/>
      <c r="B651" s="21"/>
      <c r="C651" s="21" t="s">
        <v>423</v>
      </c>
      <c r="D651" s="27"/>
      <c r="E651" s="28"/>
      <c r="F651" s="225">
        <f t="shared" ref="F651:H651" si="2160">SUM(F652)</f>
        <v>466666.66666666669</v>
      </c>
      <c r="G651" s="225">
        <f t="shared" si="2160"/>
        <v>0</v>
      </c>
      <c r="H651" s="225">
        <f t="shared" si="2160"/>
        <v>466666.66666666669</v>
      </c>
      <c r="I651" s="290"/>
      <c r="J651" s="290"/>
      <c r="K651" s="28"/>
      <c r="L651" s="226"/>
      <c r="M651" s="225">
        <f>SUM(M652)</f>
        <v>0</v>
      </c>
      <c r="N651" s="225">
        <f t="shared" ref="N651:O651" si="2161">SUM(N652)</f>
        <v>0</v>
      </c>
      <c r="O651" s="225">
        <f t="shared" si="2161"/>
        <v>0</v>
      </c>
      <c r="P651" s="225"/>
      <c r="Q651" s="225"/>
      <c r="R651" s="225">
        <f t="shared" si="2157"/>
        <v>0</v>
      </c>
      <c r="S651" s="226"/>
      <c r="T651" s="225">
        <f>SUM(T652)</f>
        <v>0</v>
      </c>
      <c r="U651" s="225">
        <f t="shared" ref="U651" si="2162">SUM(U652)</f>
        <v>0</v>
      </c>
      <c r="V651" s="225">
        <f t="shared" ref="V651" si="2163">SUM(V652)</f>
        <v>0</v>
      </c>
      <c r="W651" s="273"/>
      <c r="X651" s="225"/>
      <c r="Y651" s="225"/>
      <c r="Z651" s="226"/>
      <c r="AA651" s="225">
        <f>SUM(AA652)</f>
        <v>0</v>
      </c>
      <c r="AB651" s="225">
        <f t="shared" ref="AB651:AC651" si="2164">SUM(AB652)</f>
        <v>0</v>
      </c>
      <c r="AC651" s="225">
        <f t="shared" si="2164"/>
        <v>0</v>
      </c>
      <c r="AD651" s="225"/>
      <c r="AE651" s="225"/>
      <c r="AF651" s="222">
        <f t="shared" si="1901"/>
        <v>0</v>
      </c>
      <c r="AG651" s="226"/>
      <c r="AH651" s="225">
        <f>SUM(AH652)</f>
        <v>0</v>
      </c>
      <c r="AI651" s="225">
        <f t="shared" ref="AI651" si="2165">SUM(AI652)</f>
        <v>0</v>
      </c>
      <c r="AJ651" s="225">
        <f t="shared" ref="AJ651" si="2166">SUM(AJ652)</f>
        <v>0</v>
      </c>
      <c r="AK651" s="225"/>
      <c r="AL651" s="225"/>
      <c r="AM651" s="225"/>
      <c r="AN651" s="226"/>
      <c r="AO651" s="225">
        <f>SUM(AO652)</f>
        <v>466666.66666666669</v>
      </c>
      <c r="AP651" s="225">
        <f t="shared" ref="AP651" si="2167">SUM(AP652)</f>
        <v>0</v>
      </c>
      <c r="AQ651" s="225">
        <f t="shared" ref="AQ651" si="2168">SUM(AQ652)</f>
        <v>466666.66666666669</v>
      </c>
      <c r="AR651" s="225"/>
      <c r="AS651" s="225"/>
      <c r="AT651" s="222">
        <f t="shared" si="2131"/>
        <v>0</v>
      </c>
      <c r="AU651" s="223"/>
      <c r="AV651" s="225">
        <f>SUM(AV652)</f>
        <v>0</v>
      </c>
      <c r="AW651" s="225">
        <f t="shared" ref="AW651" si="2169">SUM(AW652)</f>
        <v>0</v>
      </c>
      <c r="AX651" s="225">
        <f t="shared" ref="AX651" si="2170">SUM(AX652)</f>
        <v>0</v>
      </c>
      <c r="AY651" s="225"/>
      <c r="AZ651" s="225"/>
      <c r="BA651" s="222">
        <f t="shared" si="1902"/>
        <v>0</v>
      </c>
      <c r="BB651" s="223"/>
      <c r="BC651" s="225">
        <f>SUM(BC652)</f>
        <v>0</v>
      </c>
      <c r="BD651" s="225">
        <f t="shared" ref="BD651:BE651" si="2171">SUM(BD652)</f>
        <v>0</v>
      </c>
      <c r="BE651" s="225">
        <f t="shared" si="2171"/>
        <v>0</v>
      </c>
      <c r="BF651" s="225"/>
      <c r="BG651" s="225"/>
      <c r="BH651" s="222">
        <f t="shared" si="1903"/>
        <v>0</v>
      </c>
      <c r="BI651" s="223"/>
      <c r="BJ651" s="223"/>
      <c r="BK651" s="225">
        <f>SUM(BK652)</f>
        <v>0</v>
      </c>
      <c r="BL651" s="225">
        <f t="shared" ref="BL651:BM651" si="2172">SUM(BL652)</f>
        <v>0</v>
      </c>
      <c r="BM651" s="225">
        <f t="shared" si="2172"/>
        <v>0</v>
      </c>
      <c r="BN651" s="225"/>
      <c r="BO651" s="225"/>
      <c r="BP651" s="222">
        <f t="shared" si="1904"/>
        <v>0</v>
      </c>
      <c r="BQ651" s="223"/>
      <c r="BR651" s="225">
        <f>SUM(BR652)</f>
        <v>0</v>
      </c>
      <c r="BS651" s="225">
        <f t="shared" ref="BS651:BT651" si="2173">SUM(BS652)</f>
        <v>0</v>
      </c>
      <c r="BT651" s="225">
        <f t="shared" si="2173"/>
        <v>0</v>
      </c>
      <c r="BU651" s="29"/>
      <c r="BV651" s="190"/>
      <c r="BW651" s="25">
        <f t="shared" si="1905"/>
        <v>0</v>
      </c>
      <c r="BX651" s="47"/>
      <c r="BY651" s="35"/>
      <c r="BZ651" s="35"/>
      <c r="CA651" s="53"/>
      <c r="CB651" s="53"/>
      <c r="CC651" s="53"/>
      <c r="CD651" s="53"/>
      <c r="CE651" s="53"/>
      <c r="CF651" s="53"/>
      <c r="CG651" s="53"/>
      <c r="CH651" s="53"/>
      <c r="CI651" s="53"/>
      <c r="CJ651" s="53"/>
      <c r="CK651" s="53"/>
      <c r="CL651" s="53"/>
      <c r="CM651" s="53"/>
      <c r="CN651" s="53"/>
      <c r="CO651" s="53"/>
      <c r="CP651" s="53"/>
      <c r="CQ651" s="53"/>
      <c r="CR651" s="53"/>
      <c r="CS651" s="53"/>
      <c r="CT651" s="53"/>
      <c r="CU651" s="53"/>
      <c r="CV651" s="53"/>
      <c r="CW651" s="53"/>
      <c r="CX651" s="53"/>
      <c r="CY651" s="53"/>
      <c r="CZ651" s="53"/>
      <c r="DA651" s="53"/>
      <c r="DB651" s="53"/>
      <c r="DC651" s="53"/>
      <c r="DD651" s="53"/>
      <c r="DE651" s="53"/>
      <c r="DF651" s="53"/>
      <c r="DG651" s="53"/>
      <c r="DH651" s="53"/>
      <c r="DI651" s="53"/>
      <c r="DJ651" s="53"/>
      <c r="DK651" s="53"/>
      <c r="DL651" s="53"/>
      <c r="DM651" s="53"/>
      <c r="DN651" s="53"/>
      <c r="DO651" s="53"/>
      <c r="DP651" s="53"/>
      <c r="DQ651" s="53"/>
      <c r="DR651" s="53"/>
      <c r="DS651" s="53"/>
      <c r="DT651" s="53"/>
      <c r="DU651" s="53"/>
      <c r="DV651" s="53"/>
      <c r="DW651" s="53"/>
      <c r="DX651" s="53"/>
      <c r="DY651" s="53"/>
      <c r="DZ651" s="53"/>
      <c r="EA651" s="53"/>
      <c r="EB651" s="53"/>
      <c r="EC651" s="53"/>
      <c r="ED651" s="53"/>
      <c r="EE651" s="53"/>
      <c r="EF651" s="53"/>
      <c r="EG651" s="53"/>
      <c r="EH651" s="53"/>
      <c r="EI651" s="53"/>
      <c r="EJ651" s="53"/>
      <c r="EK651" s="53"/>
      <c r="EL651" s="53"/>
      <c r="EM651" s="53"/>
      <c r="EN651" s="53"/>
      <c r="EO651" s="53"/>
      <c r="EP651" s="53"/>
      <c r="EQ651" s="53"/>
      <c r="ER651" s="53"/>
      <c r="ES651" s="53"/>
      <c r="ET651" s="53"/>
      <c r="EU651" s="53"/>
      <c r="EV651" s="53"/>
      <c r="EW651" s="53"/>
      <c r="EX651" s="53"/>
      <c r="EY651" s="53"/>
      <c r="EZ651" s="53"/>
      <c r="FA651" s="53"/>
      <c r="FB651" s="53"/>
      <c r="FC651" s="53"/>
      <c r="FD651" s="53"/>
      <c r="FE651" s="53"/>
      <c r="FF651" s="53"/>
    </row>
    <row r="652" spans="1:162" ht="28.5" customHeight="1" outlineLevel="1" x14ac:dyDescent="0.45">
      <c r="A652" s="5">
        <v>531</v>
      </c>
      <c r="B652" s="5">
        <v>77</v>
      </c>
      <c r="C652" s="5" t="s">
        <v>510</v>
      </c>
      <c r="D652" s="6" t="s">
        <v>568</v>
      </c>
      <c r="E652" s="10">
        <v>1</v>
      </c>
      <c r="F652" s="285">
        <f t="shared" ref="F652" si="2174">I652*E652</f>
        <v>466666.66666666669</v>
      </c>
      <c r="G652" s="285">
        <f t="shared" ref="G652" si="2175">J652*E652</f>
        <v>0</v>
      </c>
      <c r="H652" s="285">
        <f t="shared" ref="H652" si="2176">F652+G652</f>
        <v>466666.66666666669</v>
      </c>
      <c r="I652" s="285">
        <f t="shared" ref="I652" si="2177">AR652</f>
        <v>466666.66666666669</v>
      </c>
      <c r="J652" s="285">
        <f t="shared" ref="J652" si="2178">AL652</f>
        <v>0</v>
      </c>
      <c r="K652" s="10"/>
      <c r="L652" s="228"/>
      <c r="M652" s="227">
        <f t="shared" si="2155"/>
        <v>0</v>
      </c>
      <c r="N652" s="227">
        <f t="shared" si="1944"/>
        <v>0</v>
      </c>
      <c r="O652" s="227">
        <f t="shared" si="2156"/>
        <v>0</v>
      </c>
      <c r="P652" s="227"/>
      <c r="Q652" s="227"/>
      <c r="R652" s="227">
        <f t="shared" si="2157"/>
        <v>0</v>
      </c>
      <c r="S652" s="228"/>
      <c r="T652" s="227">
        <f t="shared" si="2003"/>
        <v>0</v>
      </c>
      <c r="U652" s="227">
        <f t="shared" si="2004"/>
        <v>0</v>
      </c>
      <c r="V652" s="232">
        <f t="shared" si="2005"/>
        <v>0</v>
      </c>
      <c r="W652" s="274"/>
      <c r="X652" s="227"/>
      <c r="Y652" s="227"/>
      <c r="Z652" s="228"/>
      <c r="AA652" s="238">
        <f>AM652*AD652</f>
        <v>0</v>
      </c>
      <c r="AB652" s="227">
        <f>AM652*AE652</f>
        <v>0</v>
      </c>
      <c r="AC652" s="227">
        <f>AA652+AB652</f>
        <v>0</v>
      </c>
      <c r="AD652" s="227"/>
      <c r="AE652" s="227"/>
      <c r="AF652" s="229">
        <f t="shared" si="1901"/>
        <v>0</v>
      </c>
      <c r="AG652" s="228"/>
      <c r="AH652" s="227">
        <f t="shared" si="2158"/>
        <v>0</v>
      </c>
      <c r="AI652" s="227">
        <f t="shared" si="2159"/>
        <v>0</v>
      </c>
      <c r="AJ652" s="232">
        <f t="shared" si="2006"/>
        <v>0</v>
      </c>
      <c r="AK652" s="227"/>
      <c r="AL652" s="227"/>
      <c r="AM652" s="227"/>
      <c r="AN652" s="228"/>
      <c r="AO652" s="238">
        <f>E652*AR652</f>
        <v>466666.66666666669</v>
      </c>
      <c r="AP652" s="227">
        <f>E652*AS652</f>
        <v>0</v>
      </c>
      <c r="AQ652" s="227">
        <f t="shared" si="2135"/>
        <v>466666.66666666669</v>
      </c>
      <c r="AR652" s="227">
        <v>466666.66666666669</v>
      </c>
      <c r="AS652" s="227">
        <v>0</v>
      </c>
      <c r="AT652" s="229">
        <f t="shared" si="2131"/>
        <v>466666.66666666669</v>
      </c>
      <c r="AU652" s="230"/>
      <c r="AV652" s="238">
        <f>R652*AY652</f>
        <v>0</v>
      </c>
      <c r="AW652" s="227">
        <f>R652*AZ652</f>
        <v>0</v>
      </c>
      <c r="AX652" s="227">
        <f>AV652+AW652</f>
        <v>0</v>
      </c>
      <c r="AY652" s="227"/>
      <c r="AZ652" s="227"/>
      <c r="BA652" s="229">
        <f t="shared" si="1902"/>
        <v>0</v>
      </c>
      <c r="BB652" s="230"/>
      <c r="BC652" s="238">
        <f>Y652*BF652</f>
        <v>0</v>
      </c>
      <c r="BD652" s="227">
        <f>Y652*BG652</f>
        <v>0</v>
      </c>
      <c r="BE652" s="227">
        <f>BC652+BD652</f>
        <v>0</v>
      </c>
      <c r="BF652" s="227"/>
      <c r="BG652" s="227"/>
      <c r="BH652" s="229">
        <f t="shared" si="1903"/>
        <v>0</v>
      </c>
      <c r="BI652" s="230"/>
      <c r="BJ652" s="230"/>
      <c r="BK652" s="238">
        <f>AT652*BN652</f>
        <v>0</v>
      </c>
      <c r="BL652" s="227">
        <f>AT652*BO652</f>
        <v>0</v>
      </c>
      <c r="BM652" s="227">
        <f>BK652+BL652</f>
        <v>0</v>
      </c>
      <c r="BN652" s="227"/>
      <c r="BO652" s="227"/>
      <c r="BP652" s="229">
        <f t="shared" si="1904"/>
        <v>0</v>
      </c>
      <c r="BQ652" s="230"/>
      <c r="BR652" s="238">
        <f>BA652*BU652</f>
        <v>0</v>
      </c>
      <c r="BS652" s="227">
        <f>BA652*BV652</f>
        <v>0</v>
      </c>
      <c r="BT652" s="227">
        <f>BR652+BS652</f>
        <v>0</v>
      </c>
      <c r="BU652" s="18"/>
      <c r="BV652" s="186"/>
      <c r="BW652" s="16">
        <f t="shared" si="1905"/>
        <v>0</v>
      </c>
      <c r="BX652" s="48"/>
      <c r="BY652" s="37"/>
      <c r="BZ652" s="37"/>
    </row>
    <row r="653" spans="1:162" s="205" customFormat="1" x14ac:dyDescent="0.45">
      <c r="A653" s="256"/>
      <c r="B653" s="256"/>
      <c r="C653" s="256" t="s">
        <v>511</v>
      </c>
      <c r="D653" s="256"/>
      <c r="E653" s="257"/>
      <c r="F653" s="258">
        <f t="shared" ref="F653:H653" si="2179">F654+F660+F666</f>
        <v>2500275.41</v>
      </c>
      <c r="G653" s="258">
        <f t="shared" si="2179"/>
        <v>1072644.3999999999</v>
      </c>
      <c r="H653" s="258">
        <f t="shared" si="2179"/>
        <v>3828658.96</v>
      </c>
      <c r="I653" s="292"/>
      <c r="J653" s="292"/>
      <c r="K653" s="257"/>
      <c r="L653" s="221"/>
      <c r="M653" s="258">
        <f>M654+M660+M666</f>
        <v>0</v>
      </c>
      <c r="N653" s="258">
        <f t="shared" ref="N653:O653" si="2180">N654+N660+N666</f>
        <v>0</v>
      </c>
      <c r="O653" s="258">
        <f t="shared" si="2180"/>
        <v>0</v>
      </c>
      <c r="P653" s="258"/>
      <c r="Q653" s="258"/>
      <c r="R653" s="258">
        <f t="shared" si="2157"/>
        <v>0</v>
      </c>
      <c r="S653" s="221"/>
      <c r="T653" s="258">
        <f>T654+T660+T666</f>
        <v>0</v>
      </c>
      <c r="U653" s="258">
        <f t="shared" ref="U653" si="2181">U654+U660+U666</f>
        <v>0</v>
      </c>
      <c r="V653" s="258">
        <f t="shared" ref="V653" si="2182">V654+V660+V666</f>
        <v>0</v>
      </c>
      <c r="W653" s="277"/>
      <c r="X653" s="258"/>
      <c r="Y653" s="258"/>
      <c r="Z653" s="221"/>
      <c r="AA653" s="258">
        <f>AA654+AA660+AA666</f>
        <v>0</v>
      </c>
      <c r="AB653" s="258">
        <f t="shared" ref="AB653:AC653" si="2183">AB654+AB660+AB666</f>
        <v>0</v>
      </c>
      <c r="AC653" s="258">
        <f t="shared" si="2183"/>
        <v>0</v>
      </c>
      <c r="AD653" s="258"/>
      <c r="AE653" s="258"/>
      <c r="AF653" s="258">
        <f t="shared" si="1901"/>
        <v>0</v>
      </c>
      <c r="AG653" s="221"/>
      <c r="AH653" s="258">
        <f>AH654+AH660+AH666</f>
        <v>5924713</v>
      </c>
      <c r="AI653" s="258">
        <f t="shared" ref="AI653" si="2184">AI654+AI660+AI666</f>
        <v>987957.5</v>
      </c>
      <c r="AJ653" s="258">
        <f t="shared" ref="AJ653" si="2185">AJ654+AJ660+AJ666</f>
        <v>6912670.5</v>
      </c>
      <c r="AK653" s="258"/>
      <c r="AL653" s="258"/>
      <c r="AM653" s="258"/>
      <c r="AN653" s="221"/>
      <c r="AO653" s="258">
        <f>AO654+AO660+AO666</f>
        <v>0</v>
      </c>
      <c r="AP653" s="258">
        <f t="shared" ref="AP653" si="2186">AP654+AP660+AP666</f>
        <v>0</v>
      </c>
      <c r="AQ653" s="258">
        <f t="shared" ref="AQ653" si="2187">AQ654+AQ660+AQ666</f>
        <v>0</v>
      </c>
      <c r="AR653" s="258"/>
      <c r="AS653" s="258"/>
      <c r="AT653" s="258">
        <f t="shared" si="2131"/>
        <v>0</v>
      </c>
      <c r="AU653" s="221"/>
      <c r="AV653" s="258">
        <f>AV654+AV660+AV666</f>
        <v>0</v>
      </c>
      <c r="AW653" s="258">
        <f t="shared" ref="AW653" si="2188">AW654+AW660+AW666</f>
        <v>0</v>
      </c>
      <c r="AX653" s="258">
        <f t="shared" ref="AX653" si="2189">AX654+AX660+AX666</f>
        <v>0</v>
      </c>
      <c r="AY653" s="258"/>
      <c r="AZ653" s="258"/>
      <c r="BA653" s="258">
        <f t="shared" si="1902"/>
        <v>0</v>
      </c>
      <c r="BB653" s="221"/>
      <c r="BC653" s="258">
        <f>BC654+BC660+BC666</f>
        <v>0</v>
      </c>
      <c r="BD653" s="258">
        <f t="shared" ref="BD653:BE653" si="2190">BD654+BD660+BD666</f>
        <v>0</v>
      </c>
      <c r="BE653" s="258">
        <f t="shared" si="2190"/>
        <v>0</v>
      </c>
      <c r="BF653" s="258"/>
      <c r="BG653" s="258"/>
      <c r="BH653" s="258">
        <f t="shared" si="1903"/>
        <v>0</v>
      </c>
      <c r="BI653" s="221"/>
      <c r="BJ653" s="221"/>
      <c r="BK653" s="258">
        <f>BK654+BK660+BK666</f>
        <v>0</v>
      </c>
      <c r="BL653" s="258">
        <f t="shared" ref="BL653:BM653" si="2191">BL654+BL660+BL666</f>
        <v>0</v>
      </c>
      <c r="BM653" s="258">
        <f t="shared" si="2191"/>
        <v>0</v>
      </c>
      <c r="BN653" s="258"/>
      <c r="BO653" s="258"/>
      <c r="BP653" s="258">
        <f t="shared" si="1904"/>
        <v>0</v>
      </c>
      <c r="BQ653" s="221"/>
      <c r="BR653" s="258">
        <f>BR654+BR660+BR666</f>
        <v>2374578.41</v>
      </c>
      <c r="BS653" s="258">
        <f>BS654+BS660+BS666</f>
        <v>897681.72</v>
      </c>
      <c r="BT653" s="258">
        <f>BT654+BT660+BT666</f>
        <v>3114340.13</v>
      </c>
      <c r="BU653" s="259"/>
      <c r="BV653" s="260"/>
      <c r="BW653" s="259">
        <f t="shared" si="1905"/>
        <v>0</v>
      </c>
      <c r="BX653" s="185"/>
      <c r="BY653" s="36"/>
      <c r="BZ653" s="36"/>
      <c r="CA653" s="55"/>
      <c r="CB653" s="55"/>
      <c r="CC653" s="55"/>
      <c r="CD653" s="55"/>
      <c r="CE653" s="55"/>
      <c r="CF653" s="55"/>
      <c r="CG653" s="55"/>
      <c r="CH653" s="55"/>
      <c r="CI653" s="55"/>
      <c r="CJ653" s="55"/>
      <c r="CK653" s="55"/>
      <c r="CL653" s="55"/>
      <c r="CM653" s="55"/>
      <c r="CN653" s="55"/>
      <c r="CO653" s="55"/>
      <c r="CP653" s="55"/>
      <c r="CQ653" s="55"/>
      <c r="CR653" s="55"/>
      <c r="CS653" s="55"/>
      <c r="CT653" s="55"/>
      <c r="CU653" s="55"/>
      <c r="CV653" s="55"/>
      <c r="CW653" s="55"/>
      <c r="CX653" s="55"/>
      <c r="CY653" s="55"/>
      <c r="CZ653" s="55"/>
      <c r="DA653" s="55"/>
      <c r="DB653" s="55"/>
      <c r="DC653" s="55"/>
      <c r="DD653" s="55"/>
      <c r="DE653" s="55"/>
      <c r="DF653" s="55"/>
      <c r="DG653" s="55"/>
      <c r="DH653" s="55"/>
      <c r="DI653" s="55"/>
      <c r="DJ653" s="55"/>
      <c r="DK653" s="55"/>
      <c r="DL653" s="55"/>
      <c r="DM653" s="55"/>
      <c r="DN653" s="55"/>
      <c r="DO653" s="55"/>
      <c r="DP653" s="55"/>
      <c r="DQ653" s="55"/>
      <c r="DR653" s="55"/>
      <c r="DS653" s="55"/>
      <c r="DT653" s="55"/>
      <c r="DU653" s="55"/>
      <c r="DV653" s="55"/>
      <c r="DW653" s="55"/>
      <c r="DX653" s="55"/>
      <c r="DY653" s="55"/>
      <c r="DZ653" s="55"/>
      <c r="EA653" s="55"/>
      <c r="EB653" s="55"/>
      <c r="EC653" s="55"/>
      <c r="ED653" s="55"/>
      <c r="EE653" s="55"/>
      <c r="EF653" s="55"/>
      <c r="EG653" s="55"/>
      <c r="EH653" s="55"/>
      <c r="EI653" s="55"/>
      <c r="EJ653" s="55"/>
      <c r="EK653" s="55"/>
      <c r="EL653" s="55"/>
      <c r="EM653" s="55"/>
      <c r="EN653" s="55"/>
      <c r="EO653" s="55"/>
      <c r="EP653" s="55"/>
      <c r="EQ653" s="55"/>
      <c r="ER653" s="55"/>
      <c r="ES653" s="55"/>
      <c r="ET653" s="55"/>
      <c r="EU653" s="55"/>
      <c r="EV653" s="55"/>
      <c r="EW653" s="55"/>
      <c r="EX653" s="55"/>
      <c r="EY653" s="55"/>
      <c r="EZ653" s="55"/>
      <c r="FA653" s="55"/>
      <c r="FB653" s="55"/>
      <c r="FC653" s="55"/>
      <c r="FD653" s="55"/>
      <c r="FE653" s="55"/>
      <c r="FF653" s="55"/>
    </row>
    <row r="654" spans="1:162" s="26" customFormat="1" x14ac:dyDescent="0.45">
      <c r="A654" s="21"/>
      <c r="B654" s="21"/>
      <c r="C654" s="21" t="s">
        <v>420</v>
      </c>
      <c r="D654" s="27"/>
      <c r="E654" s="28"/>
      <c r="F654" s="225">
        <f t="shared" ref="F654:H654" si="2192">SUM(F655:F659)</f>
        <v>2068756.4500000002</v>
      </c>
      <c r="G654" s="225">
        <f t="shared" si="2192"/>
        <v>0</v>
      </c>
      <c r="H654" s="225">
        <f t="shared" si="2192"/>
        <v>2068756.4500000002</v>
      </c>
      <c r="I654" s="290"/>
      <c r="J654" s="290"/>
      <c r="K654" s="28"/>
      <c r="L654" s="226"/>
      <c r="M654" s="225">
        <f>SUM(M655:M659)</f>
        <v>0</v>
      </c>
      <c r="N654" s="225">
        <f t="shared" ref="N654:O654" si="2193">SUM(N655:N659)</f>
        <v>0</v>
      </c>
      <c r="O654" s="225">
        <f t="shared" si="2193"/>
        <v>0</v>
      </c>
      <c r="P654" s="225"/>
      <c r="Q654" s="225"/>
      <c r="R654" s="225">
        <f t="shared" si="2157"/>
        <v>0</v>
      </c>
      <c r="S654" s="226"/>
      <c r="T654" s="225">
        <f>SUM(T655:T659)</f>
        <v>0</v>
      </c>
      <c r="U654" s="225">
        <f t="shared" ref="U654" si="2194">SUM(U655:U659)</f>
        <v>0</v>
      </c>
      <c r="V654" s="225">
        <f t="shared" ref="V654" si="2195">SUM(V655:V659)</f>
        <v>0</v>
      </c>
      <c r="W654" s="273"/>
      <c r="X654" s="225"/>
      <c r="Y654" s="225"/>
      <c r="Z654" s="226"/>
      <c r="AA654" s="225">
        <f>SUM(AA655:AA659)</f>
        <v>0</v>
      </c>
      <c r="AB654" s="225">
        <f t="shared" ref="AB654:AC654" si="2196">SUM(AB655:AB659)</f>
        <v>0</v>
      </c>
      <c r="AC654" s="225">
        <f t="shared" si="2196"/>
        <v>0</v>
      </c>
      <c r="AD654" s="225"/>
      <c r="AE654" s="225"/>
      <c r="AF654" s="222">
        <f t="shared" si="1901"/>
        <v>0</v>
      </c>
      <c r="AG654" s="226"/>
      <c r="AH654" s="225">
        <f>SUM(AH655:AH659)</f>
        <v>3268145</v>
      </c>
      <c r="AI654" s="225">
        <f t="shared" ref="AI654" si="2197">SUM(AI655:AI659)</f>
        <v>11637.5</v>
      </c>
      <c r="AJ654" s="225">
        <f t="shared" ref="AJ654" si="2198">SUM(AJ655:AJ659)</f>
        <v>3279782.5</v>
      </c>
      <c r="AK654" s="225"/>
      <c r="AL654" s="225"/>
      <c r="AM654" s="225"/>
      <c r="AN654" s="226"/>
      <c r="AO654" s="225">
        <f>SUM(AO655:AO659)</f>
        <v>0</v>
      </c>
      <c r="AP654" s="225">
        <f t="shared" ref="AP654" si="2199">SUM(AP655:AP659)</f>
        <v>0</v>
      </c>
      <c r="AQ654" s="225">
        <f t="shared" ref="AQ654" si="2200">SUM(AQ655:AQ659)</f>
        <v>0</v>
      </c>
      <c r="AR654" s="225"/>
      <c r="AS654" s="225"/>
      <c r="AT654" s="222">
        <f t="shared" si="2131"/>
        <v>0</v>
      </c>
      <c r="AU654" s="223"/>
      <c r="AV654" s="225">
        <f>SUM(AV655:AV659)</f>
        <v>0</v>
      </c>
      <c r="AW654" s="225">
        <f t="shared" ref="AW654" si="2201">SUM(AW655:AW659)</f>
        <v>0</v>
      </c>
      <c r="AX654" s="225">
        <f t="shared" ref="AX654" si="2202">SUM(AX655:AX659)</f>
        <v>0</v>
      </c>
      <c r="AY654" s="225"/>
      <c r="AZ654" s="225"/>
      <c r="BA654" s="222">
        <f t="shared" si="1902"/>
        <v>0</v>
      </c>
      <c r="BB654" s="223"/>
      <c r="BC654" s="225">
        <f>SUM(BC655:BC659)</f>
        <v>0</v>
      </c>
      <c r="BD654" s="225">
        <f t="shared" ref="BD654:BE654" si="2203">SUM(BD655:BD659)</f>
        <v>0</v>
      </c>
      <c r="BE654" s="225">
        <f t="shared" si="2203"/>
        <v>0</v>
      </c>
      <c r="BF654" s="225"/>
      <c r="BG654" s="225"/>
      <c r="BH654" s="222">
        <f t="shared" si="1903"/>
        <v>0</v>
      </c>
      <c r="BI654" s="223"/>
      <c r="BJ654" s="223"/>
      <c r="BK654" s="225">
        <f>SUM(BK655:BK659)</f>
        <v>0</v>
      </c>
      <c r="BL654" s="225">
        <f t="shared" ref="BL654:BM654" si="2204">SUM(BL655:BL659)</f>
        <v>0</v>
      </c>
      <c r="BM654" s="225">
        <f t="shared" si="2204"/>
        <v>0</v>
      </c>
      <c r="BN654" s="225"/>
      <c r="BO654" s="225"/>
      <c r="BP654" s="222">
        <f t="shared" si="1904"/>
        <v>0</v>
      </c>
      <c r="BQ654" s="223"/>
      <c r="BR654" s="225">
        <f>SUM(BR655:BR659)</f>
        <v>1834610.4800000002</v>
      </c>
      <c r="BS654" s="225">
        <f t="shared" ref="BS654:BT654" si="2205">SUM(BS655:BS659)</f>
        <v>19886.32</v>
      </c>
      <c r="BT654" s="225">
        <f t="shared" si="2205"/>
        <v>1854496.8000000003</v>
      </c>
      <c r="BU654" s="29"/>
      <c r="BV654" s="190"/>
      <c r="BW654" s="25">
        <f t="shared" si="1905"/>
        <v>0</v>
      </c>
      <c r="BX654" s="47"/>
      <c r="BY654" s="35"/>
      <c r="BZ654" s="35"/>
      <c r="CA654" s="53"/>
      <c r="CB654" s="53"/>
      <c r="CC654" s="53"/>
      <c r="CD654" s="53"/>
      <c r="CE654" s="53"/>
      <c r="CF654" s="53"/>
      <c r="CG654" s="53"/>
      <c r="CH654" s="53"/>
      <c r="CI654" s="53"/>
      <c r="CJ654" s="53"/>
      <c r="CK654" s="53"/>
      <c r="CL654" s="53"/>
      <c r="CM654" s="53"/>
      <c r="CN654" s="53"/>
      <c r="CO654" s="53"/>
      <c r="CP654" s="53"/>
      <c r="CQ654" s="53"/>
      <c r="CR654" s="53"/>
      <c r="CS654" s="53"/>
      <c r="CT654" s="53"/>
      <c r="CU654" s="53"/>
      <c r="CV654" s="53"/>
      <c r="CW654" s="53"/>
      <c r="CX654" s="53"/>
      <c r="CY654" s="53"/>
      <c r="CZ654" s="53"/>
      <c r="DA654" s="53"/>
      <c r="DB654" s="53"/>
      <c r="DC654" s="53"/>
      <c r="DD654" s="53"/>
      <c r="DE654" s="53"/>
      <c r="DF654" s="53"/>
      <c r="DG654" s="53"/>
      <c r="DH654" s="53"/>
      <c r="DI654" s="53"/>
      <c r="DJ654" s="53"/>
      <c r="DK654" s="53"/>
      <c r="DL654" s="53"/>
      <c r="DM654" s="53"/>
      <c r="DN654" s="53"/>
      <c r="DO654" s="53"/>
      <c r="DP654" s="53"/>
      <c r="DQ654" s="53"/>
      <c r="DR654" s="53"/>
      <c r="DS654" s="53"/>
      <c r="DT654" s="53"/>
      <c r="DU654" s="53"/>
      <c r="DV654" s="53"/>
      <c r="DW654" s="53"/>
      <c r="DX654" s="53"/>
      <c r="DY654" s="53"/>
      <c r="DZ654" s="53"/>
      <c r="EA654" s="53"/>
      <c r="EB654" s="53"/>
      <c r="EC654" s="53"/>
      <c r="ED654" s="53"/>
      <c r="EE654" s="53"/>
      <c r="EF654" s="53"/>
      <c r="EG654" s="53"/>
      <c r="EH654" s="53"/>
      <c r="EI654" s="53"/>
      <c r="EJ654" s="53"/>
      <c r="EK654" s="53"/>
      <c r="EL654" s="53"/>
      <c r="EM654" s="53"/>
      <c r="EN654" s="53"/>
      <c r="EO654" s="53"/>
      <c r="EP654" s="53"/>
      <c r="EQ654" s="53"/>
      <c r="ER654" s="53"/>
      <c r="ES654" s="53"/>
      <c r="ET654" s="53"/>
      <c r="EU654" s="53"/>
      <c r="EV654" s="53"/>
      <c r="EW654" s="53"/>
      <c r="EX654" s="53"/>
      <c r="EY654" s="53"/>
      <c r="EZ654" s="53"/>
      <c r="FA654" s="53"/>
      <c r="FB654" s="53"/>
      <c r="FC654" s="53"/>
      <c r="FD654" s="53"/>
      <c r="FE654" s="53"/>
      <c r="FF654" s="53"/>
    </row>
    <row r="655" spans="1:162" ht="57" customHeight="1" outlineLevel="1" x14ac:dyDescent="0.45">
      <c r="A655" s="5">
        <v>532</v>
      </c>
      <c r="B655" s="5">
        <v>78</v>
      </c>
      <c r="C655" s="5" t="s">
        <v>512</v>
      </c>
      <c r="D655" s="6" t="s">
        <v>554</v>
      </c>
      <c r="E655" s="10">
        <v>508.9</v>
      </c>
      <c r="F655" s="285">
        <f t="shared" ref="F655" si="2206">I655*E655</f>
        <v>374041.5</v>
      </c>
      <c r="G655" s="285">
        <f t="shared" ref="G655" si="2207">J655*E655</f>
        <v>0</v>
      </c>
      <c r="H655" s="285">
        <f t="shared" ref="H655" si="2208">F655+G655</f>
        <v>374041.5</v>
      </c>
      <c r="I655" s="283">
        <v>735</v>
      </c>
      <c r="J655" s="283"/>
      <c r="K655" s="10"/>
      <c r="L655" s="228"/>
      <c r="M655" s="227">
        <f t="shared" si="2155"/>
        <v>0</v>
      </c>
      <c r="N655" s="227">
        <f t="shared" si="1944"/>
        <v>0</v>
      </c>
      <c r="O655" s="227">
        <f t="shared" si="2156"/>
        <v>0</v>
      </c>
      <c r="P655" s="227"/>
      <c r="Q655" s="227"/>
      <c r="R655" s="227">
        <f t="shared" si="2157"/>
        <v>0</v>
      </c>
      <c r="S655" s="228"/>
      <c r="T655" s="227">
        <f t="shared" si="2003"/>
        <v>0</v>
      </c>
      <c r="U655" s="227">
        <f t="shared" si="2004"/>
        <v>0</v>
      </c>
      <c r="V655" s="232">
        <f t="shared" si="2005"/>
        <v>0</v>
      </c>
      <c r="W655" s="274"/>
      <c r="X655" s="227"/>
      <c r="Y655" s="227"/>
      <c r="Z655" s="228"/>
      <c r="AA655" s="238">
        <f>AM655*AD655</f>
        <v>0</v>
      </c>
      <c r="AB655" s="227">
        <f>AM656*AE655</f>
        <v>0</v>
      </c>
      <c r="AC655" s="227">
        <f>AA655+AB655</f>
        <v>0</v>
      </c>
      <c r="AD655" s="227"/>
      <c r="AE655" s="227"/>
      <c r="AF655" s="229">
        <f t="shared" si="1901"/>
        <v>0</v>
      </c>
      <c r="AG655" s="228"/>
      <c r="AH655" s="227">
        <f t="shared" si="2158"/>
        <v>1272250</v>
      </c>
      <c r="AI655" s="227">
        <f t="shared" si="2159"/>
        <v>0</v>
      </c>
      <c r="AJ655" s="232">
        <f t="shared" si="2006"/>
        <v>1272250</v>
      </c>
      <c r="AK655" s="227">
        <v>2500</v>
      </c>
      <c r="AL655" s="227"/>
      <c r="AM655" s="227"/>
      <c r="AN655" s="228"/>
      <c r="AO655" s="238">
        <f>E655*AR655</f>
        <v>0</v>
      </c>
      <c r="AP655" s="227">
        <f>E656*AS655</f>
        <v>0</v>
      </c>
      <c r="AQ655" s="227">
        <f t="shared" si="2135"/>
        <v>0</v>
      </c>
      <c r="AR655" s="227"/>
      <c r="AS655" s="227"/>
      <c r="AT655" s="229">
        <f t="shared" si="2131"/>
        <v>0</v>
      </c>
      <c r="AU655" s="230"/>
      <c r="AV655" s="238">
        <f>R655*AY655</f>
        <v>0</v>
      </c>
      <c r="AW655" s="227">
        <f>R656*AZ655</f>
        <v>0</v>
      </c>
      <c r="AX655" s="227">
        <f>AV655+AW655</f>
        <v>0</v>
      </c>
      <c r="AY655" s="227"/>
      <c r="AZ655" s="227"/>
      <c r="BA655" s="229">
        <f t="shared" si="1902"/>
        <v>0</v>
      </c>
      <c r="BB655" s="230"/>
      <c r="BC655" s="238">
        <f>Y655*BF655</f>
        <v>0</v>
      </c>
      <c r="BD655" s="227">
        <f>Y656*BG655</f>
        <v>0</v>
      </c>
      <c r="BE655" s="227">
        <f>BC655+BD655</f>
        <v>0</v>
      </c>
      <c r="BF655" s="227"/>
      <c r="BG655" s="227"/>
      <c r="BH655" s="229">
        <f t="shared" si="1903"/>
        <v>0</v>
      </c>
      <c r="BI655" s="230"/>
      <c r="BJ655" s="230"/>
      <c r="BK655" s="238">
        <f>AT655*BN655</f>
        <v>0</v>
      </c>
      <c r="BL655" s="227">
        <f>AT656*BO655</f>
        <v>0</v>
      </c>
      <c r="BM655" s="227">
        <f>BK655+BL655</f>
        <v>0</v>
      </c>
      <c r="BN655" s="227"/>
      <c r="BO655" s="227"/>
      <c r="BP655" s="229">
        <f t="shared" si="1904"/>
        <v>0</v>
      </c>
      <c r="BQ655" s="230"/>
      <c r="BR655" s="238">
        <f>E655*BU655</f>
        <v>255699.34999999998</v>
      </c>
      <c r="BS655" s="227">
        <f>E655*BV655</f>
        <v>0</v>
      </c>
      <c r="BT655" s="227">
        <f>BR655+BS655</f>
        <v>255699.34999999998</v>
      </c>
      <c r="BU655" s="18">
        <v>502.45500098251125</v>
      </c>
      <c r="BV655" s="186">
        <v>0</v>
      </c>
      <c r="BW655" s="16">
        <f t="shared" si="1905"/>
        <v>502.45500098251125</v>
      </c>
      <c r="BX655" s="48"/>
      <c r="BY655" s="37" t="s">
        <v>1026</v>
      </c>
      <c r="BZ655" s="37"/>
    </row>
    <row r="656" spans="1:162" ht="42.75" customHeight="1" outlineLevel="1" x14ac:dyDescent="0.45">
      <c r="A656" s="5">
        <v>533</v>
      </c>
      <c r="B656" s="5">
        <v>79</v>
      </c>
      <c r="C656" s="5" t="s">
        <v>513</v>
      </c>
      <c r="D656" s="6" t="s">
        <v>554</v>
      </c>
      <c r="E656" s="10">
        <v>464.6</v>
      </c>
      <c r="F656" s="285">
        <f t="shared" ref="F656:F659" si="2209">I656*E656</f>
        <v>1244988.6200000001</v>
      </c>
      <c r="G656" s="285">
        <f t="shared" ref="G656:G659" si="2210">J656*E656</f>
        <v>0</v>
      </c>
      <c r="H656" s="285">
        <f t="shared" ref="H656:H659" si="2211">F656+G656</f>
        <v>1244988.6200000001</v>
      </c>
      <c r="I656" s="283">
        <f>BW656</f>
        <v>2679.7000000000003</v>
      </c>
      <c r="J656" s="283"/>
      <c r="K656" s="10"/>
      <c r="L656" s="228"/>
      <c r="M656" s="227">
        <f t="shared" si="2155"/>
        <v>0</v>
      </c>
      <c r="N656" s="227">
        <f t="shared" si="1944"/>
        <v>0</v>
      </c>
      <c r="O656" s="227">
        <f t="shared" si="2156"/>
        <v>0</v>
      </c>
      <c r="P656" s="227"/>
      <c r="Q656" s="227"/>
      <c r="R656" s="227">
        <f t="shared" si="2157"/>
        <v>0</v>
      </c>
      <c r="S656" s="228"/>
      <c r="T656" s="227">
        <f t="shared" si="2003"/>
        <v>0</v>
      </c>
      <c r="U656" s="227">
        <f t="shared" si="2004"/>
        <v>0</v>
      </c>
      <c r="V656" s="232">
        <f t="shared" si="2005"/>
        <v>0</v>
      </c>
      <c r="W656" s="274"/>
      <c r="X656" s="227"/>
      <c r="Y656" s="227"/>
      <c r="Z656" s="228"/>
      <c r="AA656" s="238">
        <f>AM656*AD656</f>
        <v>0</v>
      </c>
      <c r="AB656" s="227">
        <f>AM657*AE656</f>
        <v>0</v>
      </c>
      <c r="AC656" s="227">
        <f>AA656+AB656</f>
        <v>0</v>
      </c>
      <c r="AD656" s="227"/>
      <c r="AE656" s="227"/>
      <c r="AF656" s="229">
        <f t="shared" si="1901"/>
        <v>0</v>
      </c>
      <c r="AG656" s="228"/>
      <c r="AH656" s="227">
        <f t="shared" si="2158"/>
        <v>1626100</v>
      </c>
      <c r="AI656" s="227">
        <f t="shared" si="2159"/>
        <v>0</v>
      </c>
      <c r="AJ656" s="232">
        <f t="shared" si="2006"/>
        <v>1626100</v>
      </c>
      <c r="AK656" s="227">
        <v>3500</v>
      </c>
      <c r="AL656" s="227"/>
      <c r="AM656" s="227"/>
      <c r="AN656" s="228"/>
      <c r="AO656" s="238">
        <f>E656*AR656</f>
        <v>0</v>
      </c>
      <c r="AP656" s="227">
        <f>E657*AS656</f>
        <v>0</v>
      </c>
      <c r="AQ656" s="227">
        <f t="shared" si="2135"/>
        <v>0</v>
      </c>
      <c r="AR656" s="227"/>
      <c r="AS656" s="227"/>
      <c r="AT656" s="229">
        <f t="shared" si="2131"/>
        <v>0</v>
      </c>
      <c r="AU656" s="230"/>
      <c r="AV656" s="238">
        <f>R656*AY656</f>
        <v>0</v>
      </c>
      <c r="AW656" s="227">
        <f>R657*AZ656</f>
        <v>0</v>
      </c>
      <c r="AX656" s="227">
        <f>AV656+AW656</f>
        <v>0</v>
      </c>
      <c r="AY656" s="227"/>
      <c r="AZ656" s="227"/>
      <c r="BA656" s="229">
        <f t="shared" si="1902"/>
        <v>0</v>
      </c>
      <c r="BB656" s="230"/>
      <c r="BC656" s="238">
        <f>Y656*BF656</f>
        <v>0</v>
      </c>
      <c r="BD656" s="227">
        <f>Y657*BG656</f>
        <v>0</v>
      </c>
      <c r="BE656" s="227">
        <f>BC656+BD656</f>
        <v>0</v>
      </c>
      <c r="BF656" s="227"/>
      <c r="BG656" s="227"/>
      <c r="BH656" s="229">
        <f t="shared" si="1903"/>
        <v>0</v>
      </c>
      <c r="BI656" s="230"/>
      <c r="BJ656" s="230"/>
      <c r="BK656" s="238">
        <f>AT656*BN656</f>
        <v>0</v>
      </c>
      <c r="BL656" s="227">
        <f>AT657*BO656</f>
        <v>0</v>
      </c>
      <c r="BM656" s="227">
        <f>BK656+BL656</f>
        <v>0</v>
      </c>
      <c r="BN656" s="227"/>
      <c r="BO656" s="227"/>
      <c r="BP656" s="229">
        <f t="shared" si="1904"/>
        <v>0</v>
      </c>
      <c r="BQ656" s="230"/>
      <c r="BR656" s="238">
        <f>E656*BU656</f>
        <v>1244988.6200000001</v>
      </c>
      <c r="BS656" s="227">
        <f>E656*BV656</f>
        <v>0</v>
      </c>
      <c r="BT656" s="227">
        <f>BR656+BS656</f>
        <v>1244988.6200000001</v>
      </c>
      <c r="BU656" s="18">
        <v>2679.7000000000003</v>
      </c>
      <c r="BV656" s="186">
        <v>0</v>
      </c>
      <c r="BW656" s="16">
        <f t="shared" si="1905"/>
        <v>2679.7000000000003</v>
      </c>
      <c r="BX656" s="48"/>
      <c r="BY656" s="37" t="s">
        <v>1027</v>
      </c>
      <c r="BZ656" s="37"/>
    </row>
    <row r="657" spans="1:162" ht="42.75" customHeight="1" outlineLevel="1" x14ac:dyDescent="0.45">
      <c r="A657" s="5">
        <v>534</v>
      </c>
      <c r="B657" s="5">
        <v>80</v>
      </c>
      <c r="C657" s="5" t="s">
        <v>514</v>
      </c>
      <c r="D657" s="6" t="s">
        <v>554</v>
      </c>
      <c r="E657" s="10">
        <v>13.3</v>
      </c>
      <c r="F657" s="285">
        <f t="shared" si="2209"/>
        <v>36458.249999999993</v>
      </c>
      <c r="G657" s="285">
        <f t="shared" si="2210"/>
        <v>0</v>
      </c>
      <c r="H657" s="285">
        <f t="shared" si="2211"/>
        <v>36458.249999999993</v>
      </c>
      <c r="I657" s="285">
        <f>BW657</f>
        <v>2741.2218045112777</v>
      </c>
      <c r="J657" s="283"/>
      <c r="K657" s="10"/>
      <c r="L657" s="228"/>
      <c r="M657" s="227">
        <f t="shared" si="2155"/>
        <v>0</v>
      </c>
      <c r="N657" s="227">
        <f t="shared" si="1944"/>
        <v>0</v>
      </c>
      <c r="O657" s="227">
        <f t="shared" si="2156"/>
        <v>0</v>
      </c>
      <c r="P657" s="227"/>
      <c r="Q657" s="227"/>
      <c r="R657" s="227">
        <f t="shared" si="2157"/>
        <v>0</v>
      </c>
      <c r="S657" s="228"/>
      <c r="T657" s="227">
        <f t="shared" si="2003"/>
        <v>0</v>
      </c>
      <c r="U657" s="227">
        <f t="shared" si="2004"/>
        <v>0</v>
      </c>
      <c r="V657" s="232">
        <f t="shared" si="2005"/>
        <v>0</v>
      </c>
      <c r="W657" s="274"/>
      <c r="X657" s="227"/>
      <c r="Y657" s="227"/>
      <c r="Z657" s="228"/>
      <c r="AA657" s="238">
        <f>AM657*AD657</f>
        <v>0</v>
      </c>
      <c r="AB657" s="227">
        <f>AM658*AE657</f>
        <v>0</v>
      </c>
      <c r="AC657" s="227">
        <f>AA657+AB657</f>
        <v>0</v>
      </c>
      <c r="AD657" s="227"/>
      <c r="AE657" s="227"/>
      <c r="AF657" s="229">
        <f t="shared" si="1901"/>
        <v>0</v>
      </c>
      <c r="AG657" s="228"/>
      <c r="AH657" s="227">
        <f t="shared" si="2158"/>
        <v>39900</v>
      </c>
      <c r="AI657" s="227">
        <f t="shared" si="2159"/>
        <v>11637.5</v>
      </c>
      <c r="AJ657" s="232">
        <f t="shared" si="2006"/>
        <v>51537.5</v>
      </c>
      <c r="AK657" s="227">
        <v>3000</v>
      </c>
      <c r="AL657" s="227">
        <v>875</v>
      </c>
      <c r="AM657" s="227"/>
      <c r="AN657" s="228"/>
      <c r="AO657" s="238">
        <f>E657*AR657</f>
        <v>0</v>
      </c>
      <c r="AP657" s="227">
        <f>E658*AS657</f>
        <v>0</v>
      </c>
      <c r="AQ657" s="227">
        <f t="shared" si="2135"/>
        <v>0</v>
      </c>
      <c r="AR657" s="227"/>
      <c r="AS657" s="227"/>
      <c r="AT657" s="229">
        <f t="shared" si="2131"/>
        <v>0</v>
      </c>
      <c r="AU657" s="230"/>
      <c r="AV657" s="238">
        <f>R657*AY657</f>
        <v>0</v>
      </c>
      <c r="AW657" s="227">
        <f>R658*AZ657</f>
        <v>0</v>
      </c>
      <c r="AX657" s="227">
        <f>AV657+AW657</f>
        <v>0</v>
      </c>
      <c r="AY657" s="227"/>
      <c r="AZ657" s="227"/>
      <c r="BA657" s="229">
        <f t="shared" si="1902"/>
        <v>0</v>
      </c>
      <c r="BB657" s="230"/>
      <c r="BC657" s="238">
        <f>Y657*BF657</f>
        <v>0</v>
      </c>
      <c r="BD657" s="227">
        <f>Y658*BG657</f>
        <v>0</v>
      </c>
      <c r="BE657" s="227">
        <f>BC657+BD657</f>
        <v>0</v>
      </c>
      <c r="BF657" s="227"/>
      <c r="BG657" s="227"/>
      <c r="BH657" s="229">
        <f t="shared" si="1903"/>
        <v>0</v>
      </c>
      <c r="BI657" s="230"/>
      <c r="BJ657" s="230"/>
      <c r="BK657" s="238">
        <f>AT657*BN657</f>
        <v>0</v>
      </c>
      <c r="BL657" s="227">
        <f>AT658*BO657</f>
        <v>0</v>
      </c>
      <c r="BM657" s="227">
        <f>BK657+BL657</f>
        <v>0</v>
      </c>
      <c r="BN657" s="227"/>
      <c r="BO657" s="227"/>
      <c r="BP657" s="229">
        <f t="shared" si="1904"/>
        <v>0</v>
      </c>
      <c r="BQ657" s="230"/>
      <c r="BR657" s="238">
        <f>E657*BU657</f>
        <v>16571.93</v>
      </c>
      <c r="BS657" s="227">
        <f>E657*BV657</f>
        <v>19886.32</v>
      </c>
      <c r="BT657" s="227">
        <f>BR657+BS657</f>
        <v>36458.25</v>
      </c>
      <c r="BU657" s="18">
        <v>1246.0097744360901</v>
      </c>
      <c r="BV657" s="186">
        <v>1495.2120300751878</v>
      </c>
      <c r="BW657" s="16">
        <f t="shared" si="1905"/>
        <v>2741.2218045112777</v>
      </c>
      <c r="BX657" s="48"/>
      <c r="BY657" s="37"/>
      <c r="BZ657" s="37"/>
    </row>
    <row r="658" spans="1:162" ht="42.75" customHeight="1" outlineLevel="1" x14ac:dyDescent="0.45">
      <c r="A658" s="5">
        <v>535</v>
      </c>
      <c r="B658" s="5">
        <v>81</v>
      </c>
      <c r="C658" s="5" t="s">
        <v>515</v>
      </c>
      <c r="D658" s="6" t="s">
        <v>554</v>
      </c>
      <c r="E658" s="10">
        <v>947.4</v>
      </c>
      <c r="F658" s="285">
        <f t="shared" si="2209"/>
        <v>317350.58</v>
      </c>
      <c r="G658" s="285">
        <f t="shared" si="2210"/>
        <v>0</v>
      </c>
      <c r="H658" s="285">
        <f t="shared" si="2211"/>
        <v>317350.58</v>
      </c>
      <c r="I658" s="285">
        <f>BW658</f>
        <v>334.97000211104074</v>
      </c>
      <c r="J658" s="283"/>
      <c r="K658" s="10"/>
      <c r="L658" s="228"/>
      <c r="M658" s="227">
        <f t="shared" si="2155"/>
        <v>0</v>
      </c>
      <c r="N658" s="227">
        <f t="shared" si="1944"/>
        <v>0</v>
      </c>
      <c r="O658" s="227">
        <f t="shared" si="2156"/>
        <v>0</v>
      </c>
      <c r="P658" s="227"/>
      <c r="Q658" s="227"/>
      <c r="R658" s="227">
        <f t="shared" si="2157"/>
        <v>0</v>
      </c>
      <c r="S658" s="228"/>
      <c r="T658" s="227">
        <f t="shared" si="2003"/>
        <v>0</v>
      </c>
      <c r="U658" s="227">
        <f t="shared" si="2004"/>
        <v>0</v>
      </c>
      <c r="V658" s="232">
        <f t="shared" si="2005"/>
        <v>0</v>
      </c>
      <c r="W658" s="274"/>
      <c r="X658" s="227"/>
      <c r="Y658" s="227"/>
      <c r="Z658" s="228"/>
      <c r="AA658" s="238">
        <f>AM658*AD658</f>
        <v>0</v>
      </c>
      <c r="AB658" s="227">
        <f>AM659*AE658</f>
        <v>0</v>
      </c>
      <c r="AC658" s="227">
        <f>AA658+AB658</f>
        <v>0</v>
      </c>
      <c r="AD658" s="227"/>
      <c r="AE658" s="227"/>
      <c r="AF658" s="229">
        <f t="shared" si="1901"/>
        <v>0</v>
      </c>
      <c r="AG658" s="228"/>
      <c r="AH658" s="227">
        <f t="shared" si="2158"/>
        <v>284220</v>
      </c>
      <c r="AI658" s="227">
        <f t="shared" si="2159"/>
        <v>0</v>
      </c>
      <c r="AJ658" s="232">
        <f t="shared" si="2006"/>
        <v>284220</v>
      </c>
      <c r="AK658" s="227">
        <v>300</v>
      </c>
      <c r="AL658" s="227"/>
      <c r="AM658" s="227"/>
      <c r="AN658" s="228"/>
      <c r="AO658" s="238">
        <f>E658*AR658</f>
        <v>0</v>
      </c>
      <c r="AP658" s="227">
        <f>E659*AS658</f>
        <v>0</v>
      </c>
      <c r="AQ658" s="227">
        <f t="shared" si="2135"/>
        <v>0</v>
      </c>
      <c r="AR658" s="227"/>
      <c r="AS658" s="227"/>
      <c r="AT658" s="229">
        <f t="shared" si="2131"/>
        <v>0</v>
      </c>
      <c r="AU658" s="230"/>
      <c r="AV658" s="238">
        <f>R658*AY658</f>
        <v>0</v>
      </c>
      <c r="AW658" s="227">
        <f>R659*AZ658</f>
        <v>0</v>
      </c>
      <c r="AX658" s="227">
        <f>AV658+AW658</f>
        <v>0</v>
      </c>
      <c r="AY658" s="227"/>
      <c r="AZ658" s="227"/>
      <c r="BA658" s="229">
        <f t="shared" si="1902"/>
        <v>0</v>
      </c>
      <c r="BB658" s="230"/>
      <c r="BC658" s="238">
        <f>Y658*BF658</f>
        <v>0</v>
      </c>
      <c r="BD658" s="227">
        <f>Y659*BG658</f>
        <v>0</v>
      </c>
      <c r="BE658" s="227">
        <f>BC658+BD658</f>
        <v>0</v>
      </c>
      <c r="BF658" s="227"/>
      <c r="BG658" s="227"/>
      <c r="BH658" s="229">
        <f t="shared" si="1903"/>
        <v>0</v>
      </c>
      <c r="BI658" s="230"/>
      <c r="BJ658" s="230"/>
      <c r="BK658" s="238">
        <f>AT658*BN658</f>
        <v>0</v>
      </c>
      <c r="BL658" s="227">
        <f>AT659*BO658</f>
        <v>0</v>
      </c>
      <c r="BM658" s="227">
        <f>BK658+BL658</f>
        <v>0</v>
      </c>
      <c r="BN658" s="227"/>
      <c r="BO658" s="227"/>
      <c r="BP658" s="229">
        <f t="shared" si="1904"/>
        <v>0</v>
      </c>
      <c r="BQ658" s="230"/>
      <c r="BR658" s="238">
        <f>E658*BU658</f>
        <v>317350.58</v>
      </c>
      <c r="BS658" s="227">
        <f>E658*BV658</f>
        <v>0</v>
      </c>
      <c r="BT658" s="227">
        <f>BR658+BS658</f>
        <v>317350.58</v>
      </c>
      <c r="BU658" s="18">
        <v>334.97000211104074</v>
      </c>
      <c r="BV658" s="186">
        <v>0</v>
      </c>
      <c r="BW658" s="16">
        <f t="shared" si="1905"/>
        <v>334.97000211104074</v>
      </c>
      <c r="BX658" s="48"/>
      <c r="BY658" s="37"/>
      <c r="BZ658" s="37"/>
    </row>
    <row r="659" spans="1:162" ht="28.5" customHeight="1" outlineLevel="1" x14ac:dyDescent="0.45">
      <c r="A659" s="5">
        <v>536</v>
      </c>
      <c r="B659" s="5">
        <v>82</v>
      </c>
      <c r="C659" s="5" t="s">
        <v>516</v>
      </c>
      <c r="D659" s="33" t="s">
        <v>553</v>
      </c>
      <c r="E659" s="10">
        <v>45.674999999999997</v>
      </c>
      <c r="F659" s="285">
        <f t="shared" si="2209"/>
        <v>95917.5</v>
      </c>
      <c r="G659" s="285">
        <f t="shared" si="2210"/>
        <v>0</v>
      </c>
      <c r="H659" s="285">
        <f t="shared" si="2211"/>
        <v>95917.5</v>
      </c>
      <c r="I659" s="283">
        <v>2100</v>
      </c>
      <c r="J659" s="283"/>
      <c r="K659" s="10"/>
      <c r="L659" s="228"/>
      <c r="M659" s="227">
        <f t="shared" si="2155"/>
        <v>0</v>
      </c>
      <c r="N659" s="227">
        <f t="shared" si="1944"/>
        <v>0</v>
      </c>
      <c r="O659" s="227">
        <f t="shared" si="2156"/>
        <v>0</v>
      </c>
      <c r="P659" s="227"/>
      <c r="Q659" s="227"/>
      <c r="R659" s="227">
        <f t="shared" si="2157"/>
        <v>0</v>
      </c>
      <c r="S659" s="228"/>
      <c r="T659" s="227">
        <f t="shared" si="2003"/>
        <v>0</v>
      </c>
      <c r="U659" s="227">
        <f t="shared" si="2004"/>
        <v>0</v>
      </c>
      <c r="V659" s="232">
        <f t="shared" si="2005"/>
        <v>0</v>
      </c>
      <c r="W659" s="274"/>
      <c r="X659" s="227"/>
      <c r="Y659" s="227"/>
      <c r="Z659" s="228"/>
      <c r="AA659" s="238">
        <f>AM659*AD659</f>
        <v>0</v>
      </c>
      <c r="AB659" s="227">
        <f>AM660*AE659</f>
        <v>0</v>
      </c>
      <c r="AC659" s="227">
        <f>AA659+AB659</f>
        <v>0</v>
      </c>
      <c r="AD659" s="227"/>
      <c r="AE659" s="227"/>
      <c r="AF659" s="229">
        <f t="shared" si="1901"/>
        <v>0</v>
      </c>
      <c r="AG659" s="228"/>
      <c r="AH659" s="227">
        <f t="shared" si="2158"/>
        <v>45675</v>
      </c>
      <c r="AI659" s="227">
        <f t="shared" si="2159"/>
        <v>0</v>
      </c>
      <c r="AJ659" s="232">
        <f t="shared" si="2006"/>
        <v>45675</v>
      </c>
      <c r="AK659" s="227">
        <v>1000</v>
      </c>
      <c r="AL659" s="227"/>
      <c r="AM659" s="227">
        <f>AK659+AL659</f>
        <v>1000</v>
      </c>
      <c r="AN659" s="228"/>
      <c r="AO659" s="238">
        <f>E659*AR659</f>
        <v>0</v>
      </c>
      <c r="AP659" s="227">
        <f>E660*AS659</f>
        <v>0</v>
      </c>
      <c r="AQ659" s="227">
        <f t="shared" si="2135"/>
        <v>0</v>
      </c>
      <c r="AR659" s="227"/>
      <c r="AS659" s="227"/>
      <c r="AT659" s="229">
        <f t="shared" si="2131"/>
        <v>0</v>
      </c>
      <c r="AU659" s="230"/>
      <c r="AV659" s="238">
        <f>R659*AY659</f>
        <v>0</v>
      </c>
      <c r="AW659" s="227">
        <f>R660*AZ659</f>
        <v>0</v>
      </c>
      <c r="AX659" s="227">
        <f>AV659+AW659</f>
        <v>0</v>
      </c>
      <c r="AY659" s="227"/>
      <c r="AZ659" s="227"/>
      <c r="BA659" s="229">
        <f t="shared" si="1902"/>
        <v>0</v>
      </c>
      <c r="BB659" s="230"/>
      <c r="BC659" s="238">
        <f>Y659*BF659</f>
        <v>0</v>
      </c>
      <c r="BD659" s="227">
        <f>Y660*BG659</f>
        <v>0</v>
      </c>
      <c r="BE659" s="227">
        <f>BC659+BD659</f>
        <v>0</v>
      </c>
      <c r="BF659" s="227"/>
      <c r="BG659" s="227"/>
      <c r="BH659" s="229">
        <f t="shared" si="1903"/>
        <v>0</v>
      </c>
      <c r="BI659" s="230"/>
      <c r="BJ659" s="230"/>
      <c r="BK659" s="238">
        <f>AT659*BN659</f>
        <v>0</v>
      </c>
      <c r="BL659" s="227">
        <f>AT660*BO659</f>
        <v>0</v>
      </c>
      <c r="BM659" s="227">
        <f>BK659+BL659</f>
        <v>0</v>
      </c>
      <c r="BN659" s="227"/>
      <c r="BO659" s="227"/>
      <c r="BP659" s="229">
        <f t="shared" si="1904"/>
        <v>0</v>
      </c>
      <c r="BQ659" s="230"/>
      <c r="BR659" s="238">
        <f>E659*BU659</f>
        <v>0</v>
      </c>
      <c r="BS659" s="227">
        <f>E659*BV659</f>
        <v>0</v>
      </c>
      <c r="BT659" s="227">
        <f>BR659+BS659</f>
        <v>0</v>
      </c>
      <c r="BU659" s="18"/>
      <c r="BV659" s="186"/>
      <c r="BW659" s="16">
        <f t="shared" si="1905"/>
        <v>0</v>
      </c>
      <c r="BX659" s="48"/>
      <c r="BY659" s="37" t="s">
        <v>1028</v>
      </c>
      <c r="BZ659" s="37"/>
    </row>
    <row r="660" spans="1:162" s="26" customFormat="1" x14ac:dyDescent="0.45">
      <c r="A660" s="21"/>
      <c r="B660" s="21"/>
      <c r="C660" s="21" t="s">
        <v>401</v>
      </c>
      <c r="D660" s="27"/>
      <c r="E660" s="28"/>
      <c r="F660" s="290"/>
      <c r="G660" s="225">
        <f t="shared" ref="G660:H660" si="2212">SUM(G661:G665)</f>
        <v>0</v>
      </c>
      <c r="H660" s="225">
        <f t="shared" si="2212"/>
        <v>255739.15</v>
      </c>
      <c r="I660" s="225"/>
      <c r="J660" s="290"/>
      <c r="K660" s="28"/>
      <c r="L660" s="226"/>
      <c r="M660" s="225">
        <f>SUM(M661:M665)</f>
        <v>0</v>
      </c>
      <c r="N660" s="225">
        <f t="shared" ref="N660:O660" si="2213">SUM(N661:N665)</f>
        <v>0</v>
      </c>
      <c r="O660" s="225">
        <f t="shared" si="2213"/>
        <v>0</v>
      </c>
      <c r="P660" s="225"/>
      <c r="Q660" s="225"/>
      <c r="R660" s="225">
        <f t="shared" si="2157"/>
        <v>0</v>
      </c>
      <c r="S660" s="226"/>
      <c r="T660" s="225">
        <f>SUM(T661:T665)</f>
        <v>0</v>
      </c>
      <c r="U660" s="225">
        <f t="shared" ref="U660" si="2214">SUM(U661:U665)</f>
        <v>0</v>
      </c>
      <c r="V660" s="225">
        <f t="shared" ref="V660" si="2215">SUM(V661:V665)</f>
        <v>0</v>
      </c>
      <c r="W660" s="273"/>
      <c r="X660" s="225"/>
      <c r="Y660" s="225"/>
      <c r="Z660" s="226"/>
      <c r="AA660" s="225">
        <f>SUM(AA661:AA665)</f>
        <v>0</v>
      </c>
      <c r="AB660" s="225">
        <f t="shared" ref="AB660:AC660" si="2216">SUM(AB661:AB665)</f>
        <v>0</v>
      </c>
      <c r="AC660" s="225">
        <f t="shared" si="2216"/>
        <v>0</v>
      </c>
      <c r="AD660" s="225"/>
      <c r="AE660" s="225"/>
      <c r="AF660" s="222">
        <f t="shared" si="1901"/>
        <v>0</v>
      </c>
      <c r="AG660" s="226"/>
      <c r="AH660" s="225">
        <f>SUM(AH661:AH665)</f>
        <v>424368</v>
      </c>
      <c r="AI660" s="225">
        <f t="shared" ref="AI660" si="2217">SUM(AI661:AI665)</f>
        <v>0</v>
      </c>
      <c r="AJ660" s="225">
        <f t="shared" ref="AJ660" si="2218">SUM(AJ661:AJ665)</f>
        <v>424368</v>
      </c>
      <c r="AK660" s="225"/>
      <c r="AL660" s="225"/>
      <c r="AM660" s="225"/>
      <c r="AN660" s="226"/>
      <c r="AO660" s="225">
        <f>SUM(AO661:AO665)</f>
        <v>0</v>
      </c>
      <c r="AP660" s="225">
        <f t="shared" ref="AP660" si="2219">SUM(AP661:AP665)</f>
        <v>0</v>
      </c>
      <c r="AQ660" s="225">
        <f t="shared" ref="AQ660" si="2220">SUM(AQ661:AQ665)</f>
        <v>0</v>
      </c>
      <c r="AR660" s="225"/>
      <c r="AS660" s="225"/>
      <c r="AT660" s="222">
        <f t="shared" si="2131"/>
        <v>0</v>
      </c>
      <c r="AU660" s="223"/>
      <c r="AV660" s="225">
        <f>SUM(AV661:AV665)</f>
        <v>0</v>
      </c>
      <c r="AW660" s="225">
        <f t="shared" ref="AW660" si="2221">SUM(AW661:AW665)</f>
        <v>0</v>
      </c>
      <c r="AX660" s="225">
        <f t="shared" ref="AX660" si="2222">SUM(AX661:AX665)</f>
        <v>0</v>
      </c>
      <c r="AY660" s="225"/>
      <c r="AZ660" s="225"/>
      <c r="BA660" s="222">
        <f t="shared" si="1902"/>
        <v>0</v>
      </c>
      <c r="BB660" s="223"/>
      <c r="BC660" s="225">
        <f>SUM(BC661:BC665)</f>
        <v>0</v>
      </c>
      <c r="BD660" s="225">
        <f t="shared" ref="BD660:BE660" si="2223">SUM(BD661:BD665)</f>
        <v>0</v>
      </c>
      <c r="BE660" s="225">
        <f t="shared" si="2223"/>
        <v>0</v>
      </c>
      <c r="BF660" s="225"/>
      <c r="BG660" s="225"/>
      <c r="BH660" s="222">
        <f t="shared" si="1903"/>
        <v>0</v>
      </c>
      <c r="BI660" s="223"/>
      <c r="BJ660" s="223"/>
      <c r="BK660" s="225">
        <f>SUM(BK661:BK665)</f>
        <v>0</v>
      </c>
      <c r="BL660" s="225">
        <f t="shared" ref="BL660:BM660" si="2224">SUM(BL661:BL665)</f>
        <v>0</v>
      </c>
      <c r="BM660" s="225">
        <f t="shared" si="2224"/>
        <v>0</v>
      </c>
      <c r="BN660" s="225"/>
      <c r="BO660" s="225"/>
      <c r="BP660" s="222">
        <f t="shared" si="1904"/>
        <v>0</v>
      </c>
      <c r="BQ660" s="223"/>
      <c r="BR660" s="225">
        <f>SUM(BR661:BR665)</f>
        <v>196547.94999999998</v>
      </c>
      <c r="BS660" s="225">
        <f t="shared" ref="BS660:BT660" si="2225">SUM(BS661:BS665)</f>
        <v>0</v>
      </c>
      <c r="BT660" s="225">
        <f t="shared" si="2225"/>
        <v>38627.950000000004</v>
      </c>
      <c r="BU660" s="29"/>
      <c r="BV660" s="190"/>
      <c r="BW660" s="25">
        <f t="shared" si="1905"/>
        <v>0</v>
      </c>
      <c r="BX660" s="47"/>
      <c r="BY660" s="35"/>
      <c r="BZ660" s="35"/>
      <c r="CA660" s="53"/>
      <c r="CB660" s="53"/>
      <c r="CC660" s="53"/>
      <c r="CD660" s="53"/>
      <c r="CE660" s="53"/>
      <c r="CF660" s="53"/>
      <c r="CG660" s="53"/>
      <c r="CH660" s="53"/>
      <c r="CI660" s="53"/>
      <c r="CJ660" s="53"/>
      <c r="CK660" s="53"/>
      <c r="CL660" s="53"/>
      <c r="CM660" s="53"/>
      <c r="CN660" s="53"/>
      <c r="CO660" s="53"/>
      <c r="CP660" s="53"/>
      <c r="CQ660" s="53"/>
      <c r="CR660" s="53"/>
      <c r="CS660" s="53"/>
      <c r="CT660" s="53"/>
      <c r="CU660" s="53"/>
      <c r="CV660" s="53"/>
      <c r="CW660" s="53"/>
      <c r="CX660" s="53"/>
      <c r="CY660" s="53"/>
      <c r="CZ660" s="53"/>
      <c r="DA660" s="53"/>
      <c r="DB660" s="53"/>
      <c r="DC660" s="53"/>
      <c r="DD660" s="53"/>
      <c r="DE660" s="53"/>
      <c r="DF660" s="53"/>
      <c r="DG660" s="53"/>
      <c r="DH660" s="53"/>
      <c r="DI660" s="53"/>
      <c r="DJ660" s="53"/>
      <c r="DK660" s="53"/>
      <c r="DL660" s="53"/>
      <c r="DM660" s="53"/>
      <c r="DN660" s="53"/>
      <c r="DO660" s="53"/>
      <c r="DP660" s="53"/>
      <c r="DQ660" s="53"/>
      <c r="DR660" s="53"/>
      <c r="DS660" s="53"/>
      <c r="DT660" s="53"/>
      <c r="DU660" s="53"/>
      <c r="DV660" s="53"/>
      <c r="DW660" s="53"/>
      <c r="DX660" s="53"/>
      <c r="DY660" s="53"/>
      <c r="DZ660" s="53"/>
      <c r="EA660" s="53"/>
      <c r="EB660" s="53"/>
      <c r="EC660" s="53"/>
      <c r="ED660" s="53"/>
      <c r="EE660" s="53"/>
      <c r="EF660" s="53"/>
      <c r="EG660" s="53"/>
      <c r="EH660" s="53"/>
      <c r="EI660" s="53"/>
      <c r="EJ660" s="53"/>
      <c r="EK660" s="53"/>
      <c r="EL660" s="53"/>
      <c r="EM660" s="53"/>
      <c r="EN660" s="53"/>
      <c r="EO660" s="53"/>
      <c r="EP660" s="53"/>
      <c r="EQ660" s="53"/>
      <c r="ER660" s="53"/>
      <c r="ES660" s="53"/>
      <c r="ET660" s="53"/>
      <c r="EU660" s="53"/>
      <c r="EV660" s="53"/>
      <c r="EW660" s="53"/>
      <c r="EX660" s="53"/>
      <c r="EY660" s="53"/>
      <c r="EZ660" s="53"/>
      <c r="FA660" s="53"/>
      <c r="FB660" s="53"/>
      <c r="FC660" s="53"/>
      <c r="FD660" s="53"/>
      <c r="FE660" s="53"/>
      <c r="FF660" s="53"/>
    </row>
    <row r="661" spans="1:162" ht="28.5" customHeight="1" outlineLevel="1" x14ac:dyDescent="0.45">
      <c r="A661" s="5">
        <v>537</v>
      </c>
      <c r="B661" s="5">
        <v>83</v>
      </c>
      <c r="C661" s="5" t="s">
        <v>517</v>
      </c>
      <c r="D661" s="6" t="s">
        <v>569</v>
      </c>
      <c r="E661" s="10">
        <v>6</v>
      </c>
      <c r="F661" s="285">
        <f t="shared" ref="F661:F665" si="2226">I661*E661</f>
        <v>180000</v>
      </c>
      <c r="G661" s="285">
        <f t="shared" ref="G661:G665" si="2227">J661*E661</f>
        <v>0</v>
      </c>
      <c r="H661" s="285">
        <f t="shared" ref="H661:H665" si="2228">F661+G661</f>
        <v>180000</v>
      </c>
      <c r="I661" s="283">
        <f>AK661</f>
        <v>30000</v>
      </c>
      <c r="J661" s="283"/>
      <c r="K661" s="10"/>
      <c r="L661" s="228"/>
      <c r="M661" s="227">
        <f t="shared" si="2155"/>
        <v>0</v>
      </c>
      <c r="N661" s="227">
        <f t="shared" si="1944"/>
        <v>0</v>
      </c>
      <c r="O661" s="227">
        <f t="shared" si="2156"/>
        <v>0</v>
      </c>
      <c r="P661" s="227"/>
      <c r="Q661" s="227"/>
      <c r="R661" s="227">
        <f t="shared" si="2157"/>
        <v>0</v>
      </c>
      <c r="S661" s="228"/>
      <c r="T661" s="227">
        <f t="shared" si="2003"/>
        <v>0</v>
      </c>
      <c r="U661" s="227">
        <f t="shared" si="2004"/>
        <v>0</v>
      </c>
      <c r="V661" s="232">
        <f t="shared" si="2005"/>
        <v>0</v>
      </c>
      <c r="W661" s="274"/>
      <c r="X661" s="227"/>
      <c r="Y661" s="227"/>
      <c r="Z661" s="228"/>
      <c r="AA661" s="238">
        <f>AM661*AD661</f>
        <v>0</v>
      </c>
      <c r="AB661" s="227">
        <f>AM662*AE661</f>
        <v>0</v>
      </c>
      <c r="AC661" s="227"/>
      <c r="AD661" s="227"/>
      <c r="AE661" s="227"/>
      <c r="AF661" s="229">
        <f t="shared" si="1901"/>
        <v>0</v>
      </c>
      <c r="AG661" s="228"/>
      <c r="AH661" s="227">
        <f t="shared" si="2158"/>
        <v>180000</v>
      </c>
      <c r="AI661" s="227">
        <f t="shared" si="2159"/>
        <v>0</v>
      </c>
      <c r="AJ661" s="232">
        <f t="shared" si="2006"/>
        <v>180000</v>
      </c>
      <c r="AK661" s="227">
        <v>30000</v>
      </c>
      <c r="AL661" s="227"/>
      <c r="AM661" s="227"/>
      <c r="AN661" s="228"/>
      <c r="AO661" s="238">
        <f>E661*AR661</f>
        <v>0</v>
      </c>
      <c r="AP661" s="227">
        <f>E662*AS661</f>
        <v>0</v>
      </c>
      <c r="AQ661" s="227"/>
      <c r="AR661" s="227"/>
      <c r="AS661" s="227"/>
      <c r="AT661" s="229">
        <f t="shared" si="2131"/>
        <v>0</v>
      </c>
      <c r="AU661" s="230"/>
      <c r="AV661" s="238">
        <f>R661*AY661</f>
        <v>0</v>
      </c>
      <c r="AW661" s="227">
        <f>R662*AZ661</f>
        <v>0</v>
      </c>
      <c r="AX661" s="227"/>
      <c r="AY661" s="227"/>
      <c r="AZ661" s="227"/>
      <c r="BA661" s="229">
        <f t="shared" si="1902"/>
        <v>0</v>
      </c>
      <c r="BB661" s="230"/>
      <c r="BC661" s="238">
        <f>Y661*BF661</f>
        <v>0</v>
      </c>
      <c r="BD661" s="227">
        <f>Y662*BG661</f>
        <v>0</v>
      </c>
      <c r="BE661" s="227"/>
      <c r="BF661" s="227"/>
      <c r="BG661" s="227"/>
      <c r="BH661" s="229">
        <f t="shared" si="1903"/>
        <v>0</v>
      </c>
      <c r="BI661" s="230"/>
      <c r="BJ661" s="230"/>
      <c r="BK661" s="238">
        <f>AT661*BN661</f>
        <v>0</v>
      </c>
      <c r="BL661" s="227">
        <f>AT662*BO661</f>
        <v>0</v>
      </c>
      <c r="BM661" s="227"/>
      <c r="BN661" s="227"/>
      <c r="BO661" s="227"/>
      <c r="BP661" s="229">
        <f t="shared" si="1904"/>
        <v>0</v>
      </c>
      <c r="BQ661" s="230"/>
      <c r="BR661" s="238">
        <f>E661*BU661</f>
        <v>157920</v>
      </c>
      <c r="BS661" s="227">
        <f>E661*BV661</f>
        <v>0</v>
      </c>
      <c r="BT661" s="227"/>
      <c r="BU661" s="18">
        <v>26320</v>
      </c>
      <c r="BV661" s="186">
        <v>0</v>
      </c>
      <c r="BW661" s="16">
        <f t="shared" si="1905"/>
        <v>26320</v>
      </c>
      <c r="BX661" s="48"/>
      <c r="BY661" s="37"/>
      <c r="BZ661" s="37"/>
    </row>
    <row r="662" spans="1:162" ht="57" customHeight="1" outlineLevel="1" x14ac:dyDescent="0.45">
      <c r="A662" s="5">
        <v>538</v>
      </c>
      <c r="B662" s="5">
        <v>84</v>
      </c>
      <c r="C662" s="5" t="s">
        <v>518</v>
      </c>
      <c r="D662" s="6" t="s">
        <v>557</v>
      </c>
      <c r="E662" s="10">
        <v>88.6</v>
      </c>
      <c r="F662" s="285">
        <f t="shared" si="2226"/>
        <v>21796.31</v>
      </c>
      <c r="G662" s="285">
        <f t="shared" si="2227"/>
        <v>0</v>
      </c>
      <c r="H662" s="285">
        <f t="shared" si="2228"/>
        <v>21796.31</v>
      </c>
      <c r="I662" s="283">
        <f>BW662</f>
        <v>246.0080135440181</v>
      </c>
      <c r="J662" s="283"/>
      <c r="K662" s="10"/>
      <c r="L662" s="228"/>
      <c r="M662" s="227">
        <f t="shared" si="2155"/>
        <v>0</v>
      </c>
      <c r="N662" s="227">
        <f t="shared" si="1944"/>
        <v>0</v>
      </c>
      <c r="O662" s="227">
        <f t="shared" si="2156"/>
        <v>0</v>
      </c>
      <c r="P662" s="227"/>
      <c r="Q662" s="227"/>
      <c r="R662" s="227">
        <f t="shared" si="2157"/>
        <v>0</v>
      </c>
      <c r="S662" s="228"/>
      <c r="T662" s="227">
        <f t="shared" si="2003"/>
        <v>0</v>
      </c>
      <c r="U662" s="227">
        <f t="shared" si="2004"/>
        <v>0</v>
      </c>
      <c r="V662" s="232">
        <f t="shared" si="2005"/>
        <v>0</v>
      </c>
      <c r="W662" s="274"/>
      <c r="X662" s="227"/>
      <c r="Y662" s="227"/>
      <c r="Z662" s="228"/>
      <c r="AA662" s="238">
        <f>AM662*AD662</f>
        <v>0</v>
      </c>
      <c r="AB662" s="227">
        <f>AM663*AE662</f>
        <v>0</v>
      </c>
      <c r="AC662" s="227">
        <f>AA662+AB662</f>
        <v>0</v>
      </c>
      <c r="AD662" s="227"/>
      <c r="AE662" s="227"/>
      <c r="AF662" s="229">
        <f t="shared" ref="AF662:AF701" si="2229">AD662+AE662</f>
        <v>0</v>
      </c>
      <c r="AG662" s="228"/>
      <c r="AH662" s="227">
        <f t="shared" si="2158"/>
        <v>159480</v>
      </c>
      <c r="AI662" s="227">
        <f t="shared" si="2159"/>
        <v>0</v>
      </c>
      <c r="AJ662" s="232">
        <f t="shared" si="2006"/>
        <v>159480</v>
      </c>
      <c r="AK662" s="227">
        <v>1800</v>
      </c>
      <c r="AL662" s="227"/>
      <c r="AM662" s="227"/>
      <c r="AN662" s="228"/>
      <c r="AO662" s="238">
        <f>E662*AR662</f>
        <v>0</v>
      </c>
      <c r="AP662" s="227">
        <f>E663*AS662</f>
        <v>0</v>
      </c>
      <c r="AQ662" s="227">
        <f t="shared" si="2135"/>
        <v>0</v>
      </c>
      <c r="AR662" s="227"/>
      <c r="AS662" s="227"/>
      <c r="AT662" s="229">
        <f t="shared" si="2131"/>
        <v>0</v>
      </c>
      <c r="AU662" s="230"/>
      <c r="AV662" s="238">
        <f>R662*AY662</f>
        <v>0</v>
      </c>
      <c r="AW662" s="227">
        <f>R663*AZ662</f>
        <v>0</v>
      </c>
      <c r="AX662" s="227">
        <f>AV662+AW662</f>
        <v>0</v>
      </c>
      <c r="AY662" s="227"/>
      <c r="AZ662" s="227"/>
      <c r="BA662" s="229">
        <f t="shared" ref="BA662:BA701" si="2230">AY662+AZ662</f>
        <v>0</v>
      </c>
      <c r="BB662" s="230"/>
      <c r="BC662" s="238">
        <f>Y662*BF662</f>
        <v>0</v>
      </c>
      <c r="BD662" s="227">
        <f>Y663*BG662</f>
        <v>0</v>
      </c>
      <c r="BE662" s="227">
        <f>BC662+BD662</f>
        <v>0</v>
      </c>
      <c r="BF662" s="227"/>
      <c r="BG662" s="227"/>
      <c r="BH662" s="229">
        <f t="shared" ref="BH662:BH701" si="2231">BF662+BG662</f>
        <v>0</v>
      </c>
      <c r="BI662" s="230"/>
      <c r="BJ662" s="230"/>
      <c r="BK662" s="238">
        <f>AT662*BN662</f>
        <v>0</v>
      </c>
      <c r="BL662" s="227">
        <f>AT663*BO662</f>
        <v>0</v>
      </c>
      <c r="BM662" s="227">
        <f>BK662+BL662</f>
        <v>0</v>
      </c>
      <c r="BN662" s="227"/>
      <c r="BO662" s="227"/>
      <c r="BP662" s="229">
        <f t="shared" ref="BP662:BP701" si="2232">BN662+BO662</f>
        <v>0</v>
      </c>
      <c r="BQ662" s="230"/>
      <c r="BR662" s="238">
        <f>E662*BU662</f>
        <v>21796.31</v>
      </c>
      <c r="BS662" s="227">
        <f>E662*BV662</f>
        <v>0</v>
      </c>
      <c r="BT662" s="227">
        <f>BR662+BS662</f>
        <v>21796.31</v>
      </c>
      <c r="BU662" s="18">
        <v>246.0080135440181</v>
      </c>
      <c r="BV662" s="186">
        <v>0</v>
      </c>
      <c r="BW662" s="16">
        <f t="shared" ref="BW662:BW701" si="2233">BU662+BV662</f>
        <v>246.0080135440181</v>
      </c>
      <c r="BX662" s="48"/>
      <c r="BY662" s="37"/>
      <c r="BZ662" s="37"/>
    </row>
    <row r="663" spans="1:162" ht="57" customHeight="1" outlineLevel="1" x14ac:dyDescent="0.45">
      <c r="A663" s="5">
        <v>539</v>
      </c>
      <c r="B663" s="5">
        <v>85</v>
      </c>
      <c r="C663" s="5" t="s">
        <v>519</v>
      </c>
      <c r="D663" s="6" t="s">
        <v>557</v>
      </c>
      <c r="E663" s="10">
        <v>27.8</v>
      </c>
      <c r="F663" s="285">
        <f t="shared" si="2226"/>
        <v>9232.68</v>
      </c>
      <c r="G663" s="285">
        <f t="shared" si="2227"/>
        <v>0</v>
      </c>
      <c r="H663" s="285">
        <f t="shared" si="2228"/>
        <v>9232.68</v>
      </c>
      <c r="I663" s="285">
        <f t="shared" ref="I663:I664" si="2234">BW663</f>
        <v>332.11079136690648</v>
      </c>
      <c r="J663" s="283"/>
      <c r="K663" s="10"/>
      <c r="L663" s="228"/>
      <c r="M663" s="227">
        <f t="shared" si="2155"/>
        <v>0</v>
      </c>
      <c r="N663" s="227">
        <f t="shared" si="1944"/>
        <v>0</v>
      </c>
      <c r="O663" s="227">
        <f t="shared" si="2156"/>
        <v>0</v>
      </c>
      <c r="P663" s="227"/>
      <c r="Q663" s="227"/>
      <c r="R663" s="227">
        <f t="shared" si="2157"/>
        <v>0</v>
      </c>
      <c r="S663" s="228"/>
      <c r="T663" s="227">
        <f t="shared" si="2003"/>
        <v>0</v>
      </c>
      <c r="U663" s="227">
        <f t="shared" si="2004"/>
        <v>0</v>
      </c>
      <c r="V663" s="232">
        <f t="shared" si="2005"/>
        <v>0</v>
      </c>
      <c r="W663" s="274"/>
      <c r="X663" s="227"/>
      <c r="Y663" s="227"/>
      <c r="Z663" s="228"/>
      <c r="AA663" s="238">
        <f>AM663*AD663</f>
        <v>0</v>
      </c>
      <c r="AB663" s="227">
        <f>AM664*AE663</f>
        <v>0</v>
      </c>
      <c r="AC663" s="227">
        <f>AA663+AB663</f>
        <v>0</v>
      </c>
      <c r="AD663" s="227"/>
      <c r="AE663" s="227"/>
      <c r="AF663" s="229">
        <f t="shared" si="2229"/>
        <v>0</v>
      </c>
      <c r="AG663" s="228"/>
      <c r="AH663" s="227">
        <f t="shared" si="2158"/>
        <v>58380</v>
      </c>
      <c r="AI663" s="227">
        <f t="shared" si="2159"/>
        <v>0</v>
      </c>
      <c r="AJ663" s="232">
        <f t="shared" si="2006"/>
        <v>58380</v>
      </c>
      <c r="AK663" s="227">
        <v>2100</v>
      </c>
      <c r="AL663" s="227"/>
      <c r="AM663" s="227"/>
      <c r="AN663" s="228"/>
      <c r="AO663" s="238">
        <f>E663*AR663</f>
        <v>0</v>
      </c>
      <c r="AP663" s="227">
        <f>E664*AS663</f>
        <v>0</v>
      </c>
      <c r="AQ663" s="227">
        <f t="shared" si="2135"/>
        <v>0</v>
      </c>
      <c r="AR663" s="227"/>
      <c r="AS663" s="227"/>
      <c r="AT663" s="229">
        <f t="shared" si="2131"/>
        <v>0</v>
      </c>
      <c r="AU663" s="230"/>
      <c r="AV663" s="238">
        <f>R663*AY663</f>
        <v>0</v>
      </c>
      <c r="AW663" s="227">
        <f>R664*AZ663</f>
        <v>0</v>
      </c>
      <c r="AX663" s="227">
        <f>AV663+AW663</f>
        <v>0</v>
      </c>
      <c r="AY663" s="227"/>
      <c r="AZ663" s="227"/>
      <c r="BA663" s="229">
        <f t="shared" si="2230"/>
        <v>0</v>
      </c>
      <c r="BB663" s="230"/>
      <c r="BC663" s="238">
        <f>Y663*BF663</f>
        <v>0</v>
      </c>
      <c r="BD663" s="227">
        <f>Y664*BG663</f>
        <v>0</v>
      </c>
      <c r="BE663" s="227">
        <f>BC663+BD663</f>
        <v>0</v>
      </c>
      <c r="BF663" s="227"/>
      <c r="BG663" s="227"/>
      <c r="BH663" s="229">
        <f t="shared" si="2231"/>
        <v>0</v>
      </c>
      <c r="BI663" s="230"/>
      <c r="BJ663" s="230"/>
      <c r="BK663" s="238">
        <f>AT663*BN663</f>
        <v>0</v>
      </c>
      <c r="BL663" s="227">
        <f>AT664*BO663</f>
        <v>0</v>
      </c>
      <c r="BM663" s="227">
        <f>BK663+BL663</f>
        <v>0</v>
      </c>
      <c r="BN663" s="227"/>
      <c r="BO663" s="227"/>
      <c r="BP663" s="229">
        <f t="shared" si="2232"/>
        <v>0</v>
      </c>
      <c r="BQ663" s="230"/>
      <c r="BR663" s="238">
        <f>E663*BU663</f>
        <v>9232.68</v>
      </c>
      <c r="BS663" s="227">
        <f>E663*BV663</f>
        <v>0</v>
      </c>
      <c r="BT663" s="227">
        <f>BR663+BS663</f>
        <v>9232.68</v>
      </c>
      <c r="BU663" s="18">
        <v>332.11079136690648</v>
      </c>
      <c r="BV663" s="186">
        <v>0</v>
      </c>
      <c r="BW663" s="16">
        <f t="shared" si="2233"/>
        <v>332.11079136690648</v>
      </c>
      <c r="BX663" s="48"/>
      <c r="BY663" s="37"/>
      <c r="BZ663" s="37"/>
    </row>
    <row r="664" spans="1:162" ht="57" customHeight="1" outlineLevel="1" x14ac:dyDescent="0.45">
      <c r="A664" s="5">
        <v>540</v>
      </c>
      <c r="B664" s="5">
        <v>86</v>
      </c>
      <c r="C664" s="5" t="s">
        <v>520</v>
      </c>
      <c r="D664" s="6" t="s">
        <v>553</v>
      </c>
      <c r="E664" s="10">
        <v>17.672000000000001</v>
      </c>
      <c r="F664" s="285">
        <f t="shared" si="2226"/>
        <v>7598.96</v>
      </c>
      <c r="G664" s="285">
        <f t="shared" si="2227"/>
        <v>0</v>
      </c>
      <c r="H664" s="285">
        <f t="shared" si="2228"/>
        <v>7598.96</v>
      </c>
      <c r="I664" s="285">
        <f t="shared" si="2234"/>
        <v>430</v>
      </c>
      <c r="J664" s="283"/>
      <c r="K664" s="10"/>
      <c r="L664" s="228"/>
      <c r="M664" s="227">
        <f t="shared" si="2155"/>
        <v>0</v>
      </c>
      <c r="N664" s="227">
        <f t="shared" si="1944"/>
        <v>0</v>
      </c>
      <c r="O664" s="227">
        <f t="shared" si="2156"/>
        <v>0</v>
      </c>
      <c r="P664" s="227"/>
      <c r="Q664" s="227"/>
      <c r="R664" s="227">
        <f t="shared" si="2157"/>
        <v>0</v>
      </c>
      <c r="S664" s="228"/>
      <c r="T664" s="227">
        <f t="shared" si="2003"/>
        <v>0</v>
      </c>
      <c r="U664" s="227">
        <f t="shared" si="2004"/>
        <v>0</v>
      </c>
      <c r="V664" s="232">
        <f t="shared" si="2005"/>
        <v>0</v>
      </c>
      <c r="W664" s="274"/>
      <c r="X664" s="227"/>
      <c r="Y664" s="227"/>
      <c r="Z664" s="228"/>
      <c r="AA664" s="238">
        <f>AM664*AD664</f>
        <v>0</v>
      </c>
      <c r="AB664" s="227">
        <f>AM665*AE664</f>
        <v>0</v>
      </c>
      <c r="AC664" s="227">
        <f>AA664+AB664</f>
        <v>0</v>
      </c>
      <c r="AD664" s="227"/>
      <c r="AE664" s="227"/>
      <c r="AF664" s="229">
        <f t="shared" si="2229"/>
        <v>0</v>
      </c>
      <c r="AG664" s="228"/>
      <c r="AH664" s="227">
        <f t="shared" si="2158"/>
        <v>8836</v>
      </c>
      <c r="AI664" s="227">
        <f t="shared" si="2159"/>
        <v>0</v>
      </c>
      <c r="AJ664" s="232">
        <f t="shared" si="2006"/>
        <v>8836</v>
      </c>
      <c r="AK664" s="227">
        <v>500</v>
      </c>
      <c r="AL664" s="227"/>
      <c r="AM664" s="227"/>
      <c r="AN664" s="228"/>
      <c r="AO664" s="238">
        <f>E664*AR664</f>
        <v>0</v>
      </c>
      <c r="AP664" s="227">
        <f>E665*AS664</f>
        <v>0</v>
      </c>
      <c r="AQ664" s="227">
        <f t="shared" si="2135"/>
        <v>0</v>
      </c>
      <c r="AR664" s="227"/>
      <c r="AS664" s="227"/>
      <c r="AT664" s="229">
        <f t="shared" si="2131"/>
        <v>0</v>
      </c>
      <c r="AU664" s="230"/>
      <c r="AV664" s="238">
        <f>R664*AY664</f>
        <v>0</v>
      </c>
      <c r="AW664" s="227">
        <f>R665*AZ664</f>
        <v>0</v>
      </c>
      <c r="AX664" s="227">
        <f>AV664+AW664</f>
        <v>0</v>
      </c>
      <c r="AY664" s="227"/>
      <c r="AZ664" s="227"/>
      <c r="BA664" s="229">
        <f t="shared" si="2230"/>
        <v>0</v>
      </c>
      <c r="BB664" s="230"/>
      <c r="BC664" s="238">
        <f>Y664*BF664</f>
        <v>0</v>
      </c>
      <c r="BD664" s="227">
        <f>Y665*BG664</f>
        <v>0</v>
      </c>
      <c r="BE664" s="227">
        <f>BC664+BD664</f>
        <v>0</v>
      </c>
      <c r="BF664" s="227"/>
      <c r="BG664" s="227"/>
      <c r="BH664" s="229">
        <f t="shared" si="2231"/>
        <v>0</v>
      </c>
      <c r="BI664" s="230"/>
      <c r="BJ664" s="230"/>
      <c r="BK664" s="238">
        <f>AT664*BN664</f>
        <v>0</v>
      </c>
      <c r="BL664" s="227">
        <f>AT665*BO664</f>
        <v>0</v>
      </c>
      <c r="BM664" s="227">
        <f>BK664+BL664</f>
        <v>0</v>
      </c>
      <c r="BN664" s="227"/>
      <c r="BO664" s="227"/>
      <c r="BP664" s="229">
        <f t="shared" si="2232"/>
        <v>0</v>
      </c>
      <c r="BQ664" s="230"/>
      <c r="BR664" s="238">
        <f>E664*BU664</f>
        <v>7598.96</v>
      </c>
      <c r="BS664" s="227">
        <f>E664*BV664</f>
        <v>0</v>
      </c>
      <c r="BT664" s="227">
        <f>BR664+BS664</f>
        <v>7598.96</v>
      </c>
      <c r="BU664" s="18">
        <v>430</v>
      </c>
      <c r="BV664" s="186">
        <v>0</v>
      </c>
      <c r="BW664" s="16">
        <f t="shared" si="2233"/>
        <v>430</v>
      </c>
      <c r="BX664" s="48"/>
      <c r="BY664" s="37"/>
      <c r="BZ664" s="37"/>
    </row>
    <row r="665" spans="1:162" ht="42.75" customHeight="1" outlineLevel="1" x14ac:dyDescent="0.45">
      <c r="A665" s="5">
        <v>541</v>
      </c>
      <c r="B665" s="5">
        <v>87</v>
      </c>
      <c r="C665" s="5" t="s">
        <v>521</v>
      </c>
      <c r="D665" s="33" t="s">
        <v>553</v>
      </c>
      <c r="E665" s="10">
        <v>17.672000000000001</v>
      </c>
      <c r="F665" s="285">
        <f t="shared" si="2226"/>
        <v>37111.200000000004</v>
      </c>
      <c r="G665" s="285">
        <f t="shared" si="2227"/>
        <v>0</v>
      </c>
      <c r="H665" s="285">
        <f t="shared" si="2228"/>
        <v>37111.200000000004</v>
      </c>
      <c r="I665" s="285">
        <v>2100</v>
      </c>
      <c r="J665" s="283"/>
      <c r="K665" s="10"/>
      <c r="L665" s="228"/>
      <c r="M665" s="227">
        <f t="shared" si="2155"/>
        <v>0</v>
      </c>
      <c r="N665" s="227">
        <f t="shared" si="1944"/>
        <v>0</v>
      </c>
      <c r="O665" s="227">
        <f t="shared" si="2156"/>
        <v>0</v>
      </c>
      <c r="P665" s="227"/>
      <c r="Q665" s="227"/>
      <c r="R665" s="227">
        <f t="shared" si="2157"/>
        <v>0</v>
      </c>
      <c r="S665" s="228"/>
      <c r="T665" s="227">
        <f t="shared" si="2003"/>
        <v>0</v>
      </c>
      <c r="U665" s="227">
        <f t="shared" si="2004"/>
        <v>0</v>
      </c>
      <c r="V665" s="232">
        <f t="shared" si="2005"/>
        <v>0</v>
      </c>
      <c r="W665" s="274"/>
      <c r="X665" s="227"/>
      <c r="Y665" s="227"/>
      <c r="Z665" s="228"/>
      <c r="AA665" s="238">
        <f>AM665*AD665</f>
        <v>0</v>
      </c>
      <c r="AB665" s="227">
        <f>AM666*AE665</f>
        <v>0</v>
      </c>
      <c r="AC665" s="227">
        <f>AA665+AB665</f>
        <v>0</v>
      </c>
      <c r="AD665" s="227"/>
      <c r="AE665" s="227"/>
      <c r="AF665" s="229">
        <f t="shared" si="2229"/>
        <v>0</v>
      </c>
      <c r="AG665" s="228"/>
      <c r="AH665" s="227">
        <f t="shared" si="2158"/>
        <v>17672</v>
      </c>
      <c r="AI665" s="227">
        <f t="shared" si="2159"/>
        <v>0</v>
      </c>
      <c r="AJ665" s="232">
        <f t="shared" si="2006"/>
        <v>17672</v>
      </c>
      <c r="AK665" s="227">
        <v>1000</v>
      </c>
      <c r="AL665" s="227"/>
      <c r="AM665" s="227">
        <f>AK665+AL665</f>
        <v>1000</v>
      </c>
      <c r="AN665" s="228"/>
      <c r="AO665" s="238">
        <f>E665*AR665</f>
        <v>0</v>
      </c>
      <c r="AP665" s="227">
        <f>E666*AS665</f>
        <v>0</v>
      </c>
      <c r="AQ665" s="227">
        <f t="shared" si="2135"/>
        <v>0</v>
      </c>
      <c r="AR665" s="227"/>
      <c r="AS665" s="227"/>
      <c r="AT665" s="229">
        <f t="shared" si="2131"/>
        <v>0</v>
      </c>
      <c r="AU665" s="230"/>
      <c r="AV665" s="238">
        <f>R665*AY665</f>
        <v>0</v>
      </c>
      <c r="AW665" s="227">
        <f>R666*AZ665</f>
        <v>0</v>
      </c>
      <c r="AX665" s="227">
        <f>AV665+AW665</f>
        <v>0</v>
      </c>
      <c r="AY665" s="227"/>
      <c r="AZ665" s="227"/>
      <c r="BA665" s="229">
        <f t="shared" si="2230"/>
        <v>0</v>
      </c>
      <c r="BB665" s="230"/>
      <c r="BC665" s="238">
        <f>Y665*BF665</f>
        <v>0</v>
      </c>
      <c r="BD665" s="227">
        <f>Y666*BG665</f>
        <v>0</v>
      </c>
      <c r="BE665" s="227">
        <f>BC665+BD665</f>
        <v>0</v>
      </c>
      <c r="BF665" s="227"/>
      <c r="BG665" s="227"/>
      <c r="BH665" s="229">
        <f t="shared" si="2231"/>
        <v>0</v>
      </c>
      <c r="BI665" s="230"/>
      <c r="BJ665" s="230"/>
      <c r="BK665" s="238">
        <f>AT665*BN665</f>
        <v>0</v>
      </c>
      <c r="BL665" s="227">
        <f>AT666*BO665</f>
        <v>0</v>
      </c>
      <c r="BM665" s="227">
        <f>BK665+BL665</f>
        <v>0</v>
      </c>
      <c r="BN665" s="227"/>
      <c r="BO665" s="227"/>
      <c r="BP665" s="229">
        <f t="shared" si="2232"/>
        <v>0</v>
      </c>
      <c r="BQ665" s="230"/>
      <c r="BR665" s="238">
        <f>E665*BU665</f>
        <v>0</v>
      </c>
      <c r="BS665" s="227">
        <f>E665*BV665</f>
        <v>0</v>
      </c>
      <c r="BT665" s="227">
        <f>BR665+BS665</f>
        <v>0</v>
      </c>
      <c r="BU665" s="18"/>
      <c r="BV665" s="186"/>
      <c r="BW665" s="16">
        <f t="shared" si="2233"/>
        <v>0</v>
      </c>
      <c r="BX665" s="48"/>
      <c r="BY665" s="39" t="s">
        <v>1029</v>
      </c>
      <c r="BZ665" s="37"/>
    </row>
    <row r="666" spans="1:162" s="26" customFormat="1" x14ac:dyDescent="0.45">
      <c r="A666" s="21"/>
      <c r="B666" s="21"/>
      <c r="C666" s="21" t="s">
        <v>403</v>
      </c>
      <c r="D666" s="27"/>
      <c r="E666" s="28"/>
      <c r="F666" s="225">
        <f t="shared" ref="F666:H666" si="2235">SUM(F667:F673)</f>
        <v>431518.96</v>
      </c>
      <c r="G666" s="225">
        <f t="shared" si="2235"/>
        <v>1072644.3999999999</v>
      </c>
      <c r="H666" s="225">
        <f t="shared" si="2235"/>
        <v>1504163.3599999999</v>
      </c>
      <c r="I666" s="290"/>
      <c r="J666" s="290"/>
      <c r="K666" s="28"/>
      <c r="L666" s="226"/>
      <c r="M666" s="225">
        <f>SUM(M667:M673)</f>
        <v>0</v>
      </c>
      <c r="N666" s="225">
        <f t="shared" ref="N666:O666" si="2236">SUM(N667:N673)</f>
        <v>0</v>
      </c>
      <c r="O666" s="225">
        <f t="shared" si="2236"/>
        <v>0</v>
      </c>
      <c r="P666" s="225"/>
      <c r="Q666" s="225"/>
      <c r="R666" s="225">
        <f t="shared" si="2157"/>
        <v>0</v>
      </c>
      <c r="S666" s="226"/>
      <c r="T666" s="225">
        <f>SUM(T667:T673)</f>
        <v>0</v>
      </c>
      <c r="U666" s="225">
        <f t="shared" ref="U666" si="2237">SUM(U667:U673)</f>
        <v>0</v>
      </c>
      <c r="V666" s="225">
        <f t="shared" ref="V666" si="2238">SUM(V667:V673)</f>
        <v>0</v>
      </c>
      <c r="W666" s="273"/>
      <c r="X666" s="225"/>
      <c r="Y666" s="225"/>
      <c r="Z666" s="226"/>
      <c r="AA666" s="225">
        <f>SUM(AA667:AA673)</f>
        <v>0</v>
      </c>
      <c r="AB666" s="225">
        <f t="shared" ref="AB666:AC666" si="2239">SUM(AB667:AB673)</f>
        <v>0</v>
      </c>
      <c r="AC666" s="225">
        <f t="shared" si="2239"/>
        <v>0</v>
      </c>
      <c r="AD666" s="225"/>
      <c r="AE666" s="225"/>
      <c r="AF666" s="222">
        <f t="shared" si="2229"/>
        <v>0</v>
      </c>
      <c r="AG666" s="226"/>
      <c r="AH666" s="225">
        <f>SUM(AH667:AH673)</f>
        <v>2232200</v>
      </c>
      <c r="AI666" s="225">
        <f t="shared" ref="AI666" si="2240">SUM(AI667:AI673)</f>
        <v>976320</v>
      </c>
      <c r="AJ666" s="225">
        <f t="shared" ref="AJ666" si="2241">SUM(AJ667:AJ673)</f>
        <v>3208520</v>
      </c>
      <c r="AK666" s="225"/>
      <c r="AL666" s="225"/>
      <c r="AM666" s="225"/>
      <c r="AN666" s="226"/>
      <c r="AO666" s="225">
        <f>SUM(AO667:AO673)</f>
        <v>0</v>
      </c>
      <c r="AP666" s="225">
        <f t="shared" ref="AP666" si="2242">SUM(AP667:AP673)</f>
        <v>0</v>
      </c>
      <c r="AQ666" s="225">
        <f t="shared" ref="AQ666" si="2243">SUM(AQ667:AQ673)</f>
        <v>0</v>
      </c>
      <c r="AR666" s="225"/>
      <c r="AS666" s="225"/>
      <c r="AT666" s="222">
        <f t="shared" si="2131"/>
        <v>0</v>
      </c>
      <c r="AU666" s="223"/>
      <c r="AV666" s="225">
        <f>SUM(AV667:AV673)</f>
        <v>0</v>
      </c>
      <c r="AW666" s="225">
        <f t="shared" ref="AW666" si="2244">SUM(AW667:AW673)</f>
        <v>0</v>
      </c>
      <c r="AX666" s="225">
        <f t="shared" ref="AX666" si="2245">SUM(AX667:AX673)</f>
        <v>0</v>
      </c>
      <c r="AY666" s="225"/>
      <c r="AZ666" s="225"/>
      <c r="BA666" s="222">
        <f t="shared" si="2230"/>
        <v>0</v>
      </c>
      <c r="BB666" s="223"/>
      <c r="BC666" s="225">
        <f>SUM(BC667:BC673)</f>
        <v>0</v>
      </c>
      <c r="BD666" s="225">
        <f t="shared" ref="BD666:BE666" si="2246">SUM(BD667:BD673)</f>
        <v>0</v>
      </c>
      <c r="BE666" s="225">
        <f t="shared" si="2246"/>
        <v>0</v>
      </c>
      <c r="BF666" s="225"/>
      <c r="BG666" s="225"/>
      <c r="BH666" s="222">
        <f t="shared" si="2231"/>
        <v>0</v>
      </c>
      <c r="BI666" s="223"/>
      <c r="BJ666" s="223"/>
      <c r="BK666" s="225">
        <f>SUM(BK667:BK673)</f>
        <v>0</v>
      </c>
      <c r="BL666" s="225">
        <f t="shared" ref="BL666:BM666" si="2247">SUM(BL667:BL673)</f>
        <v>0</v>
      </c>
      <c r="BM666" s="225">
        <f t="shared" si="2247"/>
        <v>0</v>
      </c>
      <c r="BN666" s="225"/>
      <c r="BO666" s="225"/>
      <c r="BP666" s="222">
        <f t="shared" si="2232"/>
        <v>0</v>
      </c>
      <c r="BQ666" s="223"/>
      <c r="BR666" s="225">
        <f>SUM(BR667:BR673)</f>
        <v>343419.98</v>
      </c>
      <c r="BS666" s="225">
        <f t="shared" ref="BS666:BT666" si="2248">SUM(BS667:BS673)</f>
        <v>877795.4</v>
      </c>
      <c r="BT666" s="225">
        <f t="shared" si="2248"/>
        <v>1221215.3799999999</v>
      </c>
      <c r="BU666" s="29"/>
      <c r="BV666" s="190"/>
      <c r="BW666" s="25">
        <f t="shared" si="2233"/>
        <v>0</v>
      </c>
      <c r="BX666" s="47"/>
      <c r="BY666" s="35"/>
      <c r="BZ666" s="35"/>
      <c r="CA666" s="53"/>
      <c r="CB666" s="53"/>
      <c r="CC666" s="53"/>
      <c r="CD666" s="53"/>
      <c r="CE666" s="53"/>
      <c r="CF666" s="53"/>
      <c r="CG666" s="53"/>
      <c r="CH666" s="53"/>
      <c r="CI666" s="53"/>
      <c r="CJ666" s="53"/>
      <c r="CK666" s="53"/>
      <c r="CL666" s="53"/>
      <c r="CM666" s="53"/>
      <c r="CN666" s="53"/>
      <c r="CO666" s="53"/>
      <c r="CP666" s="53"/>
      <c r="CQ666" s="53"/>
      <c r="CR666" s="53"/>
      <c r="CS666" s="53"/>
      <c r="CT666" s="53"/>
      <c r="CU666" s="53"/>
      <c r="CV666" s="53"/>
      <c r="CW666" s="53"/>
      <c r="CX666" s="53"/>
      <c r="CY666" s="53"/>
      <c r="CZ666" s="53"/>
      <c r="DA666" s="53"/>
      <c r="DB666" s="53"/>
      <c r="DC666" s="53"/>
      <c r="DD666" s="53"/>
      <c r="DE666" s="53"/>
      <c r="DF666" s="53"/>
      <c r="DG666" s="53"/>
      <c r="DH666" s="53"/>
      <c r="DI666" s="53"/>
      <c r="DJ666" s="53"/>
      <c r="DK666" s="53"/>
      <c r="DL666" s="53"/>
      <c r="DM666" s="53"/>
      <c r="DN666" s="53"/>
      <c r="DO666" s="53"/>
      <c r="DP666" s="53"/>
      <c r="DQ666" s="53"/>
      <c r="DR666" s="53"/>
      <c r="DS666" s="53"/>
      <c r="DT666" s="53"/>
      <c r="DU666" s="53"/>
      <c r="DV666" s="53"/>
      <c r="DW666" s="53"/>
      <c r="DX666" s="53"/>
      <c r="DY666" s="53"/>
      <c r="DZ666" s="53"/>
      <c r="EA666" s="53"/>
      <c r="EB666" s="53"/>
      <c r="EC666" s="53"/>
      <c r="ED666" s="53"/>
      <c r="EE666" s="53"/>
      <c r="EF666" s="53"/>
      <c r="EG666" s="53"/>
      <c r="EH666" s="53"/>
      <c r="EI666" s="53"/>
      <c r="EJ666" s="53"/>
      <c r="EK666" s="53"/>
      <c r="EL666" s="53"/>
      <c r="EM666" s="53"/>
      <c r="EN666" s="53"/>
      <c r="EO666" s="53"/>
      <c r="EP666" s="53"/>
      <c r="EQ666" s="53"/>
      <c r="ER666" s="53"/>
      <c r="ES666" s="53"/>
      <c r="ET666" s="53"/>
      <c r="EU666" s="53"/>
      <c r="EV666" s="53"/>
      <c r="EW666" s="53"/>
      <c r="EX666" s="53"/>
      <c r="EY666" s="53"/>
      <c r="EZ666" s="53"/>
      <c r="FA666" s="53"/>
      <c r="FB666" s="53"/>
      <c r="FC666" s="53"/>
      <c r="FD666" s="53"/>
      <c r="FE666" s="53"/>
      <c r="FF666" s="53"/>
    </row>
    <row r="667" spans="1:162" ht="28.5" customHeight="1" outlineLevel="1" x14ac:dyDescent="0.45">
      <c r="A667" s="5">
        <v>542</v>
      </c>
      <c r="B667" s="5">
        <v>88</v>
      </c>
      <c r="C667" s="5" t="s">
        <v>522</v>
      </c>
      <c r="D667" s="6" t="s">
        <v>557</v>
      </c>
      <c r="E667" s="10">
        <v>12</v>
      </c>
      <c r="F667" s="285">
        <f t="shared" ref="F667:F669" si="2249">I667*E667</f>
        <v>8434.56</v>
      </c>
      <c r="G667" s="285">
        <f t="shared" ref="G667:G669" si="2250">J667*E667</f>
        <v>30000</v>
      </c>
      <c r="H667" s="285">
        <f t="shared" ref="H667:H669" si="2251">F667+G667</f>
        <v>38434.559999999998</v>
      </c>
      <c r="I667" s="283">
        <f>BU667*2</f>
        <v>702.88</v>
      </c>
      <c r="J667" s="285">
        <f>AL667</f>
        <v>2500</v>
      </c>
      <c r="K667" s="10"/>
      <c r="L667" s="228"/>
      <c r="M667" s="227">
        <f t="shared" si="2155"/>
        <v>0</v>
      </c>
      <c r="N667" s="227">
        <f t="shared" si="1944"/>
        <v>0</v>
      </c>
      <c r="O667" s="227">
        <f t="shared" si="2156"/>
        <v>0</v>
      </c>
      <c r="P667" s="227"/>
      <c r="Q667" s="227"/>
      <c r="R667" s="227">
        <f t="shared" si="2157"/>
        <v>0</v>
      </c>
      <c r="S667" s="228"/>
      <c r="T667" s="227">
        <f t="shared" si="2003"/>
        <v>0</v>
      </c>
      <c r="U667" s="227">
        <f t="shared" si="2004"/>
        <v>0</v>
      </c>
      <c r="V667" s="232">
        <f t="shared" si="2005"/>
        <v>0</v>
      </c>
      <c r="W667" s="274"/>
      <c r="X667" s="227"/>
      <c r="Y667" s="227"/>
      <c r="Z667" s="228"/>
      <c r="AA667" s="238">
        <f t="shared" ref="AA667:AA674" si="2252">AM667*AD667</f>
        <v>0</v>
      </c>
      <c r="AB667" s="227">
        <f t="shared" ref="AB667:AB674" si="2253">AM668*AE667</f>
        <v>0</v>
      </c>
      <c r="AC667" s="227">
        <f t="shared" ref="AC667:AC674" si="2254">AA667+AB667</f>
        <v>0</v>
      </c>
      <c r="AD667" s="227"/>
      <c r="AE667" s="227"/>
      <c r="AF667" s="229">
        <f t="shared" si="2229"/>
        <v>0</v>
      </c>
      <c r="AG667" s="228"/>
      <c r="AH667" s="227">
        <f t="shared" si="2158"/>
        <v>37200</v>
      </c>
      <c r="AI667" s="227">
        <f t="shared" si="2159"/>
        <v>30000</v>
      </c>
      <c r="AJ667" s="232">
        <f t="shared" si="2006"/>
        <v>67200</v>
      </c>
      <c r="AK667" s="227">
        <v>3100</v>
      </c>
      <c r="AL667" s="227">
        <v>2500</v>
      </c>
      <c r="AM667" s="227"/>
      <c r="AN667" s="228"/>
      <c r="AO667" s="238">
        <f t="shared" ref="AO667:AO674" si="2255">E667*AR667</f>
        <v>0</v>
      </c>
      <c r="AP667" s="227">
        <f t="shared" ref="AP667:AP674" si="2256">E668*AS667</f>
        <v>0</v>
      </c>
      <c r="AQ667" s="227">
        <f t="shared" si="2135"/>
        <v>0</v>
      </c>
      <c r="AR667" s="227"/>
      <c r="AS667" s="227"/>
      <c r="AT667" s="229">
        <f t="shared" si="2131"/>
        <v>0</v>
      </c>
      <c r="AU667" s="230"/>
      <c r="AV667" s="238">
        <f t="shared" ref="AV667:AV674" si="2257">R667*AY667</f>
        <v>0</v>
      </c>
      <c r="AW667" s="227">
        <f t="shared" ref="AW667:AW674" si="2258">R668*AZ667</f>
        <v>0</v>
      </c>
      <c r="AX667" s="227">
        <f t="shared" ref="AX667:AX674" si="2259">AV667+AW667</f>
        <v>0</v>
      </c>
      <c r="AY667" s="227"/>
      <c r="AZ667" s="227"/>
      <c r="BA667" s="229">
        <f t="shared" si="2230"/>
        <v>0</v>
      </c>
      <c r="BB667" s="230"/>
      <c r="BC667" s="238">
        <f t="shared" ref="BC667:BC674" si="2260">Y667*BF667</f>
        <v>0</v>
      </c>
      <c r="BD667" s="227">
        <f t="shared" ref="BD667:BD674" si="2261">Y668*BG667</f>
        <v>0</v>
      </c>
      <c r="BE667" s="227">
        <f t="shared" ref="BE667:BE674" si="2262">BC667+BD667</f>
        <v>0</v>
      </c>
      <c r="BF667" s="227"/>
      <c r="BG667" s="227"/>
      <c r="BH667" s="229">
        <f t="shared" si="2231"/>
        <v>0</v>
      </c>
      <c r="BI667" s="230"/>
      <c r="BJ667" s="230"/>
      <c r="BK667" s="238">
        <f t="shared" ref="BK667:BK674" si="2263">AT667*BN667</f>
        <v>0</v>
      </c>
      <c r="BL667" s="227">
        <f t="shared" ref="BL667:BL674" si="2264">AT668*BO667</f>
        <v>0</v>
      </c>
      <c r="BM667" s="227">
        <f t="shared" ref="BM667:BM674" si="2265">BK667+BL667</f>
        <v>0</v>
      </c>
      <c r="BN667" s="227"/>
      <c r="BO667" s="227"/>
      <c r="BP667" s="229">
        <f t="shared" si="2232"/>
        <v>0</v>
      </c>
      <c r="BQ667" s="230"/>
      <c r="BR667" s="238">
        <f t="shared" ref="BR667:BR673" si="2266">E667*BU667</f>
        <v>4217.28</v>
      </c>
      <c r="BS667" s="227">
        <f t="shared" ref="BS667:BS673" si="2267">E667*BV667</f>
        <v>22704</v>
      </c>
      <c r="BT667" s="227">
        <f t="shared" ref="BT667:BT674" si="2268">BR667+BS667</f>
        <v>26921.279999999999</v>
      </c>
      <c r="BU667" s="18">
        <v>351.44</v>
      </c>
      <c r="BV667" s="186">
        <v>1892</v>
      </c>
      <c r="BW667" s="16">
        <f t="shared" si="2233"/>
        <v>2243.44</v>
      </c>
      <c r="BX667" s="48"/>
      <c r="BY667" s="37" t="s">
        <v>1030</v>
      </c>
      <c r="BZ667" s="37"/>
    </row>
    <row r="668" spans="1:162" ht="28.5" customHeight="1" outlineLevel="1" x14ac:dyDescent="0.45">
      <c r="A668" s="5">
        <v>543</v>
      </c>
      <c r="B668" s="5">
        <v>89</v>
      </c>
      <c r="C668" s="5" t="s">
        <v>523</v>
      </c>
      <c r="D668" s="6" t="s">
        <v>557</v>
      </c>
      <c r="E668" s="10">
        <v>6</v>
      </c>
      <c r="F668" s="285">
        <f t="shared" si="2249"/>
        <v>5693.32</v>
      </c>
      <c r="G668" s="285">
        <f t="shared" si="2250"/>
        <v>22500</v>
      </c>
      <c r="H668" s="285">
        <f t="shared" si="2251"/>
        <v>28193.32</v>
      </c>
      <c r="I668" s="285">
        <f>BU668*2</f>
        <v>948.88666666666666</v>
      </c>
      <c r="J668" s="285">
        <f t="shared" ref="J668:J669" si="2269">AL668</f>
        <v>3750</v>
      </c>
      <c r="K668" s="10"/>
      <c r="L668" s="228"/>
      <c r="M668" s="227">
        <f t="shared" si="2155"/>
        <v>0</v>
      </c>
      <c r="N668" s="227">
        <f t="shared" ref="N668:N701" si="2270">E668*Q668</f>
        <v>0</v>
      </c>
      <c r="O668" s="227">
        <f t="shared" si="2156"/>
        <v>0</v>
      </c>
      <c r="P668" s="227"/>
      <c r="Q668" s="227"/>
      <c r="R668" s="227">
        <f t="shared" si="2157"/>
        <v>0</v>
      </c>
      <c r="S668" s="228"/>
      <c r="T668" s="227">
        <f t="shared" si="2003"/>
        <v>0</v>
      </c>
      <c r="U668" s="227">
        <f t="shared" si="2004"/>
        <v>0</v>
      </c>
      <c r="V668" s="232">
        <f t="shared" si="2005"/>
        <v>0</v>
      </c>
      <c r="W668" s="274"/>
      <c r="X668" s="227"/>
      <c r="Y668" s="227"/>
      <c r="Z668" s="228"/>
      <c r="AA668" s="238">
        <f t="shared" si="2252"/>
        <v>0</v>
      </c>
      <c r="AB668" s="227">
        <f t="shared" si="2253"/>
        <v>0</v>
      </c>
      <c r="AC668" s="227">
        <f t="shared" si="2254"/>
        <v>0</v>
      </c>
      <c r="AD668" s="227"/>
      <c r="AE668" s="227"/>
      <c r="AF668" s="229">
        <f t="shared" si="2229"/>
        <v>0</v>
      </c>
      <c r="AG668" s="228"/>
      <c r="AH668" s="227">
        <f t="shared" si="2158"/>
        <v>18600</v>
      </c>
      <c r="AI668" s="227">
        <f t="shared" si="2159"/>
        <v>22500</v>
      </c>
      <c r="AJ668" s="232">
        <f t="shared" si="2006"/>
        <v>41100</v>
      </c>
      <c r="AK668" s="227">
        <v>3100</v>
      </c>
      <c r="AL668" s="227">
        <v>3750</v>
      </c>
      <c r="AM668" s="227"/>
      <c r="AN668" s="228"/>
      <c r="AO668" s="238">
        <f t="shared" si="2255"/>
        <v>0</v>
      </c>
      <c r="AP668" s="227">
        <f t="shared" si="2256"/>
        <v>0</v>
      </c>
      <c r="AQ668" s="227">
        <f t="shared" si="2135"/>
        <v>0</v>
      </c>
      <c r="AR668" s="227"/>
      <c r="AS668" s="227"/>
      <c r="AT668" s="229">
        <f t="shared" si="2131"/>
        <v>0</v>
      </c>
      <c r="AU668" s="230"/>
      <c r="AV668" s="238">
        <f t="shared" si="2257"/>
        <v>0</v>
      </c>
      <c r="AW668" s="227">
        <f t="shared" si="2258"/>
        <v>0</v>
      </c>
      <c r="AX668" s="227">
        <f t="shared" si="2259"/>
        <v>0</v>
      </c>
      <c r="AY668" s="227"/>
      <c r="AZ668" s="227"/>
      <c r="BA668" s="229">
        <f t="shared" si="2230"/>
        <v>0</v>
      </c>
      <c r="BB668" s="230"/>
      <c r="BC668" s="238">
        <f t="shared" si="2260"/>
        <v>0</v>
      </c>
      <c r="BD668" s="227">
        <f t="shared" si="2261"/>
        <v>0</v>
      </c>
      <c r="BE668" s="227">
        <f t="shared" si="2262"/>
        <v>0</v>
      </c>
      <c r="BF668" s="227"/>
      <c r="BG668" s="227"/>
      <c r="BH668" s="229">
        <f t="shared" si="2231"/>
        <v>0</v>
      </c>
      <c r="BI668" s="230"/>
      <c r="BJ668" s="230"/>
      <c r="BK668" s="238">
        <f t="shared" si="2263"/>
        <v>0</v>
      </c>
      <c r="BL668" s="227">
        <f t="shared" si="2264"/>
        <v>0</v>
      </c>
      <c r="BM668" s="227">
        <f t="shared" si="2265"/>
        <v>0</v>
      </c>
      <c r="BN668" s="227"/>
      <c r="BO668" s="227"/>
      <c r="BP668" s="229">
        <f t="shared" si="2232"/>
        <v>0</v>
      </c>
      <c r="BQ668" s="230"/>
      <c r="BR668" s="238">
        <f t="shared" si="2266"/>
        <v>2846.66</v>
      </c>
      <c r="BS668" s="227">
        <f t="shared" si="2267"/>
        <v>18150</v>
      </c>
      <c r="BT668" s="227">
        <f t="shared" si="2268"/>
        <v>20996.66</v>
      </c>
      <c r="BU668" s="18">
        <v>474.44333333333333</v>
      </c>
      <c r="BV668" s="186">
        <v>3025</v>
      </c>
      <c r="BW668" s="16">
        <f t="shared" si="2233"/>
        <v>3499.4433333333332</v>
      </c>
      <c r="BX668" s="48"/>
      <c r="BY668" s="37" t="s">
        <v>1031</v>
      </c>
      <c r="BZ668" s="37"/>
    </row>
    <row r="669" spans="1:162" ht="28.5" customHeight="1" outlineLevel="1" x14ac:dyDescent="0.45">
      <c r="A669" s="5">
        <v>544</v>
      </c>
      <c r="B669" s="5">
        <v>90</v>
      </c>
      <c r="C669" s="5" t="s">
        <v>524</v>
      </c>
      <c r="D669" s="6" t="s">
        <v>557</v>
      </c>
      <c r="E669" s="10">
        <v>122</v>
      </c>
      <c r="F669" s="285">
        <f t="shared" si="2249"/>
        <v>162070.07999999999</v>
      </c>
      <c r="G669" s="285">
        <f t="shared" si="2250"/>
        <v>678320</v>
      </c>
      <c r="H669" s="285">
        <f t="shared" si="2251"/>
        <v>840390.08</v>
      </c>
      <c r="I669" s="285">
        <f>BU669*2</f>
        <v>1328.4432786885245</v>
      </c>
      <c r="J669" s="285">
        <f t="shared" si="2269"/>
        <v>5560</v>
      </c>
      <c r="K669" s="10"/>
      <c r="L669" s="228"/>
      <c r="M669" s="227">
        <f t="shared" si="2155"/>
        <v>0</v>
      </c>
      <c r="N669" s="227">
        <f t="shared" si="2270"/>
        <v>0</v>
      </c>
      <c r="O669" s="227">
        <f t="shared" si="2156"/>
        <v>0</v>
      </c>
      <c r="P669" s="227"/>
      <c r="Q669" s="227"/>
      <c r="R669" s="227">
        <f t="shared" si="2157"/>
        <v>0</v>
      </c>
      <c r="S669" s="228"/>
      <c r="T669" s="227">
        <f t="shared" si="2003"/>
        <v>0</v>
      </c>
      <c r="U669" s="227">
        <f t="shared" si="2004"/>
        <v>0</v>
      </c>
      <c r="V669" s="232">
        <f t="shared" si="2005"/>
        <v>0</v>
      </c>
      <c r="W669" s="274"/>
      <c r="X669" s="227"/>
      <c r="Y669" s="227"/>
      <c r="Z669" s="228"/>
      <c r="AA669" s="238">
        <f t="shared" si="2252"/>
        <v>0</v>
      </c>
      <c r="AB669" s="227">
        <f t="shared" si="2253"/>
        <v>0</v>
      </c>
      <c r="AC669" s="227">
        <f t="shared" si="2254"/>
        <v>0</v>
      </c>
      <c r="AD669" s="227"/>
      <c r="AE669" s="227"/>
      <c r="AF669" s="229">
        <f t="shared" si="2229"/>
        <v>0</v>
      </c>
      <c r="AG669" s="228"/>
      <c r="AH669" s="227">
        <f t="shared" si="2158"/>
        <v>378200</v>
      </c>
      <c r="AI669" s="227">
        <f t="shared" si="2159"/>
        <v>678320</v>
      </c>
      <c r="AJ669" s="232">
        <f t="shared" si="2006"/>
        <v>1056520</v>
      </c>
      <c r="AK669" s="227">
        <v>3100</v>
      </c>
      <c r="AL669" s="227">
        <v>5560</v>
      </c>
      <c r="AM669" s="227"/>
      <c r="AN669" s="228"/>
      <c r="AO669" s="238">
        <f t="shared" si="2255"/>
        <v>0</v>
      </c>
      <c r="AP669" s="227">
        <f t="shared" si="2256"/>
        <v>0</v>
      </c>
      <c r="AQ669" s="227">
        <f t="shared" si="2135"/>
        <v>0</v>
      </c>
      <c r="AR669" s="227"/>
      <c r="AS669" s="227"/>
      <c r="AT669" s="229">
        <f t="shared" si="2131"/>
        <v>0</v>
      </c>
      <c r="AU669" s="230"/>
      <c r="AV669" s="238">
        <f t="shared" si="2257"/>
        <v>0</v>
      </c>
      <c r="AW669" s="227">
        <f t="shared" si="2258"/>
        <v>0</v>
      </c>
      <c r="AX669" s="227">
        <f t="shared" si="2259"/>
        <v>0</v>
      </c>
      <c r="AY669" s="227"/>
      <c r="AZ669" s="227"/>
      <c r="BA669" s="229">
        <f t="shared" si="2230"/>
        <v>0</v>
      </c>
      <c r="BB669" s="230"/>
      <c r="BC669" s="238">
        <f t="shared" si="2260"/>
        <v>0</v>
      </c>
      <c r="BD669" s="227">
        <f t="shared" si="2261"/>
        <v>0</v>
      </c>
      <c r="BE669" s="227">
        <f t="shared" si="2262"/>
        <v>0</v>
      </c>
      <c r="BF669" s="227"/>
      <c r="BG669" s="227"/>
      <c r="BH669" s="229">
        <f t="shared" si="2231"/>
        <v>0</v>
      </c>
      <c r="BI669" s="230"/>
      <c r="BJ669" s="230"/>
      <c r="BK669" s="238">
        <f t="shared" si="2263"/>
        <v>0</v>
      </c>
      <c r="BL669" s="227">
        <f t="shared" si="2264"/>
        <v>0</v>
      </c>
      <c r="BM669" s="227">
        <f t="shared" si="2265"/>
        <v>0</v>
      </c>
      <c r="BN669" s="227"/>
      <c r="BO669" s="227"/>
      <c r="BP669" s="229">
        <f t="shared" si="2232"/>
        <v>0</v>
      </c>
      <c r="BQ669" s="230"/>
      <c r="BR669" s="238">
        <f t="shared" si="2266"/>
        <v>81035.039999999994</v>
      </c>
      <c r="BS669" s="227">
        <f t="shared" si="2267"/>
        <v>495117</v>
      </c>
      <c r="BT669" s="227">
        <f t="shared" si="2268"/>
        <v>576152.04</v>
      </c>
      <c r="BU669" s="18">
        <v>664.22163934426226</v>
      </c>
      <c r="BV669" s="186">
        <v>4058.3360655737706</v>
      </c>
      <c r="BW669" s="16">
        <f t="shared" si="2233"/>
        <v>4722.5577049180329</v>
      </c>
      <c r="BX669" s="48"/>
      <c r="BY669" s="37" t="s">
        <v>1032</v>
      </c>
      <c r="BZ669" s="37"/>
    </row>
    <row r="670" spans="1:162" ht="171" customHeight="1" outlineLevel="1" x14ac:dyDescent="0.45">
      <c r="A670" s="5">
        <v>545</v>
      </c>
      <c r="B670" s="5">
        <v>91</v>
      </c>
      <c r="C670" s="5" t="s">
        <v>525</v>
      </c>
      <c r="D670" s="6" t="s">
        <v>569</v>
      </c>
      <c r="E670" s="10">
        <v>5</v>
      </c>
      <c r="F670" s="285">
        <f t="shared" ref="F670" si="2271">I670*E670</f>
        <v>200397.43</v>
      </c>
      <c r="G670" s="285">
        <f t="shared" ref="G670" si="2272">J670*E670</f>
        <v>243332.5</v>
      </c>
      <c r="H670" s="285">
        <f t="shared" ref="H670" si="2273">F670+G670</f>
        <v>443729.93</v>
      </c>
      <c r="I670" s="285">
        <f t="shared" ref="I670:I673" si="2274">BU670</f>
        <v>40079.485999999997</v>
      </c>
      <c r="J670" s="285">
        <f t="shared" ref="J670:J673" si="2275">BV670</f>
        <v>48666.5</v>
      </c>
      <c r="K670" s="10"/>
      <c r="L670" s="228"/>
      <c r="M670" s="227">
        <f t="shared" si="2155"/>
        <v>0</v>
      </c>
      <c r="N670" s="227">
        <f t="shared" si="2270"/>
        <v>0</v>
      </c>
      <c r="O670" s="227">
        <f t="shared" si="2156"/>
        <v>0</v>
      </c>
      <c r="P670" s="227"/>
      <c r="Q670" s="227"/>
      <c r="R670" s="227">
        <f t="shared" si="2157"/>
        <v>0</v>
      </c>
      <c r="S670" s="228"/>
      <c r="T670" s="227">
        <f t="shared" si="2003"/>
        <v>0</v>
      </c>
      <c r="U670" s="227">
        <f t="shared" si="2004"/>
        <v>0</v>
      </c>
      <c r="V670" s="232">
        <f t="shared" si="2005"/>
        <v>0</v>
      </c>
      <c r="W670" s="274"/>
      <c r="X670" s="227"/>
      <c r="Y670" s="227"/>
      <c r="Z670" s="228"/>
      <c r="AA670" s="238">
        <f t="shared" si="2252"/>
        <v>0</v>
      </c>
      <c r="AB670" s="227">
        <f t="shared" si="2253"/>
        <v>0</v>
      </c>
      <c r="AC670" s="227">
        <f t="shared" si="2254"/>
        <v>0</v>
      </c>
      <c r="AD670" s="227"/>
      <c r="AE670" s="227"/>
      <c r="AF670" s="229">
        <f t="shared" si="2229"/>
        <v>0</v>
      </c>
      <c r="AG670" s="228"/>
      <c r="AH670" s="227">
        <f t="shared" si="2158"/>
        <v>1650000</v>
      </c>
      <c r="AI670" s="227">
        <f t="shared" si="2159"/>
        <v>191500</v>
      </c>
      <c r="AJ670" s="232">
        <f t="shared" si="2006"/>
        <v>1841500</v>
      </c>
      <c r="AK670" s="227">
        <v>330000</v>
      </c>
      <c r="AL670" s="227">
        <v>38300</v>
      </c>
      <c r="AM670" s="227"/>
      <c r="AN670" s="228"/>
      <c r="AO670" s="238">
        <f t="shared" si="2255"/>
        <v>0</v>
      </c>
      <c r="AP670" s="227">
        <f t="shared" si="2256"/>
        <v>0</v>
      </c>
      <c r="AQ670" s="227">
        <f t="shared" si="2135"/>
        <v>0</v>
      </c>
      <c r="AR670" s="227"/>
      <c r="AS670" s="227"/>
      <c r="AT670" s="229">
        <f t="shared" si="2131"/>
        <v>0</v>
      </c>
      <c r="AU670" s="230"/>
      <c r="AV670" s="238">
        <f t="shared" si="2257"/>
        <v>0</v>
      </c>
      <c r="AW670" s="227">
        <f t="shared" si="2258"/>
        <v>0</v>
      </c>
      <c r="AX670" s="227">
        <f t="shared" si="2259"/>
        <v>0</v>
      </c>
      <c r="AY670" s="227"/>
      <c r="AZ670" s="227"/>
      <c r="BA670" s="229">
        <f t="shared" si="2230"/>
        <v>0</v>
      </c>
      <c r="BB670" s="230"/>
      <c r="BC670" s="238">
        <f t="shared" si="2260"/>
        <v>0</v>
      </c>
      <c r="BD670" s="227">
        <f t="shared" si="2261"/>
        <v>0</v>
      </c>
      <c r="BE670" s="227">
        <f t="shared" si="2262"/>
        <v>0</v>
      </c>
      <c r="BF670" s="227"/>
      <c r="BG670" s="227"/>
      <c r="BH670" s="229">
        <f t="shared" si="2231"/>
        <v>0</v>
      </c>
      <c r="BI670" s="230"/>
      <c r="BJ670" s="230"/>
      <c r="BK670" s="238">
        <f t="shared" si="2263"/>
        <v>0</v>
      </c>
      <c r="BL670" s="227">
        <f t="shared" si="2264"/>
        <v>0</v>
      </c>
      <c r="BM670" s="227">
        <f t="shared" si="2265"/>
        <v>0</v>
      </c>
      <c r="BN670" s="227"/>
      <c r="BO670" s="227"/>
      <c r="BP670" s="229">
        <f t="shared" si="2232"/>
        <v>0</v>
      </c>
      <c r="BQ670" s="230"/>
      <c r="BR670" s="238">
        <f t="shared" si="2266"/>
        <v>200397.43</v>
      </c>
      <c r="BS670" s="227">
        <f t="shared" si="2267"/>
        <v>243332.5</v>
      </c>
      <c r="BT670" s="227">
        <f t="shared" si="2268"/>
        <v>443729.93</v>
      </c>
      <c r="BU670" s="18">
        <v>40079.485999999997</v>
      </c>
      <c r="BV670" s="186">
        <v>48666.5</v>
      </c>
      <c r="BW670" s="16">
        <f t="shared" si="2233"/>
        <v>88745.986000000004</v>
      </c>
      <c r="BX670" s="48"/>
      <c r="BY670" s="37" t="s">
        <v>1033</v>
      </c>
      <c r="BZ670" s="37"/>
    </row>
    <row r="671" spans="1:162" ht="28.5" customHeight="1" outlineLevel="1" x14ac:dyDescent="0.45">
      <c r="A671" s="5">
        <v>546</v>
      </c>
      <c r="B671" s="5">
        <v>92</v>
      </c>
      <c r="C671" s="5" t="s">
        <v>526</v>
      </c>
      <c r="D671" s="6" t="s">
        <v>549</v>
      </c>
      <c r="E671" s="10">
        <v>116.4</v>
      </c>
      <c r="F671" s="285">
        <f t="shared" ref="F671:F673" si="2276">I671*E671</f>
        <v>30523.570000000003</v>
      </c>
      <c r="G671" s="285">
        <f t="shared" ref="G671:G673" si="2277">J671*E671</f>
        <v>39950</v>
      </c>
      <c r="H671" s="285">
        <f t="shared" ref="H671:H673" si="2278">F671+G671</f>
        <v>70473.570000000007</v>
      </c>
      <c r="I671" s="285">
        <f t="shared" si="2274"/>
        <v>262.22998281786943</v>
      </c>
      <c r="J671" s="285">
        <f t="shared" si="2275"/>
        <v>343.21305841924396</v>
      </c>
      <c r="K671" s="10"/>
      <c r="L671" s="228"/>
      <c r="M671" s="227">
        <f t="shared" si="2155"/>
        <v>0</v>
      </c>
      <c r="N671" s="227">
        <f t="shared" si="2270"/>
        <v>0</v>
      </c>
      <c r="O671" s="227">
        <f t="shared" si="2156"/>
        <v>0</v>
      </c>
      <c r="P671" s="227"/>
      <c r="Q671" s="227"/>
      <c r="R671" s="227">
        <f t="shared" si="2157"/>
        <v>0</v>
      </c>
      <c r="S671" s="228"/>
      <c r="T671" s="227">
        <f t="shared" si="2003"/>
        <v>0</v>
      </c>
      <c r="U671" s="227">
        <f t="shared" si="2004"/>
        <v>0</v>
      </c>
      <c r="V671" s="232">
        <f t="shared" si="2005"/>
        <v>0</v>
      </c>
      <c r="W671" s="274"/>
      <c r="X671" s="227"/>
      <c r="Y671" s="227"/>
      <c r="Z671" s="228"/>
      <c r="AA671" s="238">
        <f t="shared" si="2252"/>
        <v>0</v>
      </c>
      <c r="AB671" s="227">
        <f t="shared" si="2253"/>
        <v>0</v>
      </c>
      <c r="AC671" s="227">
        <f t="shared" si="2254"/>
        <v>0</v>
      </c>
      <c r="AD671" s="227"/>
      <c r="AE671" s="227"/>
      <c r="AF671" s="229">
        <f t="shared" si="2229"/>
        <v>0</v>
      </c>
      <c r="AG671" s="228"/>
      <c r="AH671" s="227">
        <f t="shared" si="2158"/>
        <v>58200</v>
      </c>
      <c r="AI671" s="227">
        <f t="shared" si="2159"/>
        <v>0</v>
      </c>
      <c r="AJ671" s="232">
        <f t="shared" si="2006"/>
        <v>58200</v>
      </c>
      <c r="AK671" s="227">
        <v>500</v>
      </c>
      <c r="AL671" s="227"/>
      <c r="AM671" s="227"/>
      <c r="AN671" s="228"/>
      <c r="AO671" s="238">
        <f t="shared" si="2255"/>
        <v>0</v>
      </c>
      <c r="AP671" s="227">
        <f t="shared" si="2256"/>
        <v>0</v>
      </c>
      <c r="AQ671" s="227">
        <f t="shared" si="2135"/>
        <v>0</v>
      </c>
      <c r="AR671" s="227"/>
      <c r="AS671" s="227"/>
      <c r="AT671" s="229">
        <f t="shared" si="2131"/>
        <v>0</v>
      </c>
      <c r="AU671" s="230"/>
      <c r="AV671" s="238">
        <f t="shared" si="2257"/>
        <v>0</v>
      </c>
      <c r="AW671" s="227">
        <f t="shared" si="2258"/>
        <v>0</v>
      </c>
      <c r="AX671" s="227">
        <f t="shared" si="2259"/>
        <v>0</v>
      </c>
      <c r="AY671" s="227"/>
      <c r="AZ671" s="227"/>
      <c r="BA671" s="229">
        <f t="shared" si="2230"/>
        <v>0</v>
      </c>
      <c r="BB671" s="230"/>
      <c r="BC671" s="238">
        <f t="shared" si="2260"/>
        <v>0</v>
      </c>
      <c r="BD671" s="227">
        <f t="shared" si="2261"/>
        <v>0</v>
      </c>
      <c r="BE671" s="227">
        <f t="shared" si="2262"/>
        <v>0</v>
      </c>
      <c r="BF671" s="227"/>
      <c r="BG671" s="227"/>
      <c r="BH671" s="229">
        <f t="shared" si="2231"/>
        <v>0</v>
      </c>
      <c r="BI671" s="230"/>
      <c r="BJ671" s="230"/>
      <c r="BK671" s="238">
        <f t="shared" si="2263"/>
        <v>0</v>
      </c>
      <c r="BL671" s="227">
        <f t="shared" si="2264"/>
        <v>0</v>
      </c>
      <c r="BM671" s="227">
        <f t="shared" si="2265"/>
        <v>0</v>
      </c>
      <c r="BN671" s="227"/>
      <c r="BO671" s="227"/>
      <c r="BP671" s="229">
        <f t="shared" si="2232"/>
        <v>0</v>
      </c>
      <c r="BQ671" s="230"/>
      <c r="BR671" s="238">
        <f t="shared" si="2266"/>
        <v>30523.570000000003</v>
      </c>
      <c r="BS671" s="227">
        <f t="shared" si="2267"/>
        <v>39950</v>
      </c>
      <c r="BT671" s="227">
        <f t="shared" si="2268"/>
        <v>70473.570000000007</v>
      </c>
      <c r="BU671" s="18">
        <v>262.22998281786943</v>
      </c>
      <c r="BV671" s="186">
        <v>343.21305841924396</v>
      </c>
      <c r="BW671" s="16">
        <f t="shared" si="2233"/>
        <v>605.44304123711345</v>
      </c>
      <c r="BX671" s="48"/>
      <c r="BY671" s="37" t="s">
        <v>1034</v>
      </c>
      <c r="BZ671" s="37"/>
    </row>
    <row r="672" spans="1:162" ht="42.75" customHeight="1" outlineLevel="1" x14ac:dyDescent="0.45">
      <c r="A672" s="5">
        <v>547</v>
      </c>
      <c r="B672" s="5">
        <v>93</v>
      </c>
      <c r="C672" s="5" t="s">
        <v>527</v>
      </c>
      <c r="D672" s="6" t="s">
        <v>550</v>
      </c>
      <c r="E672" s="10">
        <v>18</v>
      </c>
      <c r="F672" s="285">
        <f t="shared" si="2276"/>
        <v>15200</v>
      </c>
      <c r="G672" s="285">
        <f t="shared" si="2277"/>
        <v>0</v>
      </c>
      <c r="H672" s="285">
        <f t="shared" si="2278"/>
        <v>15200</v>
      </c>
      <c r="I672" s="285">
        <f t="shared" si="2274"/>
        <v>844.44444444444446</v>
      </c>
      <c r="J672" s="285">
        <f t="shared" si="2275"/>
        <v>0</v>
      </c>
      <c r="K672" s="10"/>
      <c r="L672" s="228"/>
      <c r="M672" s="227">
        <f t="shared" si="2155"/>
        <v>0</v>
      </c>
      <c r="N672" s="227">
        <f t="shared" si="2270"/>
        <v>0</v>
      </c>
      <c r="O672" s="227">
        <f t="shared" si="2156"/>
        <v>0</v>
      </c>
      <c r="P672" s="227"/>
      <c r="Q672" s="227"/>
      <c r="R672" s="227">
        <f t="shared" si="2157"/>
        <v>0</v>
      </c>
      <c r="S672" s="228"/>
      <c r="T672" s="227">
        <f t="shared" si="2003"/>
        <v>0</v>
      </c>
      <c r="U672" s="227">
        <f t="shared" si="2004"/>
        <v>0</v>
      </c>
      <c r="V672" s="232">
        <f t="shared" si="2005"/>
        <v>0</v>
      </c>
      <c r="W672" s="274"/>
      <c r="X672" s="227"/>
      <c r="Y672" s="227"/>
      <c r="Z672" s="228"/>
      <c r="AA672" s="238">
        <f t="shared" si="2252"/>
        <v>0</v>
      </c>
      <c r="AB672" s="227">
        <f t="shared" si="2253"/>
        <v>0</v>
      </c>
      <c r="AC672" s="227">
        <f t="shared" si="2254"/>
        <v>0</v>
      </c>
      <c r="AD672" s="227"/>
      <c r="AE672" s="227"/>
      <c r="AF672" s="229">
        <f t="shared" si="2229"/>
        <v>0</v>
      </c>
      <c r="AG672" s="228"/>
      <c r="AH672" s="227">
        <f t="shared" si="2158"/>
        <v>36000</v>
      </c>
      <c r="AI672" s="227">
        <f t="shared" si="2159"/>
        <v>0</v>
      </c>
      <c r="AJ672" s="232">
        <f t="shared" si="2006"/>
        <v>36000</v>
      </c>
      <c r="AK672" s="227">
        <v>2000</v>
      </c>
      <c r="AL672" s="227"/>
      <c r="AM672" s="227"/>
      <c r="AN672" s="228"/>
      <c r="AO672" s="238">
        <f t="shared" si="2255"/>
        <v>0</v>
      </c>
      <c r="AP672" s="227">
        <f t="shared" si="2256"/>
        <v>0</v>
      </c>
      <c r="AQ672" s="227">
        <f t="shared" si="2135"/>
        <v>0</v>
      </c>
      <c r="AR672" s="227"/>
      <c r="AS672" s="227"/>
      <c r="AT672" s="229">
        <f t="shared" si="2131"/>
        <v>0</v>
      </c>
      <c r="AU672" s="230"/>
      <c r="AV672" s="238">
        <f t="shared" si="2257"/>
        <v>0</v>
      </c>
      <c r="AW672" s="227">
        <f t="shared" si="2258"/>
        <v>0</v>
      </c>
      <c r="AX672" s="227">
        <f t="shared" si="2259"/>
        <v>0</v>
      </c>
      <c r="AY672" s="227"/>
      <c r="AZ672" s="227"/>
      <c r="BA672" s="229">
        <f t="shared" si="2230"/>
        <v>0</v>
      </c>
      <c r="BB672" s="230"/>
      <c r="BC672" s="238">
        <f t="shared" si="2260"/>
        <v>0</v>
      </c>
      <c r="BD672" s="227">
        <f t="shared" si="2261"/>
        <v>0</v>
      </c>
      <c r="BE672" s="227">
        <f t="shared" si="2262"/>
        <v>0</v>
      </c>
      <c r="BF672" s="227"/>
      <c r="BG672" s="227"/>
      <c r="BH672" s="229">
        <f t="shared" si="2231"/>
        <v>0</v>
      </c>
      <c r="BI672" s="230"/>
      <c r="BJ672" s="230"/>
      <c r="BK672" s="238">
        <f t="shared" si="2263"/>
        <v>0</v>
      </c>
      <c r="BL672" s="227">
        <f t="shared" si="2264"/>
        <v>0</v>
      </c>
      <c r="BM672" s="227">
        <f t="shared" si="2265"/>
        <v>0</v>
      </c>
      <c r="BN672" s="227"/>
      <c r="BO672" s="227"/>
      <c r="BP672" s="229">
        <f t="shared" si="2232"/>
        <v>0</v>
      </c>
      <c r="BQ672" s="230"/>
      <c r="BR672" s="238">
        <f t="shared" si="2266"/>
        <v>15200</v>
      </c>
      <c r="BS672" s="227">
        <f t="shared" si="2267"/>
        <v>0</v>
      </c>
      <c r="BT672" s="227">
        <f t="shared" si="2268"/>
        <v>15200</v>
      </c>
      <c r="BU672" s="18">
        <v>844.44444444444446</v>
      </c>
      <c r="BV672" s="186">
        <v>0</v>
      </c>
      <c r="BW672" s="16">
        <f t="shared" si="2233"/>
        <v>844.44444444444446</v>
      </c>
      <c r="BX672" s="48"/>
      <c r="BY672" s="37" t="s">
        <v>1035</v>
      </c>
      <c r="BZ672" s="37"/>
    </row>
    <row r="673" spans="1:162" ht="42.75" customHeight="1" outlineLevel="1" x14ac:dyDescent="0.45">
      <c r="A673" s="5">
        <v>548</v>
      </c>
      <c r="B673" s="5">
        <v>94</v>
      </c>
      <c r="C673" s="5" t="s">
        <v>528</v>
      </c>
      <c r="D673" s="6" t="s">
        <v>559</v>
      </c>
      <c r="E673" s="10">
        <v>18</v>
      </c>
      <c r="F673" s="285">
        <f t="shared" si="2276"/>
        <v>9200</v>
      </c>
      <c r="G673" s="285">
        <f t="shared" si="2277"/>
        <v>58541.899999999994</v>
      </c>
      <c r="H673" s="285">
        <f t="shared" si="2278"/>
        <v>67741.899999999994</v>
      </c>
      <c r="I673" s="285">
        <f t="shared" si="2274"/>
        <v>511.11111111111109</v>
      </c>
      <c r="J673" s="285">
        <f t="shared" si="2275"/>
        <v>3252.3277777777776</v>
      </c>
      <c r="K673" s="10"/>
      <c r="L673" s="228"/>
      <c r="M673" s="227">
        <f t="shared" si="2155"/>
        <v>0</v>
      </c>
      <c r="N673" s="227">
        <f t="shared" si="2270"/>
        <v>0</v>
      </c>
      <c r="O673" s="227">
        <f t="shared" si="2156"/>
        <v>0</v>
      </c>
      <c r="P673" s="227"/>
      <c r="Q673" s="227"/>
      <c r="R673" s="227">
        <f t="shared" si="2157"/>
        <v>0</v>
      </c>
      <c r="S673" s="228"/>
      <c r="T673" s="227">
        <f t="shared" si="2003"/>
        <v>0</v>
      </c>
      <c r="U673" s="227">
        <f t="shared" si="2004"/>
        <v>0</v>
      </c>
      <c r="V673" s="232">
        <f t="shared" si="2005"/>
        <v>0</v>
      </c>
      <c r="W673" s="274"/>
      <c r="X673" s="227"/>
      <c r="Y673" s="227"/>
      <c r="Z673" s="228"/>
      <c r="AA673" s="238">
        <f t="shared" si="2252"/>
        <v>0</v>
      </c>
      <c r="AB673" s="227">
        <f t="shared" si="2253"/>
        <v>0</v>
      </c>
      <c r="AC673" s="227">
        <f t="shared" si="2254"/>
        <v>0</v>
      </c>
      <c r="AD673" s="227"/>
      <c r="AE673" s="227"/>
      <c r="AF673" s="229">
        <f t="shared" si="2229"/>
        <v>0</v>
      </c>
      <c r="AG673" s="228"/>
      <c r="AH673" s="227">
        <f t="shared" si="2158"/>
        <v>54000</v>
      </c>
      <c r="AI673" s="227">
        <f t="shared" si="2159"/>
        <v>54000</v>
      </c>
      <c r="AJ673" s="232">
        <f t="shared" si="2006"/>
        <v>108000</v>
      </c>
      <c r="AK673" s="227">
        <v>3000</v>
      </c>
      <c r="AL673" s="227">
        <v>3000</v>
      </c>
      <c r="AM673" s="227"/>
      <c r="AN673" s="228"/>
      <c r="AO673" s="238">
        <f t="shared" si="2255"/>
        <v>0</v>
      </c>
      <c r="AP673" s="227">
        <f t="shared" si="2256"/>
        <v>0</v>
      </c>
      <c r="AQ673" s="227">
        <f t="shared" si="2135"/>
        <v>0</v>
      </c>
      <c r="AR673" s="227"/>
      <c r="AS673" s="227"/>
      <c r="AT673" s="229">
        <f t="shared" si="2131"/>
        <v>0</v>
      </c>
      <c r="AU673" s="230"/>
      <c r="AV673" s="238">
        <f t="shared" si="2257"/>
        <v>0</v>
      </c>
      <c r="AW673" s="227">
        <f t="shared" si="2258"/>
        <v>0</v>
      </c>
      <c r="AX673" s="227">
        <f t="shared" si="2259"/>
        <v>0</v>
      </c>
      <c r="AY673" s="227"/>
      <c r="AZ673" s="227"/>
      <c r="BA673" s="229">
        <f t="shared" si="2230"/>
        <v>0</v>
      </c>
      <c r="BB673" s="230"/>
      <c r="BC673" s="238">
        <f t="shared" si="2260"/>
        <v>0</v>
      </c>
      <c r="BD673" s="227">
        <f t="shared" si="2261"/>
        <v>0</v>
      </c>
      <c r="BE673" s="227">
        <f t="shared" si="2262"/>
        <v>0</v>
      </c>
      <c r="BF673" s="227"/>
      <c r="BG673" s="227"/>
      <c r="BH673" s="229">
        <f t="shared" si="2231"/>
        <v>0</v>
      </c>
      <c r="BI673" s="230"/>
      <c r="BJ673" s="230"/>
      <c r="BK673" s="238">
        <f t="shared" si="2263"/>
        <v>0</v>
      </c>
      <c r="BL673" s="227">
        <f t="shared" si="2264"/>
        <v>0</v>
      </c>
      <c r="BM673" s="227">
        <f t="shared" si="2265"/>
        <v>0</v>
      </c>
      <c r="BN673" s="227"/>
      <c r="BO673" s="227"/>
      <c r="BP673" s="229">
        <f t="shared" si="2232"/>
        <v>0</v>
      </c>
      <c r="BQ673" s="230"/>
      <c r="BR673" s="238">
        <f t="shared" si="2266"/>
        <v>9200</v>
      </c>
      <c r="BS673" s="227">
        <f t="shared" si="2267"/>
        <v>58541.899999999994</v>
      </c>
      <c r="BT673" s="227">
        <f t="shared" si="2268"/>
        <v>67741.899999999994</v>
      </c>
      <c r="BU673" s="18">
        <v>511.11111111111109</v>
      </c>
      <c r="BV673" s="186">
        <v>3252.3277777777776</v>
      </c>
      <c r="BW673" s="16">
        <f t="shared" si="2233"/>
        <v>3763.4388888888889</v>
      </c>
      <c r="BX673" s="48"/>
      <c r="BY673" s="37" t="s">
        <v>1036</v>
      </c>
      <c r="BZ673" s="37"/>
    </row>
    <row r="674" spans="1:162" s="205" customFormat="1" ht="71.25" customHeight="1" x14ac:dyDescent="0.45">
      <c r="A674" s="256"/>
      <c r="B674" s="256"/>
      <c r="C674" s="256" t="s">
        <v>529</v>
      </c>
      <c r="D674" s="256"/>
      <c r="E674" s="257"/>
      <c r="F674" s="292">
        <f>F675+F686</f>
        <v>2209470</v>
      </c>
      <c r="G674" s="292">
        <f t="shared" ref="G674:H674" si="2279">G675+G686</f>
        <v>4883302.4666666668</v>
      </c>
      <c r="H674" s="292">
        <f t="shared" si="2279"/>
        <v>7092772.4666666677</v>
      </c>
      <c r="I674" s="292"/>
      <c r="J674" s="292"/>
      <c r="K674" s="257"/>
      <c r="L674" s="221"/>
      <c r="M674" s="258">
        <f t="shared" si="2155"/>
        <v>0</v>
      </c>
      <c r="N674" s="258">
        <f t="shared" si="2270"/>
        <v>0</v>
      </c>
      <c r="O674" s="258">
        <f t="shared" si="2156"/>
        <v>0</v>
      </c>
      <c r="P674" s="258"/>
      <c r="Q674" s="258"/>
      <c r="R674" s="258">
        <f t="shared" si="2157"/>
        <v>0</v>
      </c>
      <c r="S674" s="221"/>
      <c r="T674" s="258">
        <f t="shared" si="2003"/>
        <v>0</v>
      </c>
      <c r="U674" s="258">
        <f t="shared" si="2004"/>
        <v>0</v>
      </c>
      <c r="V674" s="258">
        <f t="shared" si="2005"/>
        <v>0</v>
      </c>
      <c r="W674" s="277"/>
      <c r="X674" s="258"/>
      <c r="Y674" s="258"/>
      <c r="Z674" s="221"/>
      <c r="AA674" s="218">
        <f t="shared" si="2252"/>
        <v>0</v>
      </c>
      <c r="AB674" s="258">
        <f t="shared" si="2253"/>
        <v>0</v>
      </c>
      <c r="AC674" s="258">
        <f t="shared" si="2254"/>
        <v>0</v>
      </c>
      <c r="AD674" s="258"/>
      <c r="AE674" s="258"/>
      <c r="AF674" s="258">
        <f t="shared" si="2229"/>
        <v>0</v>
      </c>
      <c r="AG674" s="221"/>
      <c r="AH674" s="258">
        <f>AK674*E674</f>
        <v>0</v>
      </c>
      <c r="AI674" s="258">
        <f t="shared" si="2159"/>
        <v>0</v>
      </c>
      <c r="AJ674" s="258">
        <f t="shared" si="2006"/>
        <v>0</v>
      </c>
      <c r="AK674" s="258"/>
      <c r="AL674" s="258"/>
      <c r="AM674" s="258"/>
      <c r="AN674" s="221"/>
      <c r="AO674" s="218">
        <f t="shared" si="2255"/>
        <v>0</v>
      </c>
      <c r="AP674" s="258">
        <f t="shared" si="2256"/>
        <v>0</v>
      </c>
      <c r="AQ674" s="258">
        <f t="shared" si="2135"/>
        <v>0</v>
      </c>
      <c r="AR674" s="258"/>
      <c r="AS674" s="258"/>
      <c r="AT674" s="258">
        <f t="shared" si="2131"/>
        <v>0</v>
      </c>
      <c r="AU674" s="221"/>
      <c r="AV674" s="218">
        <f t="shared" si="2257"/>
        <v>0</v>
      </c>
      <c r="AW674" s="258">
        <f t="shared" si="2258"/>
        <v>0</v>
      </c>
      <c r="AX674" s="258">
        <f t="shared" si="2259"/>
        <v>0</v>
      </c>
      <c r="AY674" s="258"/>
      <c r="AZ674" s="258"/>
      <c r="BA674" s="258">
        <f t="shared" si="2230"/>
        <v>0</v>
      </c>
      <c r="BB674" s="221"/>
      <c r="BC674" s="218">
        <f t="shared" si="2260"/>
        <v>0</v>
      </c>
      <c r="BD674" s="258">
        <f t="shared" si="2261"/>
        <v>0</v>
      </c>
      <c r="BE674" s="258">
        <f t="shared" si="2262"/>
        <v>0</v>
      </c>
      <c r="BF674" s="258"/>
      <c r="BG674" s="258"/>
      <c r="BH674" s="258">
        <f t="shared" si="2231"/>
        <v>0</v>
      </c>
      <c r="BI674" s="221"/>
      <c r="BJ674" s="221"/>
      <c r="BK674" s="218">
        <f t="shared" si="2263"/>
        <v>0</v>
      </c>
      <c r="BL674" s="258">
        <f t="shared" si="2264"/>
        <v>0</v>
      </c>
      <c r="BM674" s="258">
        <f t="shared" si="2265"/>
        <v>0</v>
      </c>
      <c r="BN674" s="258"/>
      <c r="BO674" s="258"/>
      <c r="BP674" s="258">
        <f t="shared" si="2232"/>
        <v>0</v>
      </c>
      <c r="BQ674" s="221"/>
      <c r="BR674" s="218">
        <f>BA674*BU674</f>
        <v>0</v>
      </c>
      <c r="BS674" s="258">
        <f>BA675*BV674</f>
        <v>0</v>
      </c>
      <c r="BT674" s="258">
        <f t="shared" si="2268"/>
        <v>0</v>
      </c>
      <c r="BU674" s="259"/>
      <c r="BV674" s="260"/>
      <c r="BW674" s="259">
        <f t="shared" si="2233"/>
        <v>0</v>
      </c>
      <c r="BX674" s="185"/>
      <c r="BY674" s="36"/>
      <c r="BZ674" s="36"/>
      <c r="CA674" s="55"/>
      <c r="CB674" s="55"/>
      <c r="CC674" s="55"/>
      <c r="CD674" s="55"/>
      <c r="CE674" s="55"/>
      <c r="CF674" s="55"/>
      <c r="CG674" s="55"/>
      <c r="CH674" s="55"/>
      <c r="CI674" s="55"/>
      <c r="CJ674" s="55"/>
      <c r="CK674" s="55"/>
      <c r="CL674" s="55"/>
      <c r="CM674" s="55"/>
      <c r="CN674" s="55"/>
      <c r="CO674" s="55"/>
      <c r="CP674" s="55"/>
      <c r="CQ674" s="55"/>
      <c r="CR674" s="55"/>
      <c r="CS674" s="55"/>
      <c r="CT674" s="55"/>
      <c r="CU674" s="55"/>
      <c r="CV674" s="55"/>
      <c r="CW674" s="55"/>
      <c r="CX674" s="55"/>
      <c r="CY674" s="55"/>
      <c r="CZ674" s="55"/>
      <c r="DA674" s="55"/>
      <c r="DB674" s="55"/>
      <c r="DC674" s="55"/>
      <c r="DD674" s="55"/>
      <c r="DE674" s="55"/>
      <c r="DF674" s="55"/>
      <c r="DG674" s="55"/>
      <c r="DH674" s="55"/>
      <c r="DI674" s="55"/>
      <c r="DJ674" s="55"/>
      <c r="DK674" s="55"/>
      <c r="DL674" s="55"/>
      <c r="DM674" s="55"/>
      <c r="DN674" s="55"/>
      <c r="DO674" s="55"/>
      <c r="DP674" s="55"/>
      <c r="DQ674" s="55"/>
      <c r="DR674" s="55"/>
      <c r="DS674" s="55"/>
      <c r="DT674" s="55"/>
      <c r="DU674" s="55"/>
      <c r="DV674" s="55"/>
      <c r="DW674" s="55"/>
      <c r="DX674" s="55"/>
      <c r="DY674" s="55"/>
      <c r="DZ674" s="55"/>
      <c r="EA674" s="55"/>
      <c r="EB674" s="55"/>
      <c r="EC674" s="55"/>
      <c r="ED674" s="55"/>
      <c r="EE674" s="55"/>
      <c r="EF674" s="55"/>
      <c r="EG674" s="55"/>
      <c r="EH674" s="55"/>
      <c r="EI674" s="55"/>
      <c r="EJ674" s="55"/>
      <c r="EK674" s="55"/>
      <c r="EL674" s="55"/>
      <c r="EM674" s="55"/>
      <c r="EN674" s="55"/>
      <c r="EO674" s="55"/>
      <c r="EP674" s="55"/>
      <c r="EQ674" s="55"/>
      <c r="ER674" s="55"/>
      <c r="ES674" s="55"/>
      <c r="ET674" s="55"/>
      <c r="EU674" s="55"/>
      <c r="EV674" s="55"/>
      <c r="EW674" s="55"/>
      <c r="EX674" s="55"/>
      <c r="EY674" s="55"/>
      <c r="EZ674" s="55"/>
      <c r="FA674" s="55"/>
      <c r="FB674" s="55"/>
      <c r="FC674" s="55"/>
      <c r="FD674" s="55"/>
      <c r="FE674" s="55"/>
      <c r="FF674" s="55"/>
    </row>
    <row r="675" spans="1:162" s="313" customFormat="1" ht="28.5" x14ac:dyDescent="0.45">
      <c r="A675" s="302"/>
      <c r="B675" s="302"/>
      <c r="C675" s="302" t="s">
        <v>530</v>
      </c>
      <c r="D675" s="303"/>
      <c r="E675" s="304"/>
      <c r="F675" s="305">
        <f t="shared" ref="F675:H675" si="2280">F676+F680</f>
        <v>1164083.3333333335</v>
      </c>
      <c r="G675" s="305">
        <f t="shared" si="2280"/>
        <v>2956865.2666666666</v>
      </c>
      <c r="H675" s="305">
        <f t="shared" si="2280"/>
        <v>4120948.6000000006</v>
      </c>
      <c r="I675" s="306"/>
      <c r="J675" s="306"/>
      <c r="K675" s="304"/>
      <c r="L675" s="223"/>
      <c r="M675" s="305">
        <f>M676+M680</f>
        <v>769500</v>
      </c>
      <c r="N675" s="305">
        <f t="shared" ref="N675:O675" si="2281">N676+N680</f>
        <v>1921150</v>
      </c>
      <c r="O675" s="305">
        <f t="shared" si="2281"/>
        <v>2690650</v>
      </c>
      <c r="P675" s="305"/>
      <c r="Q675" s="305"/>
      <c r="R675" s="305">
        <f t="shared" si="2157"/>
        <v>0</v>
      </c>
      <c r="S675" s="223"/>
      <c r="T675" s="305">
        <f>T676+T680</f>
        <v>0</v>
      </c>
      <c r="U675" s="305">
        <f t="shared" ref="U675" si="2282">U676+U680</f>
        <v>0</v>
      </c>
      <c r="V675" s="305">
        <f t="shared" ref="V675" si="2283">V676+V680</f>
        <v>0</v>
      </c>
      <c r="W675" s="307"/>
      <c r="X675" s="305"/>
      <c r="Y675" s="305"/>
      <c r="Z675" s="223"/>
      <c r="AA675" s="305">
        <f>AA676+AA680</f>
        <v>0</v>
      </c>
      <c r="AB675" s="305">
        <f t="shared" ref="AB675" si="2284">AB676+AB680</f>
        <v>0</v>
      </c>
      <c r="AC675" s="305">
        <f>AC676+AC680</f>
        <v>0</v>
      </c>
      <c r="AD675" s="305">
        <f t="shared" ref="AD675:AE675" si="2285">AD676+AD680</f>
        <v>0</v>
      </c>
      <c r="AE675" s="305">
        <f t="shared" si="2285"/>
        <v>0</v>
      </c>
      <c r="AF675" s="305">
        <f t="shared" si="2229"/>
        <v>0</v>
      </c>
      <c r="AG675" s="223"/>
      <c r="AH675" s="305">
        <f>AH676+AH680</f>
        <v>0</v>
      </c>
      <c r="AI675" s="305">
        <f t="shared" ref="AI675" si="2286">AI676+AI680</f>
        <v>2951798.6</v>
      </c>
      <c r="AJ675" s="305">
        <f t="shared" ref="AJ675" si="2287">AJ676+AJ680</f>
        <v>2951798.6</v>
      </c>
      <c r="AK675" s="305"/>
      <c r="AL675" s="305"/>
      <c r="AM675" s="305"/>
      <c r="AN675" s="223"/>
      <c r="AO675" s="305">
        <f>AO676+AO680</f>
        <v>1187750</v>
      </c>
      <c r="AP675" s="305">
        <f t="shared" ref="AP675" si="2288">AP676+AP680</f>
        <v>2539208.333333334</v>
      </c>
      <c r="AQ675" s="305">
        <f>AQ676+AQ680</f>
        <v>3726958.333333333</v>
      </c>
      <c r="AR675" s="305"/>
      <c r="AS675" s="305"/>
      <c r="AT675" s="305">
        <f t="shared" si="2131"/>
        <v>0</v>
      </c>
      <c r="AU675" s="223"/>
      <c r="AV675" s="305">
        <f>AV676+AV680</f>
        <v>3563750</v>
      </c>
      <c r="AW675" s="305">
        <f t="shared" ref="AW675" si="2289">AW676+AW680</f>
        <v>0</v>
      </c>
      <c r="AX675" s="305">
        <f t="shared" ref="AX675" si="2290">AX676+AX680</f>
        <v>3563750</v>
      </c>
      <c r="AY675" s="305"/>
      <c r="AZ675" s="305"/>
      <c r="BA675" s="305">
        <f t="shared" si="2230"/>
        <v>0</v>
      </c>
      <c r="BB675" s="223"/>
      <c r="BC675" s="305">
        <f>BC676+BC680</f>
        <v>0</v>
      </c>
      <c r="BD675" s="305">
        <f t="shared" ref="BD675:BE675" si="2291">BD676+BD680</f>
        <v>0</v>
      </c>
      <c r="BE675" s="305">
        <f t="shared" si="2291"/>
        <v>0</v>
      </c>
      <c r="BF675" s="305"/>
      <c r="BG675" s="305"/>
      <c r="BH675" s="305">
        <f t="shared" si="2231"/>
        <v>0</v>
      </c>
      <c r="BI675" s="223"/>
      <c r="BJ675" s="223"/>
      <c r="BK675" s="305">
        <f>BK676+BK680</f>
        <v>0</v>
      </c>
      <c r="BL675" s="305">
        <f t="shared" ref="BL675" si="2292">BL676+BL680</f>
        <v>0</v>
      </c>
      <c r="BM675" s="305">
        <f>BM676+BM680</f>
        <v>0</v>
      </c>
      <c r="BN675" s="305">
        <f t="shared" ref="BN675:BO675" si="2293">BN676+BN680</f>
        <v>0</v>
      </c>
      <c r="BO675" s="305">
        <f t="shared" si="2293"/>
        <v>0</v>
      </c>
      <c r="BP675" s="305">
        <f t="shared" si="2232"/>
        <v>0</v>
      </c>
      <c r="BQ675" s="223"/>
      <c r="BR675" s="305">
        <f>BR676+BR680</f>
        <v>0</v>
      </c>
      <c r="BS675" s="305">
        <f t="shared" ref="BS675" si="2294">BS676+BS680</f>
        <v>0</v>
      </c>
      <c r="BT675" s="305">
        <f>BT676+BT680</f>
        <v>0</v>
      </c>
      <c r="BU675" s="308">
        <f t="shared" ref="BU675:BV675" si="2295">BU676+BU680</f>
        <v>0</v>
      </c>
      <c r="BV675" s="309">
        <f t="shared" si="2295"/>
        <v>0</v>
      </c>
      <c r="BW675" s="310">
        <f t="shared" si="2233"/>
        <v>0</v>
      </c>
      <c r="BX675" s="47"/>
      <c r="BY675" s="311"/>
      <c r="BZ675" s="311"/>
      <c r="CA675" s="312"/>
      <c r="CB675" s="312"/>
      <c r="CC675" s="312"/>
      <c r="CD675" s="312"/>
      <c r="CE675" s="312"/>
      <c r="CF675" s="312"/>
      <c r="CG675" s="312"/>
      <c r="CH675" s="312"/>
      <c r="CI675" s="312"/>
      <c r="CJ675" s="312"/>
      <c r="CK675" s="312"/>
      <c r="CL675" s="312"/>
      <c r="CM675" s="312"/>
      <c r="CN675" s="312"/>
      <c r="CO675" s="312"/>
      <c r="CP675" s="312"/>
      <c r="CQ675" s="312"/>
      <c r="CR675" s="312"/>
      <c r="CS675" s="312"/>
      <c r="CT675" s="312"/>
      <c r="CU675" s="312"/>
      <c r="CV675" s="312"/>
      <c r="CW675" s="312"/>
      <c r="CX675" s="312"/>
      <c r="CY675" s="312"/>
      <c r="CZ675" s="312"/>
      <c r="DA675" s="312"/>
      <c r="DB675" s="312"/>
      <c r="DC675" s="312"/>
      <c r="DD675" s="312"/>
      <c r="DE675" s="312"/>
      <c r="DF675" s="312"/>
      <c r="DG675" s="312"/>
      <c r="DH675" s="312"/>
      <c r="DI675" s="312"/>
      <c r="DJ675" s="312"/>
      <c r="DK675" s="312"/>
      <c r="DL675" s="312"/>
      <c r="DM675" s="312"/>
      <c r="DN675" s="312"/>
      <c r="DO675" s="312"/>
      <c r="DP675" s="312"/>
      <c r="DQ675" s="312"/>
      <c r="DR675" s="312"/>
      <c r="DS675" s="312"/>
      <c r="DT675" s="312"/>
      <c r="DU675" s="312"/>
      <c r="DV675" s="312"/>
      <c r="DW675" s="312"/>
      <c r="DX675" s="312"/>
      <c r="DY675" s="312"/>
      <c r="DZ675" s="312"/>
      <c r="EA675" s="312"/>
      <c r="EB675" s="312"/>
      <c r="EC675" s="312"/>
      <c r="ED675" s="312"/>
      <c r="EE675" s="312"/>
      <c r="EF675" s="312"/>
      <c r="EG675" s="312"/>
      <c r="EH675" s="312"/>
      <c r="EI675" s="312"/>
      <c r="EJ675" s="312"/>
      <c r="EK675" s="312"/>
      <c r="EL675" s="312"/>
      <c r="EM675" s="312"/>
      <c r="EN675" s="312"/>
      <c r="EO675" s="312"/>
      <c r="EP675" s="312"/>
      <c r="EQ675" s="312"/>
      <c r="ER675" s="312"/>
      <c r="ES675" s="312"/>
      <c r="ET675" s="312"/>
      <c r="EU675" s="312"/>
      <c r="EV675" s="312"/>
      <c r="EW675" s="312"/>
      <c r="EX675" s="312"/>
      <c r="EY675" s="312"/>
      <c r="EZ675" s="312"/>
      <c r="FA675" s="312"/>
      <c r="FB675" s="312"/>
      <c r="FC675" s="312"/>
      <c r="FD675" s="312"/>
      <c r="FE675" s="312"/>
      <c r="FF675" s="312"/>
    </row>
    <row r="676" spans="1:162" s="26" customFormat="1" x14ac:dyDescent="0.45">
      <c r="A676" s="21"/>
      <c r="B676" s="21"/>
      <c r="C676" s="21" t="s">
        <v>531</v>
      </c>
      <c r="D676" s="27"/>
      <c r="E676" s="28"/>
      <c r="F676" s="225">
        <f t="shared" ref="F676:H676" si="2296">SUM(F677:F679)</f>
        <v>368000</v>
      </c>
      <c r="G676" s="225">
        <f t="shared" si="2296"/>
        <v>1331036.0000000002</v>
      </c>
      <c r="H676" s="225">
        <f t="shared" si="2296"/>
        <v>1699036.0000000002</v>
      </c>
      <c r="I676" s="225"/>
      <c r="J676" s="290"/>
      <c r="K676" s="28"/>
      <c r="L676" s="226"/>
      <c r="M676" s="225">
        <f>SUM(M677:M679)</f>
        <v>405000</v>
      </c>
      <c r="N676" s="225">
        <f t="shared" ref="N676:O676" si="2297">SUM(N677:N679)</f>
        <v>1212400</v>
      </c>
      <c r="O676" s="225">
        <f t="shared" si="2297"/>
        <v>1617400</v>
      </c>
      <c r="P676" s="225"/>
      <c r="Q676" s="225"/>
      <c r="R676" s="225">
        <f t="shared" si="2157"/>
        <v>0</v>
      </c>
      <c r="S676" s="226"/>
      <c r="T676" s="225">
        <f>SUM(T677:T679)</f>
        <v>0</v>
      </c>
      <c r="U676" s="225">
        <f t="shared" ref="U676" si="2298">SUM(U677:U679)</f>
        <v>0</v>
      </c>
      <c r="V676" s="225">
        <f t="shared" ref="V676" si="2299">SUM(V677:V679)</f>
        <v>0</v>
      </c>
      <c r="W676" s="273"/>
      <c r="X676" s="225"/>
      <c r="Y676" s="225">
        <f t="shared" ref="Y676:Y700" si="2300">W676+X676</f>
        <v>0</v>
      </c>
      <c r="Z676" s="226"/>
      <c r="AA676" s="225">
        <f>SUM(AA677:AA679)</f>
        <v>0</v>
      </c>
      <c r="AB676" s="225">
        <f t="shared" ref="AB676:AC676" si="2301">SUM(AB677:AB679)</f>
        <v>0</v>
      </c>
      <c r="AC676" s="225">
        <f t="shared" si="2301"/>
        <v>0</v>
      </c>
      <c r="AD676" s="225"/>
      <c r="AE676" s="225"/>
      <c r="AF676" s="222">
        <f t="shared" si="2229"/>
        <v>0</v>
      </c>
      <c r="AG676" s="226"/>
      <c r="AH676" s="225">
        <f>SUM(AH677:AH679)</f>
        <v>0</v>
      </c>
      <c r="AI676" s="225">
        <f t="shared" ref="AI676" si="2302">SUM(AI677:AI679)</f>
        <v>1325969.3333333335</v>
      </c>
      <c r="AJ676" s="225">
        <f t="shared" ref="AJ676" si="2303">SUM(AJ677:AJ679)</f>
        <v>1325969.3333333335</v>
      </c>
      <c r="AK676" s="225"/>
      <c r="AL676" s="225"/>
      <c r="AM676" s="225">
        <f t="shared" ref="AM676:AM701" si="2304">AK676+AL676</f>
        <v>0</v>
      </c>
      <c r="AN676" s="226"/>
      <c r="AO676" s="225">
        <f>SUM(AO677:AO679)</f>
        <v>391666.66666666669</v>
      </c>
      <c r="AP676" s="225">
        <f t="shared" ref="AP676" si="2305">SUM(AP677:AP679)</f>
        <v>1151000.0000000002</v>
      </c>
      <c r="AQ676" s="225">
        <f t="shared" ref="AQ676" si="2306">SUM(AQ677:AQ679)</f>
        <v>1542666.6666666667</v>
      </c>
      <c r="AR676" s="225"/>
      <c r="AS676" s="225"/>
      <c r="AT676" s="222">
        <f t="shared" si="2131"/>
        <v>0</v>
      </c>
      <c r="AU676" s="223"/>
      <c r="AV676" s="225">
        <f>SUM(AV677:AV679)</f>
        <v>368000</v>
      </c>
      <c r="AW676" s="225">
        <f t="shared" ref="AW676" si="2307">SUM(AW677:AW679)</f>
        <v>0</v>
      </c>
      <c r="AX676" s="225">
        <f t="shared" ref="AX676" si="2308">SUM(AX677:AX679)</f>
        <v>368000</v>
      </c>
      <c r="AY676" s="225"/>
      <c r="AZ676" s="225"/>
      <c r="BA676" s="222">
        <f t="shared" si="2230"/>
        <v>0</v>
      </c>
      <c r="BB676" s="223"/>
      <c r="BC676" s="225">
        <f>SUM(BC677:BC679)</f>
        <v>0</v>
      </c>
      <c r="BD676" s="225">
        <f t="shared" ref="BD676:BE676" si="2309">SUM(BD677:BD679)</f>
        <v>0</v>
      </c>
      <c r="BE676" s="225">
        <f t="shared" si="2309"/>
        <v>0</v>
      </c>
      <c r="BF676" s="225"/>
      <c r="BG676" s="225"/>
      <c r="BH676" s="222">
        <f t="shared" si="2231"/>
        <v>0</v>
      </c>
      <c r="BI676" s="223"/>
      <c r="BJ676" s="223"/>
      <c r="BK676" s="225">
        <f>SUM(BK677:BK679)</f>
        <v>0</v>
      </c>
      <c r="BL676" s="225">
        <f t="shared" ref="BL676:BM676" si="2310">SUM(BL677:BL679)</f>
        <v>0</v>
      </c>
      <c r="BM676" s="225">
        <f t="shared" si="2310"/>
        <v>0</v>
      </c>
      <c r="BN676" s="225"/>
      <c r="BO676" s="225"/>
      <c r="BP676" s="222">
        <f t="shared" si="2232"/>
        <v>0</v>
      </c>
      <c r="BQ676" s="223"/>
      <c r="BR676" s="225">
        <f>SUM(BR677:BR679)</f>
        <v>0</v>
      </c>
      <c r="BS676" s="225">
        <f t="shared" ref="BS676:BT676" si="2311">SUM(BS677:BS679)</f>
        <v>0</v>
      </c>
      <c r="BT676" s="225">
        <f t="shared" si="2311"/>
        <v>0</v>
      </c>
      <c r="BU676" s="29"/>
      <c r="BV676" s="190"/>
      <c r="BW676" s="25">
        <f t="shared" si="2233"/>
        <v>0</v>
      </c>
      <c r="BX676" s="47"/>
      <c r="BY676" s="35"/>
      <c r="BZ676" s="35"/>
      <c r="CA676" s="53"/>
      <c r="CB676" s="53"/>
      <c r="CC676" s="53"/>
      <c r="CD676" s="53"/>
      <c r="CE676" s="53"/>
      <c r="CF676" s="53"/>
      <c r="CG676" s="53"/>
      <c r="CH676" s="53"/>
      <c r="CI676" s="53"/>
      <c r="CJ676" s="53"/>
      <c r="CK676" s="53"/>
      <c r="CL676" s="53"/>
      <c r="CM676" s="53"/>
      <c r="CN676" s="53"/>
      <c r="CO676" s="53"/>
      <c r="CP676" s="53"/>
      <c r="CQ676" s="53"/>
      <c r="CR676" s="53"/>
      <c r="CS676" s="53"/>
      <c r="CT676" s="53"/>
      <c r="CU676" s="53"/>
      <c r="CV676" s="53"/>
      <c r="CW676" s="53"/>
      <c r="CX676" s="53"/>
      <c r="CY676" s="53"/>
      <c r="CZ676" s="53"/>
      <c r="DA676" s="53"/>
      <c r="DB676" s="53"/>
      <c r="DC676" s="53"/>
      <c r="DD676" s="53"/>
      <c r="DE676" s="53"/>
      <c r="DF676" s="53"/>
      <c r="DG676" s="53"/>
      <c r="DH676" s="53"/>
      <c r="DI676" s="53"/>
      <c r="DJ676" s="53"/>
      <c r="DK676" s="53"/>
      <c r="DL676" s="53"/>
      <c r="DM676" s="53"/>
      <c r="DN676" s="53"/>
      <c r="DO676" s="53"/>
      <c r="DP676" s="53"/>
      <c r="DQ676" s="53"/>
      <c r="DR676" s="53"/>
      <c r="DS676" s="53"/>
      <c r="DT676" s="53"/>
      <c r="DU676" s="53"/>
      <c r="DV676" s="53"/>
      <c r="DW676" s="53"/>
      <c r="DX676" s="53"/>
      <c r="DY676" s="53"/>
      <c r="DZ676" s="53"/>
      <c r="EA676" s="53"/>
      <c r="EB676" s="53"/>
      <c r="EC676" s="53"/>
      <c r="ED676" s="53"/>
      <c r="EE676" s="53"/>
      <c r="EF676" s="53"/>
      <c r="EG676" s="53"/>
      <c r="EH676" s="53"/>
      <c r="EI676" s="53"/>
      <c r="EJ676" s="53"/>
      <c r="EK676" s="53"/>
      <c r="EL676" s="53"/>
      <c r="EM676" s="53"/>
      <c r="EN676" s="53"/>
      <c r="EO676" s="53"/>
      <c r="EP676" s="53"/>
      <c r="EQ676" s="53"/>
      <c r="ER676" s="53"/>
      <c r="ES676" s="53"/>
      <c r="ET676" s="53"/>
      <c r="EU676" s="53"/>
      <c r="EV676" s="53"/>
      <c r="EW676" s="53"/>
      <c r="EX676" s="53"/>
      <c r="EY676" s="53"/>
      <c r="EZ676" s="53"/>
      <c r="FA676" s="53"/>
      <c r="FB676" s="53"/>
      <c r="FC676" s="53"/>
      <c r="FD676" s="53"/>
      <c r="FE676" s="53"/>
      <c r="FF676" s="53"/>
    </row>
    <row r="677" spans="1:162" ht="42.75" customHeight="1" outlineLevel="1" x14ac:dyDescent="0.45">
      <c r="A677" s="5">
        <v>549</v>
      </c>
      <c r="B677" s="5">
        <v>95</v>
      </c>
      <c r="C677" s="5" t="s">
        <v>532</v>
      </c>
      <c r="D677" s="6" t="s">
        <v>550</v>
      </c>
      <c r="E677" s="58">
        <v>8</v>
      </c>
      <c r="F677" s="285">
        <f t="shared" ref="F677:F679" si="2312">I677*E677</f>
        <v>120000</v>
      </c>
      <c r="G677" s="285">
        <f t="shared" ref="G677:G679" si="2313">J677*E677</f>
        <v>1083336</v>
      </c>
      <c r="H677" s="285">
        <f t="shared" ref="H677:H679" si="2314">F677+G677</f>
        <v>1203336</v>
      </c>
      <c r="I677" s="291">
        <f>AY677</f>
        <v>15000</v>
      </c>
      <c r="J677" s="291">
        <f>AL677</f>
        <v>135417</v>
      </c>
      <c r="K677" s="58"/>
      <c r="L677" s="228"/>
      <c r="M677" s="227">
        <f t="shared" si="2155"/>
        <v>144000</v>
      </c>
      <c r="N677" s="227">
        <f t="shared" si="2270"/>
        <v>992000</v>
      </c>
      <c r="O677" s="227">
        <f t="shared" si="2156"/>
        <v>1136000</v>
      </c>
      <c r="P677" s="227">
        <v>18000</v>
      </c>
      <c r="Q677" s="227">
        <v>124000</v>
      </c>
      <c r="R677" s="227">
        <f t="shared" si="2157"/>
        <v>142000</v>
      </c>
      <c r="S677" s="228"/>
      <c r="T677" s="227">
        <f t="shared" si="2003"/>
        <v>0</v>
      </c>
      <c r="U677" s="227">
        <f t="shared" si="2004"/>
        <v>0</v>
      </c>
      <c r="V677" s="232">
        <f t="shared" si="2005"/>
        <v>0</v>
      </c>
      <c r="W677" s="274"/>
      <c r="X677" s="227"/>
      <c r="Y677" s="227">
        <f t="shared" si="2300"/>
        <v>0</v>
      </c>
      <c r="Z677" s="228"/>
      <c r="AA677" s="238">
        <f>AG677*AD677</f>
        <v>0</v>
      </c>
      <c r="AB677" s="227">
        <f>AM677*AE677</f>
        <v>0</v>
      </c>
      <c r="AC677" s="227">
        <f>AA677+AB677</f>
        <v>0</v>
      </c>
      <c r="AD677" s="240"/>
      <c r="AE677" s="227"/>
      <c r="AF677" s="229">
        <f t="shared" si="2229"/>
        <v>0</v>
      </c>
      <c r="AG677" s="228"/>
      <c r="AH677" s="227">
        <f t="shared" si="2158"/>
        <v>0</v>
      </c>
      <c r="AI677" s="227">
        <f t="shared" si="2159"/>
        <v>1083336</v>
      </c>
      <c r="AJ677" s="232">
        <f t="shared" si="2006"/>
        <v>1083336</v>
      </c>
      <c r="AK677" s="227"/>
      <c r="AL677" s="227">
        <v>135417</v>
      </c>
      <c r="AM677" s="227">
        <f t="shared" si="2304"/>
        <v>135417</v>
      </c>
      <c r="AN677" s="228"/>
      <c r="AO677" s="238">
        <f>E677*AR677</f>
        <v>233333.33333333334</v>
      </c>
      <c r="AP677" s="227">
        <f>E677*AS677</f>
        <v>933266.66666666674</v>
      </c>
      <c r="AQ677" s="227">
        <f t="shared" si="2135"/>
        <v>1166600</v>
      </c>
      <c r="AR677" s="227">
        <v>29166.666666666668</v>
      </c>
      <c r="AS677" s="227">
        <v>116658.33333333334</v>
      </c>
      <c r="AT677" s="229">
        <f t="shared" si="2131"/>
        <v>145825</v>
      </c>
      <c r="AU677" s="230"/>
      <c r="AV677" s="238">
        <f>E677*AY677</f>
        <v>120000</v>
      </c>
      <c r="AW677" s="227">
        <f>R677*AZ677</f>
        <v>0</v>
      </c>
      <c r="AX677" s="227">
        <f>AV677+AW677</f>
        <v>120000</v>
      </c>
      <c r="AY677" s="229">
        <v>15000</v>
      </c>
      <c r="AZ677" s="227"/>
      <c r="BA677" s="229">
        <f t="shared" si="2230"/>
        <v>15000</v>
      </c>
      <c r="BB677" s="230"/>
      <c r="BC677" s="238">
        <f>S677*BF677</f>
        <v>0</v>
      </c>
      <c r="BD677" s="227">
        <f>Y677*BG677</f>
        <v>0</v>
      </c>
      <c r="BE677" s="227">
        <f>BC677+BD677</f>
        <v>0</v>
      </c>
      <c r="BF677" s="240"/>
      <c r="BG677" s="227"/>
      <c r="BH677" s="229">
        <f t="shared" si="2231"/>
        <v>0</v>
      </c>
      <c r="BI677" s="230"/>
      <c r="BJ677" s="230"/>
      <c r="BK677" s="238">
        <f>AN677*BN677</f>
        <v>0</v>
      </c>
      <c r="BL677" s="227">
        <f>AT677*BO677</f>
        <v>0</v>
      </c>
      <c r="BM677" s="227">
        <f>BK677+BL677</f>
        <v>0</v>
      </c>
      <c r="BN677" s="240"/>
      <c r="BO677" s="227"/>
      <c r="BP677" s="229">
        <f t="shared" si="2232"/>
        <v>0</v>
      </c>
      <c r="BQ677" s="230"/>
      <c r="BR677" s="238">
        <f>AU677*BU677</f>
        <v>0</v>
      </c>
      <c r="BS677" s="227">
        <f>BA677*BV677</f>
        <v>0</v>
      </c>
      <c r="BT677" s="227">
        <f>BR677+BS677</f>
        <v>0</v>
      </c>
      <c r="BU677" s="52"/>
      <c r="BV677" s="186"/>
      <c r="BW677" s="16">
        <f t="shared" si="2233"/>
        <v>0</v>
      </c>
      <c r="BX677" s="48"/>
      <c r="BY677" s="37" t="s">
        <v>1037</v>
      </c>
      <c r="BZ677" s="37" t="s">
        <v>1056</v>
      </c>
    </row>
    <row r="678" spans="1:162" ht="28.5" customHeight="1" outlineLevel="1" x14ac:dyDescent="0.45">
      <c r="A678" s="5">
        <v>550</v>
      </c>
      <c r="B678" s="5">
        <v>96</v>
      </c>
      <c r="C678" s="5" t="s">
        <v>533</v>
      </c>
      <c r="D678" s="6" t="s">
        <v>550</v>
      </c>
      <c r="E678" s="58">
        <v>116</v>
      </c>
      <c r="F678" s="285">
        <f t="shared" si="2312"/>
        <v>232000</v>
      </c>
      <c r="G678" s="285">
        <f t="shared" si="2313"/>
        <v>242633.33333333337</v>
      </c>
      <c r="H678" s="285">
        <f t="shared" si="2314"/>
        <v>474633.33333333337</v>
      </c>
      <c r="I678" s="291">
        <f t="shared" ref="I678:I679" si="2315">AY678</f>
        <v>2000</v>
      </c>
      <c r="J678" s="291">
        <f>AL678</f>
        <v>2091.666666666667</v>
      </c>
      <c r="K678" s="58"/>
      <c r="L678" s="228"/>
      <c r="M678" s="227">
        <f t="shared" si="2155"/>
        <v>261000</v>
      </c>
      <c r="N678" s="227">
        <f t="shared" si="2270"/>
        <v>220400</v>
      </c>
      <c r="O678" s="227">
        <f t="shared" si="2156"/>
        <v>481400</v>
      </c>
      <c r="P678" s="227">
        <v>2250</v>
      </c>
      <c r="Q678" s="227">
        <v>1900</v>
      </c>
      <c r="R678" s="227">
        <f t="shared" si="2157"/>
        <v>4150</v>
      </c>
      <c r="S678" s="228"/>
      <c r="T678" s="227">
        <f t="shared" si="2003"/>
        <v>0</v>
      </c>
      <c r="U678" s="227">
        <f t="shared" si="2004"/>
        <v>0</v>
      </c>
      <c r="V678" s="232">
        <f t="shared" si="2005"/>
        <v>0</v>
      </c>
      <c r="W678" s="274"/>
      <c r="X678" s="227"/>
      <c r="Y678" s="227">
        <f t="shared" si="2300"/>
        <v>0</v>
      </c>
      <c r="Z678" s="228"/>
      <c r="AA678" s="238">
        <f>AG678*AD678</f>
        <v>0</v>
      </c>
      <c r="AB678" s="227">
        <f>AM678*AE678</f>
        <v>0</v>
      </c>
      <c r="AC678" s="227">
        <f>AA678+AB678</f>
        <v>0</v>
      </c>
      <c r="AD678" s="240"/>
      <c r="AE678" s="227"/>
      <c r="AF678" s="229">
        <f t="shared" si="2229"/>
        <v>0</v>
      </c>
      <c r="AG678" s="228"/>
      <c r="AH678" s="227">
        <f t="shared" si="2158"/>
        <v>0</v>
      </c>
      <c r="AI678" s="227">
        <f t="shared" si="2159"/>
        <v>242633.33333333337</v>
      </c>
      <c r="AJ678" s="232">
        <f t="shared" si="2006"/>
        <v>242633.33333333337</v>
      </c>
      <c r="AK678" s="227"/>
      <c r="AL678" s="227">
        <v>2091.666666666667</v>
      </c>
      <c r="AM678" s="227">
        <f t="shared" si="2304"/>
        <v>2091.666666666667</v>
      </c>
      <c r="AN678" s="228"/>
      <c r="AO678" s="238">
        <f>E678*AR678</f>
        <v>145000</v>
      </c>
      <c r="AP678" s="227">
        <f t="shared" ref="AP678:AP679" si="2316">E678*AS678</f>
        <v>212666.66666666669</v>
      </c>
      <c r="AQ678" s="227">
        <f t="shared" si="2135"/>
        <v>357666.66666666669</v>
      </c>
      <c r="AR678" s="227">
        <v>1250</v>
      </c>
      <c r="AS678" s="227">
        <v>1833.3333333333335</v>
      </c>
      <c r="AT678" s="229">
        <f t="shared" si="2131"/>
        <v>3083.3333333333335</v>
      </c>
      <c r="AU678" s="230"/>
      <c r="AV678" s="238">
        <f>E678*AY678</f>
        <v>232000</v>
      </c>
      <c r="AW678" s="227">
        <f>R678*AZ678</f>
        <v>0</v>
      </c>
      <c r="AX678" s="227">
        <f>AV678+AW678</f>
        <v>232000</v>
      </c>
      <c r="AY678" s="229">
        <v>2000</v>
      </c>
      <c r="AZ678" s="227"/>
      <c r="BA678" s="229">
        <f t="shared" si="2230"/>
        <v>2000</v>
      </c>
      <c r="BB678" s="230"/>
      <c r="BC678" s="238">
        <f>S678*BF678</f>
        <v>0</v>
      </c>
      <c r="BD678" s="227">
        <f>Y678*BG678</f>
        <v>0</v>
      </c>
      <c r="BE678" s="227">
        <f>BC678+BD678</f>
        <v>0</v>
      </c>
      <c r="BF678" s="240"/>
      <c r="BG678" s="227"/>
      <c r="BH678" s="229">
        <f t="shared" si="2231"/>
        <v>0</v>
      </c>
      <c r="BI678" s="230"/>
      <c r="BJ678" s="230"/>
      <c r="BK678" s="238">
        <f>AN678*BN678</f>
        <v>0</v>
      </c>
      <c r="BL678" s="227">
        <f>AT678*BO678</f>
        <v>0</v>
      </c>
      <c r="BM678" s="227">
        <f>BK678+BL678</f>
        <v>0</v>
      </c>
      <c r="BN678" s="240"/>
      <c r="BO678" s="227"/>
      <c r="BP678" s="229">
        <f t="shared" si="2232"/>
        <v>0</v>
      </c>
      <c r="BQ678" s="230"/>
      <c r="BR678" s="238">
        <f>AU678*BU678</f>
        <v>0</v>
      </c>
      <c r="BS678" s="227">
        <f>BA678*BV678</f>
        <v>0</v>
      </c>
      <c r="BT678" s="227">
        <f>BR678+BS678</f>
        <v>0</v>
      </c>
      <c r="BU678" s="52"/>
      <c r="BV678" s="186"/>
      <c r="BW678" s="16">
        <f t="shared" si="2233"/>
        <v>0</v>
      </c>
      <c r="BX678" s="48"/>
      <c r="BY678" s="37" t="s">
        <v>1038</v>
      </c>
      <c r="BZ678" s="37"/>
    </row>
    <row r="679" spans="1:162" ht="22.9" customHeight="1" outlineLevel="1" x14ac:dyDescent="0.45">
      <c r="A679" s="5">
        <v>551</v>
      </c>
      <c r="B679" s="5">
        <v>97</v>
      </c>
      <c r="C679" s="5" t="s">
        <v>534</v>
      </c>
      <c r="D679" s="6" t="s">
        <v>550</v>
      </c>
      <c r="E679" s="10">
        <v>16</v>
      </c>
      <c r="F679" s="285">
        <f t="shared" si="2312"/>
        <v>16000</v>
      </c>
      <c r="G679" s="285">
        <f t="shared" si="2313"/>
        <v>5066.666666666667</v>
      </c>
      <c r="H679" s="285">
        <f t="shared" si="2314"/>
        <v>21066.666666666668</v>
      </c>
      <c r="I679" s="291">
        <f t="shared" si="2315"/>
        <v>1000</v>
      </c>
      <c r="J679" s="283">
        <f>AS679</f>
        <v>316.66666666666669</v>
      </c>
      <c r="K679" s="10"/>
      <c r="L679" s="228"/>
      <c r="M679" s="227">
        <f t="shared" si="2155"/>
        <v>0</v>
      </c>
      <c r="N679" s="227">
        <f t="shared" si="2270"/>
        <v>0</v>
      </c>
      <c r="O679" s="227">
        <f t="shared" si="2156"/>
        <v>0</v>
      </c>
      <c r="P679" s="227">
        <v>0</v>
      </c>
      <c r="Q679" s="227">
        <v>0</v>
      </c>
      <c r="R679" s="227">
        <f t="shared" si="2157"/>
        <v>0</v>
      </c>
      <c r="S679" s="228"/>
      <c r="T679" s="227">
        <f t="shared" si="2003"/>
        <v>0</v>
      </c>
      <c r="U679" s="227">
        <f t="shared" si="2004"/>
        <v>0</v>
      </c>
      <c r="V679" s="232">
        <f t="shared" si="2005"/>
        <v>0</v>
      </c>
      <c r="W679" s="274"/>
      <c r="X679" s="227"/>
      <c r="Y679" s="227">
        <f t="shared" si="2300"/>
        <v>0</v>
      </c>
      <c r="Z679" s="228"/>
      <c r="AA679" s="238">
        <f>AG679*AD679</f>
        <v>0</v>
      </c>
      <c r="AB679" s="227">
        <f>AM679*AE679</f>
        <v>0</v>
      </c>
      <c r="AC679" s="227">
        <f>AA679+AB679</f>
        <v>0</v>
      </c>
      <c r="AD679" s="240"/>
      <c r="AE679" s="227"/>
      <c r="AF679" s="229">
        <f t="shared" si="2229"/>
        <v>0</v>
      </c>
      <c r="AG679" s="228"/>
      <c r="AH679" s="227">
        <f t="shared" si="2158"/>
        <v>0</v>
      </c>
      <c r="AI679" s="227">
        <f t="shared" si="2159"/>
        <v>0</v>
      </c>
      <c r="AJ679" s="232">
        <f t="shared" si="2006"/>
        <v>0</v>
      </c>
      <c r="AK679" s="227"/>
      <c r="AL679" s="227"/>
      <c r="AM679" s="227">
        <f t="shared" si="2304"/>
        <v>0</v>
      </c>
      <c r="AN679" s="228"/>
      <c r="AO679" s="238">
        <f>E679*AR679</f>
        <v>13333.333333333334</v>
      </c>
      <c r="AP679" s="227">
        <f t="shared" si="2316"/>
        <v>5066.666666666667</v>
      </c>
      <c r="AQ679" s="227">
        <f t="shared" si="2135"/>
        <v>18400</v>
      </c>
      <c r="AR679" s="227">
        <v>833.33333333333337</v>
      </c>
      <c r="AS679" s="227">
        <v>316.66666666666669</v>
      </c>
      <c r="AT679" s="229">
        <f t="shared" si="2131"/>
        <v>1150</v>
      </c>
      <c r="AU679" s="230"/>
      <c r="AV679" s="238">
        <f>E679*AY679</f>
        <v>16000</v>
      </c>
      <c r="AW679" s="227">
        <f>R679*AZ679</f>
        <v>0</v>
      </c>
      <c r="AX679" s="227">
        <f>AV679+AW679</f>
        <v>16000</v>
      </c>
      <c r="AY679" s="229">
        <v>1000</v>
      </c>
      <c r="AZ679" s="227"/>
      <c r="BA679" s="229">
        <f t="shared" si="2230"/>
        <v>1000</v>
      </c>
      <c r="BB679" s="230"/>
      <c r="BC679" s="238">
        <f>S679*BF679</f>
        <v>0</v>
      </c>
      <c r="BD679" s="227">
        <f>Y679*BG679</f>
        <v>0</v>
      </c>
      <c r="BE679" s="227">
        <f>BC679+BD679</f>
        <v>0</v>
      </c>
      <c r="BF679" s="240"/>
      <c r="BG679" s="227"/>
      <c r="BH679" s="229">
        <f t="shared" si="2231"/>
        <v>0</v>
      </c>
      <c r="BI679" s="230"/>
      <c r="BJ679" s="230"/>
      <c r="BK679" s="238">
        <f>AN679*BN679</f>
        <v>0</v>
      </c>
      <c r="BL679" s="227">
        <f>AT679*BO679</f>
        <v>0</v>
      </c>
      <c r="BM679" s="227">
        <f>BK679+BL679</f>
        <v>0</v>
      </c>
      <c r="BN679" s="240"/>
      <c r="BO679" s="227"/>
      <c r="BP679" s="229">
        <f t="shared" si="2232"/>
        <v>0</v>
      </c>
      <c r="BQ679" s="230"/>
      <c r="BR679" s="238">
        <f>AU679*BU679</f>
        <v>0</v>
      </c>
      <c r="BS679" s="227">
        <f>BA679*BV679</f>
        <v>0</v>
      </c>
      <c r="BT679" s="227">
        <f>BR679+BS679</f>
        <v>0</v>
      </c>
      <c r="BU679" s="52"/>
      <c r="BV679" s="186"/>
      <c r="BW679" s="16">
        <f t="shared" si="2233"/>
        <v>0</v>
      </c>
      <c r="BX679" s="48"/>
      <c r="BY679" s="37" t="s">
        <v>1039</v>
      </c>
      <c r="BZ679" s="37"/>
    </row>
    <row r="680" spans="1:162" s="26" customFormat="1" ht="28.5" customHeight="1" x14ac:dyDescent="0.45">
      <c r="A680" s="21"/>
      <c r="B680" s="21"/>
      <c r="C680" s="21" t="s">
        <v>507</v>
      </c>
      <c r="D680" s="27"/>
      <c r="E680" s="28"/>
      <c r="F680" s="225">
        <f t="shared" ref="F680:H680" si="2317">SUM(F681:F685)</f>
        <v>796083.33333333337</v>
      </c>
      <c r="G680" s="225">
        <f t="shared" si="2317"/>
        <v>1625829.2666666666</v>
      </c>
      <c r="H680" s="225">
        <f t="shared" si="2317"/>
        <v>2421912.6</v>
      </c>
      <c r="I680" s="290"/>
      <c r="J680" s="290"/>
      <c r="K680" s="28"/>
      <c r="L680" s="226"/>
      <c r="M680" s="225">
        <f>SUM(M681:M685)</f>
        <v>364500</v>
      </c>
      <c r="N680" s="225">
        <f t="shared" ref="N680:O680" si="2318">SUM(N681:N685)</f>
        <v>708750</v>
      </c>
      <c r="O680" s="225">
        <f t="shared" si="2318"/>
        <v>1073250</v>
      </c>
      <c r="P680" s="225"/>
      <c r="Q680" s="225"/>
      <c r="R680" s="225">
        <f t="shared" si="2157"/>
        <v>0</v>
      </c>
      <c r="S680" s="226"/>
      <c r="T680" s="225">
        <f>SUM(T681:T685)</f>
        <v>0</v>
      </c>
      <c r="U680" s="225">
        <f t="shared" ref="U680" si="2319">SUM(U681:U685)</f>
        <v>0</v>
      </c>
      <c r="V680" s="225">
        <f t="shared" ref="V680" si="2320">SUM(V681:V685)</f>
        <v>0</v>
      </c>
      <c r="W680" s="273"/>
      <c r="X680" s="225"/>
      <c r="Y680" s="225">
        <f t="shared" si="2300"/>
        <v>0</v>
      </c>
      <c r="Z680" s="226"/>
      <c r="AA680" s="225">
        <f>SUM(AA681:AA685)</f>
        <v>0</v>
      </c>
      <c r="AB680" s="225">
        <f t="shared" ref="AB680:AC680" si="2321">SUM(AB681:AB685)</f>
        <v>0</v>
      </c>
      <c r="AC680" s="225">
        <f t="shared" si="2321"/>
        <v>0</v>
      </c>
      <c r="AD680" s="225"/>
      <c r="AE680" s="225"/>
      <c r="AF680" s="222">
        <f t="shared" si="2229"/>
        <v>0</v>
      </c>
      <c r="AG680" s="226"/>
      <c r="AH680" s="225">
        <f>SUM(AH681:AH685)</f>
        <v>0</v>
      </c>
      <c r="AI680" s="225">
        <f t="shared" ref="AI680" si="2322">SUM(AI681:AI685)</f>
        <v>1625829.2666666666</v>
      </c>
      <c r="AJ680" s="225">
        <f t="shared" ref="AJ680" si="2323">SUM(AJ681:AJ685)</f>
        <v>1625829.2666666666</v>
      </c>
      <c r="AK680" s="225"/>
      <c r="AL680" s="225"/>
      <c r="AM680" s="225">
        <f t="shared" si="2304"/>
        <v>0</v>
      </c>
      <c r="AN680" s="226"/>
      <c r="AO680" s="225">
        <f>SUM(AO681:AO685)</f>
        <v>796083.33333333337</v>
      </c>
      <c r="AP680" s="225">
        <f t="shared" ref="AP680" si="2324">SUM(AP681:AP685)</f>
        <v>1388208.3333333335</v>
      </c>
      <c r="AQ680" s="225">
        <f t="shared" ref="AQ680" si="2325">SUM(AQ681:AQ685)</f>
        <v>2184291.6666666665</v>
      </c>
      <c r="AR680" s="225"/>
      <c r="AS680" s="225"/>
      <c r="AT680" s="222">
        <f t="shared" si="2131"/>
        <v>0</v>
      </c>
      <c r="AU680" s="223"/>
      <c r="AV680" s="225">
        <f>SUM(AV681:AV685)</f>
        <v>3195750</v>
      </c>
      <c r="AW680" s="225">
        <f t="shared" ref="AW680" si="2326">SUM(AW681:AW685)</f>
        <v>0</v>
      </c>
      <c r="AX680" s="225">
        <f t="shared" ref="AX680" si="2327">SUM(AX681:AX685)</f>
        <v>3195750</v>
      </c>
      <c r="AY680" s="225"/>
      <c r="AZ680" s="225"/>
      <c r="BA680" s="222">
        <f t="shared" si="2230"/>
        <v>0</v>
      </c>
      <c r="BB680" s="223"/>
      <c r="BC680" s="225">
        <f>SUM(BC681:BC685)</f>
        <v>0</v>
      </c>
      <c r="BD680" s="225">
        <f t="shared" ref="BD680:BE680" si="2328">SUM(BD681:BD685)</f>
        <v>0</v>
      </c>
      <c r="BE680" s="225">
        <f t="shared" si="2328"/>
        <v>0</v>
      </c>
      <c r="BF680" s="225"/>
      <c r="BG680" s="225"/>
      <c r="BH680" s="222">
        <f t="shared" si="2231"/>
        <v>0</v>
      </c>
      <c r="BI680" s="223"/>
      <c r="BJ680" s="223"/>
      <c r="BK680" s="225">
        <f>SUM(BK681:BK685)</f>
        <v>0</v>
      </c>
      <c r="BL680" s="225">
        <f t="shared" ref="BL680:BM680" si="2329">SUM(BL681:BL685)</f>
        <v>0</v>
      </c>
      <c r="BM680" s="225">
        <f t="shared" si="2329"/>
        <v>0</v>
      </c>
      <c r="BN680" s="225"/>
      <c r="BO680" s="225"/>
      <c r="BP680" s="222">
        <f t="shared" si="2232"/>
        <v>0</v>
      </c>
      <c r="BQ680" s="223"/>
      <c r="BR680" s="225">
        <f>SUM(BR681:BR685)</f>
        <v>0</v>
      </c>
      <c r="BS680" s="225">
        <f t="shared" ref="BS680:BT680" si="2330">SUM(BS681:BS685)</f>
        <v>0</v>
      </c>
      <c r="BT680" s="225">
        <f t="shared" si="2330"/>
        <v>0</v>
      </c>
      <c r="BU680" s="29"/>
      <c r="BV680" s="190"/>
      <c r="BW680" s="25">
        <f t="shared" si="2233"/>
        <v>0</v>
      </c>
      <c r="BX680" s="47"/>
      <c r="BY680" s="35"/>
      <c r="BZ680" s="35"/>
      <c r="CA680" s="53"/>
      <c r="CB680" s="53"/>
      <c r="CC680" s="53"/>
      <c r="CD680" s="53"/>
      <c r="CE680" s="53"/>
      <c r="CF680" s="53"/>
      <c r="CG680" s="53"/>
      <c r="CH680" s="53"/>
      <c r="CI680" s="53"/>
      <c r="CJ680" s="53"/>
      <c r="CK680" s="53"/>
      <c r="CL680" s="53"/>
      <c r="CM680" s="53"/>
      <c r="CN680" s="53"/>
      <c r="CO680" s="53"/>
      <c r="CP680" s="53"/>
      <c r="CQ680" s="53"/>
      <c r="CR680" s="53"/>
      <c r="CS680" s="53"/>
      <c r="CT680" s="53"/>
      <c r="CU680" s="53"/>
      <c r="CV680" s="53"/>
      <c r="CW680" s="53"/>
      <c r="CX680" s="53"/>
      <c r="CY680" s="53"/>
      <c r="CZ680" s="53"/>
      <c r="DA680" s="53"/>
      <c r="DB680" s="53"/>
      <c r="DC680" s="53"/>
      <c r="DD680" s="53"/>
      <c r="DE680" s="53"/>
      <c r="DF680" s="53"/>
      <c r="DG680" s="53"/>
      <c r="DH680" s="53"/>
      <c r="DI680" s="53"/>
      <c r="DJ680" s="53"/>
      <c r="DK680" s="53"/>
      <c r="DL680" s="53"/>
      <c r="DM680" s="53"/>
      <c r="DN680" s="53"/>
      <c r="DO680" s="53"/>
      <c r="DP680" s="53"/>
      <c r="DQ680" s="53"/>
      <c r="DR680" s="53"/>
      <c r="DS680" s="53"/>
      <c r="DT680" s="53"/>
      <c r="DU680" s="53"/>
      <c r="DV680" s="53"/>
      <c r="DW680" s="53"/>
      <c r="DX680" s="53"/>
      <c r="DY680" s="53"/>
      <c r="DZ680" s="53"/>
      <c r="EA680" s="53"/>
      <c r="EB680" s="53"/>
      <c r="EC680" s="53"/>
      <c r="ED680" s="53"/>
      <c r="EE680" s="53"/>
      <c r="EF680" s="53"/>
      <c r="EG680" s="53"/>
      <c r="EH680" s="53"/>
      <c r="EI680" s="53"/>
      <c r="EJ680" s="53"/>
      <c r="EK680" s="53"/>
      <c r="EL680" s="53"/>
      <c r="EM680" s="53"/>
      <c r="EN680" s="53"/>
      <c r="EO680" s="53"/>
      <c r="EP680" s="53"/>
      <c r="EQ680" s="53"/>
      <c r="ER680" s="53"/>
      <c r="ES680" s="53"/>
      <c r="ET680" s="53"/>
      <c r="EU680" s="53"/>
      <c r="EV680" s="53"/>
      <c r="EW680" s="53"/>
      <c r="EX680" s="53"/>
      <c r="EY680" s="53"/>
      <c r="EZ680" s="53"/>
      <c r="FA680" s="53"/>
      <c r="FB680" s="53"/>
      <c r="FC680" s="53"/>
      <c r="FD680" s="53"/>
      <c r="FE680" s="53"/>
      <c r="FF680" s="53"/>
    </row>
    <row r="681" spans="1:162" ht="28.5" customHeight="1" outlineLevel="1" x14ac:dyDescent="0.45">
      <c r="A681" s="5">
        <v>552</v>
      </c>
      <c r="B681" s="5">
        <v>98</v>
      </c>
      <c r="C681" s="5" t="s">
        <v>535</v>
      </c>
      <c r="D681" s="6" t="s">
        <v>550</v>
      </c>
      <c r="E681" s="10">
        <v>16</v>
      </c>
      <c r="F681" s="285">
        <f t="shared" ref="F681:F685" si="2331">I681*E681</f>
        <v>40000</v>
      </c>
      <c r="G681" s="285">
        <f t="shared" ref="G681:G685" si="2332">J681*E681</f>
        <v>729537.6</v>
      </c>
      <c r="H681" s="285">
        <f t="shared" ref="H681:H685" si="2333">F681+G681</f>
        <v>769537.6</v>
      </c>
      <c r="I681" s="283">
        <f>AR681</f>
        <v>2500</v>
      </c>
      <c r="J681" s="283">
        <f>AL681</f>
        <v>45596.1</v>
      </c>
      <c r="K681" s="10"/>
      <c r="L681" s="228"/>
      <c r="M681" s="227">
        <f t="shared" si="2155"/>
        <v>0</v>
      </c>
      <c r="N681" s="227">
        <f t="shared" si="2270"/>
        <v>0</v>
      </c>
      <c r="O681" s="227">
        <f t="shared" si="2156"/>
        <v>0</v>
      </c>
      <c r="P681" s="227">
        <v>0</v>
      </c>
      <c r="Q681" s="227">
        <v>0</v>
      </c>
      <c r="R681" s="227">
        <f t="shared" si="2157"/>
        <v>0</v>
      </c>
      <c r="S681" s="228"/>
      <c r="T681" s="227">
        <f t="shared" si="2003"/>
        <v>0</v>
      </c>
      <c r="U681" s="227">
        <f t="shared" si="2004"/>
        <v>0</v>
      </c>
      <c r="V681" s="232">
        <f t="shared" si="2005"/>
        <v>0</v>
      </c>
      <c r="W681" s="274"/>
      <c r="X681" s="227"/>
      <c r="Y681" s="227">
        <f t="shared" si="2300"/>
        <v>0</v>
      </c>
      <c r="Z681" s="228"/>
      <c r="AA681" s="238">
        <f>AG681*AD681</f>
        <v>0</v>
      </c>
      <c r="AB681" s="227">
        <f>AM681*AE681</f>
        <v>0</v>
      </c>
      <c r="AC681" s="227">
        <f>AA681+AB681</f>
        <v>0</v>
      </c>
      <c r="AD681" s="240"/>
      <c r="AE681" s="227"/>
      <c r="AF681" s="229">
        <f t="shared" si="2229"/>
        <v>0</v>
      </c>
      <c r="AG681" s="228"/>
      <c r="AH681" s="227">
        <f t="shared" si="2158"/>
        <v>0</v>
      </c>
      <c r="AI681" s="227">
        <f t="shared" si="2159"/>
        <v>729537.6</v>
      </c>
      <c r="AJ681" s="232">
        <f t="shared" si="2006"/>
        <v>729537.6</v>
      </c>
      <c r="AK681" s="227"/>
      <c r="AL681" s="227">
        <v>45596.1</v>
      </c>
      <c r="AM681" s="227">
        <f t="shared" si="2304"/>
        <v>45596.1</v>
      </c>
      <c r="AN681" s="228"/>
      <c r="AO681" s="238">
        <f>E681*AR681</f>
        <v>40000</v>
      </c>
      <c r="AP681" s="227">
        <f>E681*AS681</f>
        <v>0</v>
      </c>
      <c r="AQ681" s="227">
        <f t="shared" si="2135"/>
        <v>40000</v>
      </c>
      <c r="AR681" s="227">
        <v>2500</v>
      </c>
      <c r="AS681" s="227">
        <v>0</v>
      </c>
      <c r="AT681" s="229">
        <f t="shared" si="2131"/>
        <v>2500</v>
      </c>
      <c r="AU681" s="230"/>
      <c r="AV681" s="238">
        <f>E681*AY681</f>
        <v>32000</v>
      </c>
      <c r="AW681" s="227">
        <f>R681*AZ681</f>
        <v>0</v>
      </c>
      <c r="AX681" s="227">
        <f>AV681+AW681</f>
        <v>32000</v>
      </c>
      <c r="AY681" s="229">
        <v>2000</v>
      </c>
      <c r="AZ681" s="227"/>
      <c r="BA681" s="229">
        <f t="shared" si="2230"/>
        <v>2000</v>
      </c>
      <c r="BB681" s="230"/>
      <c r="BC681" s="238">
        <f>S681*BF681</f>
        <v>0</v>
      </c>
      <c r="BD681" s="227">
        <f>Y681*BG681</f>
        <v>0</v>
      </c>
      <c r="BE681" s="227">
        <f>BC681+BD681</f>
        <v>0</v>
      </c>
      <c r="BF681" s="240"/>
      <c r="BG681" s="227"/>
      <c r="BH681" s="229">
        <f t="shared" si="2231"/>
        <v>0</v>
      </c>
      <c r="BI681" s="230"/>
      <c r="BJ681" s="230"/>
      <c r="BK681" s="238">
        <f>AN681*BN681</f>
        <v>0</v>
      </c>
      <c r="BL681" s="227">
        <f>AT681*BO681</f>
        <v>0</v>
      </c>
      <c r="BM681" s="227">
        <f>BK681+BL681</f>
        <v>0</v>
      </c>
      <c r="BN681" s="240"/>
      <c r="BO681" s="227"/>
      <c r="BP681" s="229">
        <f t="shared" si="2232"/>
        <v>0</v>
      </c>
      <c r="BQ681" s="230"/>
      <c r="BR681" s="238">
        <f>AU681*BU681</f>
        <v>0</v>
      </c>
      <c r="BS681" s="227">
        <f>BA681*BV681</f>
        <v>0</v>
      </c>
      <c r="BT681" s="227">
        <f>BR681+BS681</f>
        <v>0</v>
      </c>
      <c r="BU681" s="52"/>
      <c r="BV681" s="186"/>
      <c r="BW681" s="16">
        <f t="shared" si="2233"/>
        <v>0</v>
      </c>
      <c r="BX681" s="48"/>
      <c r="BY681" s="37" t="s">
        <v>1040</v>
      </c>
      <c r="BZ681" s="37"/>
    </row>
    <row r="682" spans="1:162" ht="85.5" customHeight="1" outlineLevel="1" x14ac:dyDescent="0.45">
      <c r="A682" s="5">
        <v>553</v>
      </c>
      <c r="B682" s="5">
        <v>99</v>
      </c>
      <c r="C682" s="5" t="s">
        <v>536</v>
      </c>
      <c r="D682" s="6" t="s">
        <v>557</v>
      </c>
      <c r="E682" s="10">
        <v>2025</v>
      </c>
      <c r="F682" s="285">
        <f t="shared" si="2331"/>
        <v>135000</v>
      </c>
      <c r="G682" s="285">
        <f t="shared" si="2332"/>
        <v>445500</v>
      </c>
      <c r="H682" s="285">
        <f t="shared" si="2333"/>
        <v>580500</v>
      </c>
      <c r="I682" s="285">
        <f t="shared" ref="I682:I685" si="2334">AR682</f>
        <v>66.666666666666671</v>
      </c>
      <c r="J682" s="285">
        <f t="shared" ref="J682:J685" si="2335">AL682</f>
        <v>220</v>
      </c>
      <c r="K682" s="10"/>
      <c r="L682" s="228"/>
      <c r="M682" s="227">
        <f t="shared" si="2155"/>
        <v>364500</v>
      </c>
      <c r="N682" s="227">
        <f t="shared" si="2270"/>
        <v>708750</v>
      </c>
      <c r="O682" s="227">
        <f t="shared" si="2156"/>
        <v>1073250</v>
      </c>
      <c r="P682" s="227">
        <v>180</v>
      </c>
      <c r="Q682" s="227">
        <v>350</v>
      </c>
      <c r="R682" s="227">
        <f t="shared" si="2157"/>
        <v>530</v>
      </c>
      <c r="S682" s="228"/>
      <c r="T682" s="227">
        <f t="shared" si="2003"/>
        <v>0</v>
      </c>
      <c r="U682" s="227">
        <f t="shared" si="2004"/>
        <v>0</v>
      </c>
      <c r="V682" s="232">
        <f t="shared" si="2005"/>
        <v>0</v>
      </c>
      <c r="W682" s="274"/>
      <c r="X682" s="227"/>
      <c r="Y682" s="227">
        <f t="shared" si="2300"/>
        <v>0</v>
      </c>
      <c r="Z682" s="228"/>
      <c r="AA682" s="238">
        <f>AG682*AD682</f>
        <v>0</v>
      </c>
      <c r="AB682" s="227">
        <f>AM682*AE682</f>
        <v>0</v>
      </c>
      <c r="AC682" s="227">
        <f>AA682+AB682</f>
        <v>0</v>
      </c>
      <c r="AD682" s="240"/>
      <c r="AE682" s="227"/>
      <c r="AF682" s="229">
        <f t="shared" si="2229"/>
        <v>0</v>
      </c>
      <c r="AG682" s="228"/>
      <c r="AH682" s="227">
        <f t="shared" si="2158"/>
        <v>0</v>
      </c>
      <c r="AI682" s="227">
        <f t="shared" si="2159"/>
        <v>445500</v>
      </c>
      <c r="AJ682" s="232">
        <f t="shared" si="2006"/>
        <v>445500</v>
      </c>
      <c r="AK682" s="227"/>
      <c r="AL682" s="227">
        <v>220</v>
      </c>
      <c r="AM682" s="227">
        <f t="shared" si="2304"/>
        <v>220</v>
      </c>
      <c r="AN682" s="228"/>
      <c r="AO682" s="238">
        <f>E682*AR682</f>
        <v>135000</v>
      </c>
      <c r="AP682" s="227">
        <f t="shared" ref="AP682:AP685" si="2336">E682*AS682</f>
        <v>243000</v>
      </c>
      <c r="AQ682" s="227">
        <f t="shared" si="2135"/>
        <v>378000</v>
      </c>
      <c r="AR682" s="227">
        <v>66.666666666666671</v>
      </c>
      <c r="AS682" s="227">
        <v>120</v>
      </c>
      <c r="AT682" s="229">
        <f t="shared" si="2131"/>
        <v>186.66666666666669</v>
      </c>
      <c r="AU682" s="230"/>
      <c r="AV682" s="238">
        <f>E682*AY682</f>
        <v>607500</v>
      </c>
      <c r="AW682" s="227">
        <f>R682*AZ682</f>
        <v>0</v>
      </c>
      <c r="AX682" s="227">
        <f>AV682+AW682</f>
        <v>607500</v>
      </c>
      <c r="AY682" s="229">
        <v>300</v>
      </c>
      <c r="AZ682" s="227"/>
      <c r="BA682" s="229">
        <f t="shared" si="2230"/>
        <v>300</v>
      </c>
      <c r="BB682" s="230"/>
      <c r="BC682" s="238">
        <f>S682*BF682</f>
        <v>0</v>
      </c>
      <c r="BD682" s="227">
        <f>Y682*BG682</f>
        <v>0</v>
      </c>
      <c r="BE682" s="227">
        <f>BC682+BD682</f>
        <v>0</v>
      </c>
      <c r="BF682" s="240"/>
      <c r="BG682" s="227"/>
      <c r="BH682" s="229">
        <f t="shared" si="2231"/>
        <v>0</v>
      </c>
      <c r="BI682" s="230"/>
      <c r="BJ682" s="230"/>
      <c r="BK682" s="238">
        <f>AN682*BN682</f>
        <v>0</v>
      </c>
      <c r="BL682" s="227">
        <f>AT682*BO682</f>
        <v>0</v>
      </c>
      <c r="BM682" s="227">
        <f>BK682+BL682</f>
        <v>0</v>
      </c>
      <c r="BN682" s="240"/>
      <c r="BO682" s="227"/>
      <c r="BP682" s="229">
        <f t="shared" si="2232"/>
        <v>0</v>
      </c>
      <c r="BQ682" s="230"/>
      <c r="BR682" s="238">
        <f>AU682*BU682</f>
        <v>0</v>
      </c>
      <c r="BS682" s="227">
        <f>BA682*BV682</f>
        <v>0</v>
      </c>
      <c r="BT682" s="227">
        <f>BR682+BS682</f>
        <v>0</v>
      </c>
      <c r="BU682" s="52"/>
      <c r="BV682" s="186"/>
      <c r="BW682" s="16">
        <f t="shared" si="2233"/>
        <v>0</v>
      </c>
      <c r="BX682" s="48"/>
      <c r="BY682" s="37" t="s">
        <v>1041</v>
      </c>
      <c r="BZ682" s="37"/>
    </row>
    <row r="683" spans="1:162" ht="171" customHeight="1" outlineLevel="1" x14ac:dyDescent="0.45">
      <c r="A683" s="5">
        <v>554</v>
      </c>
      <c r="B683" s="5">
        <v>100</v>
      </c>
      <c r="C683" s="5" t="s">
        <v>537</v>
      </c>
      <c r="D683" s="6" t="s">
        <v>557</v>
      </c>
      <c r="E683" s="10">
        <v>2025</v>
      </c>
      <c r="F683" s="285">
        <f t="shared" si="2331"/>
        <v>610875</v>
      </c>
      <c r="G683" s="285">
        <f t="shared" si="2332"/>
        <v>435375</v>
      </c>
      <c r="H683" s="285">
        <f t="shared" si="2333"/>
        <v>1046250</v>
      </c>
      <c r="I683" s="285">
        <f t="shared" si="2334"/>
        <v>301.66666666666669</v>
      </c>
      <c r="J683" s="285">
        <f t="shared" si="2335"/>
        <v>215</v>
      </c>
      <c r="K683" s="10"/>
      <c r="L683" s="228"/>
      <c r="M683" s="227">
        <f t="shared" si="2155"/>
        <v>0</v>
      </c>
      <c r="N683" s="227">
        <f t="shared" si="2270"/>
        <v>0</v>
      </c>
      <c r="O683" s="227">
        <f t="shared" si="2156"/>
        <v>0</v>
      </c>
      <c r="P683" s="227"/>
      <c r="Q683" s="227"/>
      <c r="R683" s="227">
        <f t="shared" si="2157"/>
        <v>0</v>
      </c>
      <c r="S683" s="228"/>
      <c r="T683" s="227">
        <f t="shared" si="2003"/>
        <v>0</v>
      </c>
      <c r="U683" s="227">
        <f t="shared" si="2004"/>
        <v>0</v>
      </c>
      <c r="V683" s="232">
        <f t="shared" si="2005"/>
        <v>0</v>
      </c>
      <c r="W683" s="274"/>
      <c r="X683" s="227"/>
      <c r="Y683" s="227">
        <f t="shared" si="2300"/>
        <v>0</v>
      </c>
      <c r="Z683" s="228"/>
      <c r="AA683" s="238">
        <f>AG683*AD683</f>
        <v>0</v>
      </c>
      <c r="AB683" s="227">
        <f>AM683*AE683</f>
        <v>0</v>
      </c>
      <c r="AC683" s="227">
        <f>AA683+AB683</f>
        <v>0</v>
      </c>
      <c r="AD683" s="240"/>
      <c r="AE683" s="227"/>
      <c r="AF683" s="229">
        <f t="shared" si="2229"/>
        <v>0</v>
      </c>
      <c r="AG683" s="228"/>
      <c r="AH683" s="227">
        <f t="shared" si="2158"/>
        <v>0</v>
      </c>
      <c r="AI683" s="227">
        <f t="shared" si="2159"/>
        <v>435375</v>
      </c>
      <c r="AJ683" s="232">
        <f t="shared" si="2006"/>
        <v>435375</v>
      </c>
      <c r="AK683" s="227"/>
      <c r="AL683" s="227">
        <v>215</v>
      </c>
      <c r="AM683" s="227">
        <f t="shared" si="2304"/>
        <v>215</v>
      </c>
      <c r="AN683" s="228"/>
      <c r="AO683" s="238">
        <f>E683*AR683</f>
        <v>610875</v>
      </c>
      <c r="AP683" s="227">
        <f t="shared" si="2336"/>
        <v>1137375.0000000002</v>
      </c>
      <c r="AQ683" s="227">
        <f t="shared" si="2135"/>
        <v>1748250.0000000002</v>
      </c>
      <c r="AR683" s="227">
        <v>301.66666666666669</v>
      </c>
      <c r="AS683" s="227">
        <v>561.66666666666674</v>
      </c>
      <c r="AT683" s="229">
        <f t="shared" si="2131"/>
        <v>863.33333333333348</v>
      </c>
      <c r="AU683" s="230"/>
      <c r="AV683" s="238">
        <f>E683*AY683</f>
        <v>2531250</v>
      </c>
      <c r="AW683" s="227">
        <f>R683*AZ683</f>
        <v>0</v>
      </c>
      <c r="AX683" s="227">
        <f>AV683+AW683</f>
        <v>2531250</v>
      </c>
      <c r="AY683" s="229">
        <v>1250</v>
      </c>
      <c r="AZ683" s="227"/>
      <c r="BA683" s="229">
        <f t="shared" si="2230"/>
        <v>1250</v>
      </c>
      <c r="BB683" s="230"/>
      <c r="BC683" s="238">
        <f>S683*BF683</f>
        <v>0</v>
      </c>
      <c r="BD683" s="227">
        <f>Y683*BG683</f>
        <v>0</v>
      </c>
      <c r="BE683" s="227">
        <f>BC683+BD683</f>
        <v>0</v>
      </c>
      <c r="BF683" s="240"/>
      <c r="BG683" s="227"/>
      <c r="BH683" s="229">
        <f t="shared" si="2231"/>
        <v>0</v>
      </c>
      <c r="BI683" s="230"/>
      <c r="BJ683" s="230"/>
      <c r="BK683" s="238">
        <f>AN683*BN683</f>
        <v>0</v>
      </c>
      <c r="BL683" s="227">
        <f>AT683*BO683</f>
        <v>0</v>
      </c>
      <c r="BM683" s="227">
        <f>BK683+BL683</f>
        <v>0</v>
      </c>
      <c r="BN683" s="240"/>
      <c r="BO683" s="227"/>
      <c r="BP683" s="229">
        <f t="shared" si="2232"/>
        <v>0</v>
      </c>
      <c r="BQ683" s="230"/>
      <c r="BR683" s="238">
        <f>AU683*BU683</f>
        <v>0</v>
      </c>
      <c r="BS683" s="227">
        <f>BA683*BV683</f>
        <v>0</v>
      </c>
      <c r="BT683" s="227">
        <f>BR683+BS683</f>
        <v>0</v>
      </c>
      <c r="BU683" s="52"/>
      <c r="BV683" s="186"/>
      <c r="BW683" s="16">
        <f t="shared" si="2233"/>
        <v>0</v>
      </c>
      <c r="BX683" s="48"/>
      <c r="BY683" s="37" t="s">
        <v>1042</v>
      </c>
      <c r="BZ683" s="37"/>
    </row>
    <row r="684" spans="1:162" ht="28.5" customHeight="1" outlineLevel="1" x14ac:dyDescent="0.45">
      <c r="A684" s="5">
        <v>555</v>
      </c>
      <c r="B684" s="5">
        <v>101</v>
      </c>
      <c r="C684" s="5" t="s">
        <v>538</v>
      </c>
      <c r="D684" s="6" t="s">
        <v>557</v>
      </c>
      <c r="E684" s="10">
        <v>5</v>
      </c>
      <c r="F684" s="285">
        <f t="shared" si="2331"/>
        <v>1875</v>
      </c>
      <c r="G684" s="285">
        <f t="shared" si="2332"/>
        <v>7083.3333333333339</v>
      </c>
      <c r="H684" s="285">
        <f t="shared" si="2333"/>
        <v>8958.3333333333339</v>
      </c>
      <c r="I684" s="285">
        <f t="shared" si="2334"/>
        <v>375</v>
      </c>
      <c r="J684" s="285">
        <f t="shared" si="2335"/>
        <v>1416.6666666666667</v>
      </c>
      <c r="K684" s="10"/>
      <c r="L684" s="228"/>
      <c r="M684" s="227">
        <f t="shared" si="2155"/>
        <v>0</v>
      </c>
      <c r="N684" s="227">
        <f t="shared" si="2270"/>
        <v>0</v>
      </c>
      <c r="O684" s="227">
        <f t="shared" si="2156"/>
        <v>0</v>
      </c>
      <c r="P684" s="227"/>
      <c r="Q684" s="227"/>
      <c r="R684" s="227">
        <f t="shared" si="2157"/>
        <v>0</v>
      </c>
      <c r="S684" s="228"/>
      <c r="T684" s="227">
        <f t="shared" si="2003"/>
        <v>0</v>
      </c>
      <c r="U684" s="227">
        <f t="shared" si="2004"/>
        <v>0</v>
      </c>
      <c r="V684" s="232">
        <f t="shared" si="2005"/>
        <v>0</v>
      </c>
      <c r="W684" s="274"/>
      <c r="X684" s="227"/>
      <c r="Y684" s="227">
        <f t="shared" si="2300"/>
        <v>0</v>
      </c>
      <c r="Z684" s="228"/>
      <c r="AA684" s="238">
        <f>AG684*AD684</f>
        <v>0</v>
      </c>
      <c r="AB684" s="227">
        <f>AM684*AE684</f>
        <v>0</v>
      </c>
      <c r="AC684" s="227">
        <f>AA684+AB684</f>
        <v>0</v>
      </c>
      <c r="AD684" s="240"/>
      <c r="AE684" s="227"/>
      <c r="AF684" s="229">
        <f t="shared" si="2229"/>
        <v>0</v>
      </c>
      <c r="AG684" s="228"/>
      <c r="AH684" s="227">
        <f t="shared" si="2158"/>
        <v>0</v>
      </c>
      <c r="AI684" s="227">
        <f t="shared" si="2159"/>
        <v>7083.3333333333339</v>
      </c>
      <c r="AJ684" s="232">
        <f t="shared" si="2006"/>
        <v>7083.3333333333339</v>
      </c>
      <c r="AK684" s="227"/>
      <c r="AL684" s="227">
        <v>1416.6666666666667</v>
      </c>
      <c r="AM684" s="227">
        <f t="shared" si="2304"/>
        <v>1416.6666666666667</v>
      </c>
      <c r="AN684" s="228"/>
      <c r="AO684" s="238">
        <f>E684*AR684</f>
        <v>1875</v>
      </c>
      <c r="AP684" s="227">
        <f t="shared" si="2336"/>
        <v>2500</v>
      </c>
      <c r="AQ684" s="227">
        <f t="shared" si="2135"/>
        <v>4375</v>
      </c>
      <c r="AR684" s="227">
        <v>375</v>
      </c>
      <c r="AS684" s="227">
        <v>500</v>
      </c>
      <c r="AT684" s="229">
        <f t="shared" si="2131"/>
        <v>875</v>
      </c>
      <c r="AU684" s="230"/>
      <c r="AV684" s="238">
        <f>E684*AY684</f>
        <v>10000</v>
      </c>
      <c r="AW684" s="227">
        <f>R684*AZ684</f>
        <v>0</v>
      </c>
      <c r="AX684" s="227">
        <f>AV684+AW684</f>
        <v>10000</v>
      </c>
      <c r="AY684" s="229">
        <v>2000</v>
      </c>
      <c r="AZ684" s="227"/>
      <c r="BA684" s="229">
        <f t="shared" si="2230"/>
        <v>2000</v>
      </c>
      <c r="BB684" s="230"/>
      <c r="BC684" s="238">
        <f>S684*BF684</f>
        <v>0</v>
      </c>
      <c r="BD684" s="227">
        <f>Y684*BG684</f>
        <v>0</v>
      </c>
      <c r="BE684" s="227">
        <f>BC684+BD684</f>
        <v>0</v>
      </c>
      <c r="BF684" s="240"/>
      <c r="BG684" s="227"/>
      <c r="BH684" s="229">
        <f t="shared" si="2231"/>
        <v>0</v>
      </c>
      <c r="BI684" s="230"/>
      <c r="BJ684" s="230"/>
      <c r="BK684" s="238">
        <f>AN684*BN684</f>
        <v>0</v>
      </c>
      <c r="BL684" s="227">
        <f>AT684*BO684</f>
        <v>0</v>
      </c>
      <c r="BM684" s="227">
        <f>BK684+BL684</f>
        <v>0</v>
      </c>
      <c r="BN684" s="240"/>
      <c r="BO684" s="227"/>
      <c r="BP684" s="229">
        <f t="shared" si="2232"/>
        <v>0</v>
      </c>
      <c r="BQ684" s="230"/>
      <c r="BR684" s="238">
        <f>AU684*BU684</f>
        <v>0</v>
      </c>
      <c r="BS684" s="227">
        <f>BA684*BV684</f>
        <v>0</v>
      </c>
      <c r="BT684" s="227">
        <f>BR684+BS684</f>
        <v>0</v>
      </c>
      <c r="BU684" s="52"/>
      <c r="BV684" s="186"/>
      <c r="BW684" s="16">
        <f t="shared" si="2233"/>
        <v>0</v>
      </c>
      <c r="BX684" s="48"/>
      <c r="BY684" s="37" t="s">
        <v>1043</v>
      </c>
      <c r="BZ684" s="37"/>
    </row>
    <row r="685" spans="1:162" ht="14.25" customHeight="1" outlineLevel="1" x14ac:dyDescent="0.45">
      <c r="A685" s="5">
        <v>556</v>
      </c>
      <c r="B685" s="5">
        <v>102</v>
      </c>
      <c r="C685" s="5" t="s">
        <v>539</v>
      </c>
      <c r="D685" s="6" t="s">
        <v>570</v>
      </c>
      <c r="E685" s="10">
        <v>10</v>
      </c>
      <c r="F685" s="285">
        <f t="shared" si="2331"/>
        <v>8333.3333333333339</v>
      </c>
      <c r="G685" s="285">
        <f t="shared" si="2332"/>
        <v>8333.3333333333339</v>
      </c>
      <c r="H685" s="285">
        <f t="shared" si="2333"/>
        <v>16666.666666666668</v>
      </c>
      <c r="I685" s="285">
        <f t="shared" si="2334"/>
        <v>833.33333333333337</v>
      </c>
      <c r="J685" s="285">
        <f t="shared" si="2335"/>
        <v>833.33333333333337</v>
      </c>
      <c r="K685" s="10"/>
      <c r="L685" s="228"/>
      <c r="M685" s="227">
        <f t="shared" si="2155"/>
        <v>0</v>
      </c>
      <c r="N685" s="227">
        <f t="shared" si="2270"/>
        <v>0</v>
      </c>
      <c r="O685" s="227">
        <f t="shared" si="2156"/>
        <v>0</v>
      </c>
      <c r="P685" s="227"/>
      <c r="Q685" s="227"/>
      <c r="R685" s="227">
        <f t="shared" si="2157"/>
        <v>0</v>
      </c>
      <c r="S685" s="228"/>
      <c r="T685" s="227">
        <f t="shared" si="2003"/>
        <v>0</v>
      </c>
      <c r="U685" s="227">
        <f t="shared" si="2004"/>
        <v>0</v>
      </c>
      <c r="V685" s="232">
        <f t="shared" si="2005"/>
        <v>0</v>
      </c>
      <c r="W685" s="274"/>
      <c r="X685" s="227"/>
      <c r="Y685" s="227">
        <f t="shared" si="2300"/>
        <v>0</v>
      </c>
      <c r="Z685" s="228"/>
      <c r="AA685" s="238">
        <f>AG685*AD685</f>
        <v>0</v>
      </c>
      <c r="AB685" s="227">
        <f>AM685*AE685</f>
        <v>0</v>
      </c>
      <c r="AC685" s="227">
        <f>AA685+AB685</f>
        <v>0</v>
      </c>
      <c r="AD685" s="240"/>
      <c r="AE685" s="227"/>
      <c r="AF685" s="229">
        <f t="shared" si="2229"/>
        <v>0</v>
      </c>
      <c r="AG685" s="228"/>
      <c r="AH685" s="227">
        <f t="shared" si="2158"/>
        <v>0</v>
      </c>
      <c r="AI685" s="227">
        <f t="shared" si="2159"/>
        <v>8333.3333333333339</v>
      </c>
      <c r="AJ685" s="232">
        <f t="shared" si="2006"/>
        <v>8333.3333333333339</v>
      </c>
      <c r="AK685" s="227"/>
      <c r="AL685" s="227">
        <v>833.33333333333337</v>
      </c>
      <c r="AM685" s="227">
        <f t="shared" si="2304"/>
        <v>833.33333333333337</v>
      </c>
      <c r="AN685" s="228"/>
      <c r="AO685" s="238">
        <f>E685*AR685</f>
        <v>8333.3333333333339</v>
      </c>
      <c r="AP685" s="227">
        <f t="shared" si="2336"/>
        <v>5333.3333333333339</v>
      </c>
      <c r="AQ685" s="227">
        <f t="shared" si="2135"/>
        <v>13666.666666666668</v>
      </c>
      <c r="AR685" s="227">
        <v>833.33333333333337</v>
      </c>
      <c r="AS685" s="227">
        <v>533.33333333333337</v>
      </c>
      <c r="AT685" s="229">
        <f t="shared" si="2131"/>
        <v>1366.6666666666667</v>
      </c>
      <c r="AU685" s="230"/>
      <c r="AV685" s="238">
        <f>E685*AY685</f>
        <v>15000</v>
      </c>
      <c r="AW685" s="227">
        <f>R685*AZ685</f>
        <v>0</v>
      </c>
      <c r="AX685" s="227">
        <f>AV685+AW685</f>
        <v>15000</v>
      </c>
      <c r="AY685" s="229">
        <v>1500</v>
      </c>
      <c r="AZ685" s="227"/>
      <c r="BA685" s="229">
        <f t="shared" si="2230"/>
        <v>1500</v>
      </c>
      <c r="BB685" s="230"/>
      <c r="BC685" s="238">
        <f>S685*BF685</f>
        <v>0</v>
      </c>
      <c r="BD685" s="227">
        <f>Y685*BG685</f>
        <v>0</v>
      </c>
      <c r="BE685" s="227">
        <f>BC685+BD685</f>
        <v>0</v>
      </c>
      <c r="BF685" s="240"/>
      <c r="BG685" s="227"/>
      <c r="BH685" s="229">
        <f t="shared" si="2231"/>
        <v>0</v>
      </c>
      <c r="BI685" s="230"/>
      <c r="BJ685" s="230"/>
      <c r="BK685" s="238">
        <f>AN685*BN685</f>
        <v>0</v>
      </c>
      <c r="BL685" s="227">
        <f>AT685*BO685</f>
        <v>0</v>
      </c>
      <c r="BM685" s="227">
        <f>BK685+BL685</f>
        <v>0</v>
      </c>
      <c r="BN685" s="240"/>
      <c r="BO685" s="227"/>
      <c r="BP685" s="229">
        <f t="shared" si="2232"/>
        <v>0</v>
      </c>
      <c r="BQ685" s="230"/>
      <c r="BR685" s="238">
        <f>AU685*BU685</f>
        <v>0</v>
      </c>
      <c r="BS685" s="227">
        <f>BA685*BV685</f>
        <v>0</v>
      </c>
      <c r="BT685" s="227">
        <f>BR685+BS685</f>
        <v>0</v>
      </c>
      <c r="BU685" s="52"/>
      <c r="BV685" s="186"/>
      <c r="BW685" s="16">
        <f t="shared" si="2233"/>
        <v>0</v>
      </c>
      <c r="BX685" s="48"/>
      <c r="BY685" s="37" t="s">
        <v>1044</v>
      </c>
      <c r="BZ685" s="37"/>
    </row>
    <row r="686" spans="1:162" s="313" customFormat="1" ht="28.5" x14ac:dyDescent="0.45">
      <c r="A686" s="302"/>
      <c r="B686" s="302"/>
      <c r="C686" s="302" t="s">
        <v>540</v>
      </c>
      <c r="D686" s="303"/>
      <c r="E686" s="304"/>
      <c r="F686" s="305">
        <f t="shared" ref="F686:H686" si="2337">F687+F690</f>
        <v>1045386.6666666667</v>
      </c>
      <c r="G686" s="305">
        <f t="shared" si="2337"/>
        <v>1926437.2</v>
      </c>
      <c r="H686" s="305">
        <f t="shared" si="2337"/>
        <v>2971823.8666666672</v>
      </c>
      <c r="I686" s="306"/>
      <c r="J686" s="306"/>
      <c r="K686" s="304"/>
      <c r="L686" s="223"/>
      <c r="M686" s="305">
        <f>M687+M690</f>
        <v>1502350</v>
      </c>
      <c r="N686" s="305">
        <f t="shared" ref="N686:O686" si="2338">N687+N690</f>
        <v>2903346</v>
      </c>
      <c r="O686" s="305">
        <f t="shared" si="2338"/>
        <v>4311876</v>
      </c>
      <c r="P686" s="305"/>
      <c r="Q686" s="305"/>
      <c r="R686" s="305">
        <f t="shared" si="2157"/>
        <v>0</v>
      </c>
      <c r="S686" s="223"/>
      <c r="T686" s="305">
        <f t="shared" ref="T686:V686" si="2339">T687+T690</f>
        <v>0</v>
      </c>
      <c r="U686" s="305">
        <f t="shared" si="2339"/>
        <v>0</v>
      </c>
      <c r="V686" s="305">
        <f t="shared" si="2339"/>
        <v>0</v>
      </c>
      <c r="W686" s="307"/>
      <c r="X686" s="305"/>
      <c r="Y686" s="305">
        <f t="shared" si="2300"/>
        <v>0</v>
      </c>
      <c r="Z686" s="223"/>
      <c r="AA686" s="305">
        <f t="shared" ref="AA686:AE686" si="2340">AA687+AA690</f>
        <v>0</v>
      </c>
      <c r="AB686" s="305">
        <f t="shared" si="2340"/>
        <v>0</v>
      </c>
      <c r="AC686" s="305">
        <f t="shared" si="2340"/>
        <v>0</v>
      </c>
      <c r="AD686" s="305">
        <f t="shared" si="2340"/>
        <v>0</v>
      </c>
      <c r="AE686" s="305">
        <f t="shared" si="2340"/>
        <v>0</v>
      </c>
      <c r="AF686" s="305">
        <f t="shared" si="2229"/>
        <v>0</v>
      </c>
      <c r="AG686" s="223"/>
      <c r="AH686" s="305">
        <f t="shared" ref="AH686:AJ686" si="2341">AH687+AH690</f>
        <v>0</v>
      </c>
      <c r="AI686" s="305">
        <f t="shared" si="2341"/>
        <v>1890603.8666666667</v>
      </c>
      <c r="AJ686" s="305">
        <f t="shared" si="2341"/>
        <v>1890603.8666666667</v>
      </c>
      <c r="AK686" s="305"/>
      <c r="AL686" s="305"/>
      <c r="AM686" s="305">
        <f t="shared" si="2304"/>
        <v>0</v>
      </c>
      <c r="AN686" s="223"/>
      <c r="AO686" s="305">
        <f t="shared" ref="AO686:AQ686" si="2342">AO687+AO690</f>
        <v>1027053.3333333335</v>
      </c>
      <c r="AP686" s="305">
        <f t="shared" si="2342"/>
        <v>1710526.6666666667</v>
      </c>
      <c r="AQ686" s="305">
        <f t="shared" si="2342"/>
        <v>2737580.0000000005</v>
      </c>
      <c r="AR686" s="305"/>
      <c r="AS686" s="305"/>
      <c r="AT686" s="305">
        <f t="shared" si="2131"/>
        <v>0</v>
      </c>
      <c r="AU686" s="223"/>
      <c r="AV686" s="305">
        <f t="shared" ref="AV686" si="2343">AV687+AV690</f>
        <v>2901250</v>
      </c>
      <c r="AW686" s="305">
        <f t="shared" ref="AW686" si="2344">AW687+AW690</f>
        <v>0</v>
      </c>
      <c r="AX686" s="305">
        <f t="shared" ref="AX686" si="2345">AX687+AX690</f>
        <v>2901250</v>
      </c>
      <c r="AY686" s="305"/>
      <c r="AZ686" s="305"/>
      <c r="BA686" s="305">
        <f t="shared" si="2230"/>
        <v>0</v>
      </c>
      <c r="BB686" s="223"/>
      <c r="BC686" s="305">
        <f t="shared" ref="BC686:BE686" si="2346">BC687+BC690</f>
        <v>0</v>
      </c>
      <c r="BD686" s="305">
        <f t="shared" si="2346"/>
        <v>0</v>
      </c>
      <c r="BE686" s="305">
        <f t="shared" si="2346"/>
        <v>0</v>
      </c>
      <c r="BF686" s="305"/>
      <c r="BG686" s="305"/>
      <c r="BH686" s="305">
        <f t="shared" si="2231"/>
        <v>0</v>
      </c>
      <c r="BI686" s="223"/>
      <c r="BJ686" s="223"/>
      <c r="BK686" s="305">
        <f t="shared" ref="BK686:BO686" si="2347">BK687+BK690</f>
        <v>0</v>
      </c>
      <c r="BL686" s="305">
        <f t="shared" si="2347"/>
        <v>0</v>
      </c>
      <c r="BM686" s="305">
        <f t="shared" si="2347"/>
        <v>0</v>
      </c>
      <c r="BN686" s="305">
        <f t="shared" si="2347"/>
        <v>0</v>
      </c>
      <c r="BO686" s="305">
        <f t="shared" si="2347"/>
        <v>0</v>
      </c>
      <c r="BP686" s="305">
        <f t="shared" si="2232"/>
        <v>0</v>
      </c>
      <c r="BQ686" s="223"/>
      <c r="BR686" s="305">
        <f t="shared" ref="BR686:BV686" si="2348">BR687+BR690</f>
        <v>379008</v>
      </c>
      <c r="BS686" s="305">
        <f t="shared" si="2348"/>
        <v>0</v>
      </c>
      <c r="BT686" s="305">
        <f t="shared" si="2348"/>
        <v>379008</v>
      </c>
      <c r="BU686" s="308">
        <f t="shared" si="2348"/>
        <v>0</v>
      </c>
      <c r="BV686" s="309">
        <f t="shared" si="2348"/>
        <v>0</v>
      </c>
      <c r="BW686" s="310">
        <f t="shared" si="2233"/>
        <v>0</v>
      </c>
      <c r="BX686" s="47"/>
      <c r="BY686" s="311"/>
      <c r="BZ686" s="311"/>
      <c r="CA686" s="312"/>
      <c r="CB686" s="312"/>
      <c r="CC686" s="312"/>
      <c r="CD686" s="312"/>
      <c r="CE686" s="312"/>
      <c r="CF686" s="312"/>
      <c r="CG686" s="312"/>
      <c r="CH686" s="312"/>
      <c r="CI686" s="312"/>
      <c r="CJ686" s="312"/>
      <c r="CK686" s="312"/>
      <c r="CL686" s="312"/>
      <c r="CM686" s="312"/>
      <c r="CN686" s="312"/>
      <c r="CO686" s="312"/>
      <c r="CP686" s="312"/>
      <c r="CQ686" s="312"/>
      <c r="CR686" s="312"/>
      <c r="CS686" s="312"/>
      <c r="CT686" s="312"/>
      <c r="CU686" s="312"/>
      <c r="CV686" s="312"/>
      <c r="CW686" s="312"/>
      <c r="CX686" s="312"/>
      <c r="CY686" s="312"/>
      <c r="CZ686" s="312"/>
      <c r="DA686" s="312"/>
      <c r="DB686" s="312"/>
      <c r="DC686" s="312"/>
      <c r="DD686" s="312"/>
      <c r="DE686" s="312"/>
      <c r="DF686" s="312"/>
      <c r="DG686" s="312"/>
      <c r="DH686" s="312"/>
      <c r="DI686" s="312"/>
      <c r="DJ686" s="312"/>
      <c r="DK686" s="312"/>
      <c r="DL686" s="312"/>
      <c r="DM686" s="312"/>
      <c r="DN686" s="312"/>
      <c r="DO686" s="312"/>
      <c r="DP686" s="312"/>
      <c r="DQ686" s="312"/>
      <c r="DR686" s="312"/>
      <c r="DS686" s="312"/>
      <c r="DT686" s="312"/>
      <c r="DU686" s="312"/>
      <c r="DV686" s="312"/>
      <c r="DW686" s="312"/>
      <c r="DX686" s="312"/>
      <c r="DY686" s="312"/>
      <c r="DZ686" s="312"/>
      <c r="EA686" s="312"/>
      <c r="EB686" s="312"/>
      <c r="EC686" s="312"/>
      <c r="ED686" s="312"/>
      <c r="EE686" s="312"/>
      <c r="EF686" s="312"/>
      <c r="EG686" s="312"/>
      <c r="EH686" s="312"/>
      <c r="EI686" s="312"/>
      <c r="EJ686" s="312"/>
      <c r="EK686" s="312"/>
      <c r="EL686" s="312"/>
      <c r="EM686" s="312"/>
      <c r="EN686" s="312"/>
      <c r="EO686" s="312"/>
      <c r="EP686" s="312"/>
      <c r="EQ686" s="312"/>
      <c r="ER686" s="312"/>
      <c r="ES686" s="312"/>
      <c r="ET686" s="312"/>
      <c r="EU686" s="312"/>
      <c r="EV686" s="312"/>
      <c r="EW686" s="312"/>
      <c r="EX686" s="312"/>
      <c r="EY686" s="312"/>
      <c r="EZ686" s="312"/>
      <c r="FA686" s="312"/>
      <c r="FB686" s="312"/>
      <c r="FC686" s="312"/>
      <c r="FD686" s="312"/>
      <c r="FE686" s="312"/>
      <c r="FF686" s="312"/>
    </row>
    <row r="687" spans="1:162" s="26" customFormat="1" x14ac:dyDescent="0.45">
      <c r="A687" s="21"/>
      <c r="B687" s="21"/>
      <c r="C687" s="21" t="s">
        <v>531</v>
      </c>
      <c r="D687" s="27"/>
      <c r="E687" s="28"/>
      <c r="F687" s="225">
        <f t="shared" ref="F687:H687" si="2349">SUM(F688:F689)</f>
        <v>213750</v>
      </c>
      <c r="G687" s="225">
        <f t="shared" si="2349"/>
        <v>846164</v>
      </c>
      <c r="H687" s="225">
        <f t="shared" si="2349"/>
        <v>1059914</v>
      </c>
      <c r="I687" s="290"/>
      <c r="J687" s="290"/>
      <c r="K687" s="28"/>
      <c r="L687" s="226"/>
      <c r="M687" s="225">
        <f>SUM(M688:M689)</f>
        <v>213750</v>
      </c>
      <c r="N687" s="225">
        <f t="shared" ref="N687:O687" si="2350">SUM(N688:N689)</f>
        <v>850600</v>
      </c>
      <c r="O687" s="225">
        <f t="shared" si="2350"/>
        <v>1064350</v>
      </c>
      <c r="P687" s="225"/>
      <c r="Q687" s="225"/>
      <c r="R687" s="225">
        <f t="shared" si="2157"/>
        <v>0</v>
      </c>
      <c r="S687" s="226"/>
      <c r="T687" s="225">
        <f>SUM(T688:T689)</f>
        <v>0</v>
      </c>
      <c r="U687" s="225">
        <f t="shared" ref="U687" si="2351">SUM(U688:U689)</f>
        <v>0</v>
      </c>
      <c r="V687" s="225">
        <f t="shared" ref="V687" si="2352">SUM(V688:V689)</f>
        <v>0</v>
      </c>
      <c r="W687" s="273"/>
      <c r="X687" s="225"/>
      <c r="Y687" s="225">
        <f t="shared" si="2300"/>
        <v>0</v>
      </c>
      <c r="Z687" s="226"/>
      <c r="AA687" s="225">
        <f>SUM(AA688:AA689)</f>
        <v>0</v>
      </c>
      <c r="AB687" s="225">
        <f t="shared" ref="AB687:AC687" si="2353">SUM(AB688:AB689)</f>
        <v>0</v>
      </c>
      <c r="AC687" s="225">
        <f t="shared" si="2353"/>
        <v>0</v>
      </c>
      <c r="AD687" s="225"/>
      <c r="AE687" s="225"/>
      <c r="AF687" s="222">
        <f t="shared" si="2229"/>
        <v>0</v>
      </c>
      <c r="AG687" s="226"/>
      <c r="AH687" s="225">
        <f>SUM(AH688:AH689)</f>
        <v>0</v>
      </c>
      <c r="AI687" s="225">
        <f t="shared" ref="AI687" si="2354">SUM(AI688:AI689)</f>
        <v>846164</v>
      </c>
      <c r="AJ687" s="225">
        <f t="shared" ref="AJ687" si="2355">SUM(AJ688:AJ689)</f>
        <v>846164</v>
      </c>
      <c r="AK687" s="225"/>
      <c r="AL687" s="225"/>
      <c r="AM687" s="225">
        <f t="shared" si="2304"/>
        <v>0</v>
      </c>
      <c r="AN687" s="226"/>
      <c r="AO687" s="225">
        <f>SUM(AO688:AO689)</f>
        <v>195416.66666666669</v>
      </c>
      <c r="AP687" s="225">
        <f t="shared" ref="AP687" si="2356">SUM(AP688:AP689)</f>
        <v>454966.66666666669</v>
      </c>
      <c r="AQ687" s="225">
        <f t="shared" ref="AQ687" si="2357">SUM(AQ688:AQ689)</f>
        <v>650383.33333333337</v>
      </c>
      <c r="AR687" s="225"/>
      <c r="AS687" s="225"/>
      <c r="AT687" s="222">
        <f t="shared" si="2131"/>
        <v>0</v>
      </c>
      <c r="AU687" s="223"/>
      <c r="AV687" s="225">
        <f>SUM(AV688:AV689)</f>
        <v>166000</v>
      </c>
      <c r="AW687" s="225">
        <f t="shared" ref="AW687" si="2358">SUM(AW688:AW689)</f>
        <v>0</v>
      </c>
      <c r="AX687" s="225">
        <f t="shared" ref="AX687" si="2359">SUM(AX688:AX689)</f>
        <v>166000</v>
      </c>
      <c r="AY687" s="225"/>
      <c r="AZ687" s="225"/>
      <c r="BA687" s="222">
        <f t="shared" si="2230"/>
        <v>0</v>
      </c>
      <c r="BB687" s="223"/>
      <c r="BC687" s="225">
        <f>SUM(BC688:BC689)</f>
        <v>0</v>
      </c>
      <c r="BD687" s="225">
        <f t="shared" ref="BD687:BE687" si="2360">SUM(BD688:BD689)</f>
        <v>0</v>
      </c>
      <c r="BE687" s="225">
        <f t="shared" si="2360"/>
        <v>0</v>
      </c>
      <c r="BF687" s="225"/>
      <c r="BG687" s="225"/>
      <c r="BH687" s="222">
        <f t="shared" si="2231"/>
        <v>0</v>
      </c>
      <c r="BI687" s="223"/>
      <c r="BJ687" s="223"/>
      <c r="BK687" s="225">
        <f>SUM(BK688:BK689)</f>
        <v>0</v>
      </c>
      <c r="BL687" s="225">
        <f t="shared" ref="BL687:BM687" si="2361">SUM(BL688:BL689)</f>
        <v>0</v>
      </c>
      <c r="BM687" s="225">
        <f t="shared" si="2361"/>
        <v>0</v>
      </c>
      <c r="BN687" s="225"/>
      <c r="BO687" s="225"/>
      <c r="BP687" s="222">
        <f t="shared" si="2232"/>
        <v>0</v>
      </c>
      <c r="BQ687" s="223"/>
      <c r="BR687" s="225">
        <f>SUM(BR688:BR689)</f>
        <v>0</v>
      </c>
      <c r="BS687" s="225">
        <f t="shared" ref="BS687:BT687" si="2362">SUM(BS688:BS689)</f>
        <v>0</v>
      </c>
      <c r="BT687" s="225">
        <f t="shared" si="2362"/>
        <v>0</v>
      </c>
      <c r="BU687" s="29"/>
      <c r="BV687" s="190"/>
      <c r="BW687" s="25">
        <f t="shared" si="2233"/>
        <v>0</v>
      </c>
      <c r="BX687" s="47"/>
      <c r="BY687" s="35"/>
      <c r="BZ687" s="35"/>
      <c r="CA687" s="53"/>
      <c r="CB687" s="53"/>
      <c r="CC687" s="53"/>
      <c r="CD687" s="53"/>
      <c r="CE687" s="53"/>
      <c r="CF687" s="53"/>
      <c r="CG687" s="53"/>
      <c r="CH687" s="53"/>
      <c r="CI687" s="53"/>
      <c r="CJ687" s="53"/>
      <c r="CK687" s="53"/>
      <c r="CL687" s="53"/>
      <c r="CM687" s="53"/>
      <c r="CN687" s="53"/>
      <c r="CO687" s="53"/>
      <c r="CP687" s="53"/>
      <c r="CQ687" s="53"/>
      <c r="CR687" s="53"/>
      <c r="CS687" s="53"/>
      <c r="CT687" s="53"/>
      <c r="CU687" s="53"/>
      <c r="CV687" s="53"/>
      <c r="CW687" s="53"/>
      <c r="CX687" s="53"/>
      <c r="CY687" s="53"/>
      <c r="CZ687" s="53"/>
      <c r="DA687" s="53"/>
      <c r="DB687" s="53"/>
      <c r="DC687" s="53"/>
      <c r="DD687" s="53"/>
      <c r="DE687" s="53"/>
      <c r="DF687" s="53"/>
      <c r="DG687" s="53"/>
      <c r="DH687" s="53"/>
      <c r="DI687" s="53"/>
      <c r="DJ687" s="53"/>
      <c r="DK687" s="53"/>
      <c r="DL687" s="53"/>
      <c r="DM687" s="53"/>
      <c r="DN687" s="53"/>
      <c r="DO687" s="53"/>
      <c r="DP687" s="53"/>
      <c r="DQ687" s="53"/>
      <c r="DR687" s="53"/>
      <c r="DS687" s="53"/>
      <c r="DT687" s="53"/>
      <c r="DU687" s="53"/>
      <c r="DV687" s="53"/>
      <c r="DW687" s="53"/>
      <c r="DX687" s="53"/>
      <c r="DY687" s="53"/>
      <c r="DZ687" s="53"/>
      <c r="EA687" s="53"/>
      <c r="EB687" s="53"/>
      <c r="EC687" s="53"/>
      <c r="ED687" s="53"/>
      <c r="EE687" s="53"/>
      <c r="EF687" s="53"/>
      <c r="EG687" s="53"/>
      <c r="EH687" s="53"/>
      <c r="EI687" s="53"/>
      <c r="EJ687" s="53"/>
      <c r="EK687" s="53"/>
      <c r="EL687" s="53"/>
      <c r="EM687" s="53"/>
      <c r="EN687" s="53"/>
      <c r="EO687" s="53"/>
      <c r="EP687" s="53"/>
      <c r="EQ687" s="53"/>
      <c r="ER687" s="53"/>
      <c r="ES687" s="53"/>
      <c r="ET687" s="53"/>
      <c r="EU687" s="53"/>
      <c r="EV687" s="53"/>
      <c r="EW687" s="53"/>
      <c r="EX687" s="53"/>
      <c r="EY687" s="53"/>
      <c r="EZ687" s="53"/>
      <c r="FA687" s="53"/>
      <c r="FB687" s="53"/>
      <c r="FC687" s="53"/>
      <c r="FD687" s="53"/>
      <c r="FE687" s="53"/>
      <c r="FF687" s="53"/>
    </row>
    <row r="688" spans="1:162" ht="28.5" customHeight="1" outlineLevel="1" x14ac:dyDescent="0.45">
      <c r="A688" s="5">
        <v>557</v>
      </c>
      <c r="B688" s="5">
        <v>103</v>
      </c>
      <c r="C688" s="5" t="s">
        <v>541</v>
      </c>
      <c r="D688" s="6" t="s">
        <v>550</v>
      </c>
      <c r="E688" s="10">
        <v>4</v>
      </c>
      <c r="F688" s="285">
        <f t="shared" ref="F688:F689" si="2363">I688*E688</f>
        <v>72000</v>
      </c>
      <c r="G688" s="285">
        <f t="shared" ref="G688:G689" si="2364">J688*E688</f>
        <v>384164</v>
      </c>
      <c r="H688" s="285">
        <f t="shared" ref="H688:H689" si="2365">F688+G688</f>
        <v>456164</v>
      </c>
      <c r="I688" s="283">
        <f>P688</f>
        <v>18000</v>
      </c>
      <c r="J688" s="283">
        <f>AL688</f>
        <v>96041</v>
      </c>
      <c r="K688" s="10"/>
      <c r="L688" s="228"/>
      <c r="M688" s="227">
        <f t="shared" si="2155"/>
        <v>72000</v>
      </c>
      <c r="N688" s="227">
        <f t="shared" si="2270"/>
        <v>460000</v>
      </c>
      <c r="O688" s="227">
        <f t="shared" si="2156"/>
        <v>532000</v>
      </c>
      <c r="P688" s="227">
        <v>18000</v>
      </c>
      <c r="Q688" s="227">
        <v>115000</v>
      </c>
      <c r="R688" s="227">
        <f t="shared" si="2157"/>
        <v>133000</v>
      </c>
      <c r="S688" s="228"/>
      <c r="T688" s="227">
        <f t="shared" ref="T688:T698" si="2366">E688*W688</f>
        <v>0</v>
      </c>
      <c r="U688" s="227">
        <f t="shared" ref="U688:U701" si="2367">E688*X688</f>
        <v>0</v>
      </c>
      <c r="V688" s="232">
        <f t="shared" ref="V688:V698" si="2368">T688+U688</f>
        <v>0</v>
      </c>
      <c r="W688" s="274"/>
      <c r="X688" s="227"/>
      <c r="Y688" s="227">
        <f t="shared" si="2300"/>
        <v>0</v>
      </c>
      <c r="Z688" s="228"/>
      <c r="AA688" s="238">
        <f>AG688*AD688</f>
        <v>0</v>
      </c>
      <c r="AB688" s="227">
        <f>AM688*AE688</f>
        <v>0</v>
      </c>
      <c r="AC688" s="227">
        <f>AA688+AB688</f>
        <v>0</v>
      </c>
      <c r="AD688" s="240"/>
      <c r="AE688" s="227"/>
      <c r="AF688" s="229">
        <f t="shared" si="2229"/>
        <v>0</v>
      </c>
      <c r="AG688" s="228"/>
      <c r="AH688" s="227">
        <f t="shared" si="2158"/>
        <v>0</v>
      </c>
      <c r="AI688" s="227">
        <f t="shared" si="2159"/>
        <v>384164</v>
      </c>
      <c r="AJ688" s="232">
        <f t="shared" ref="AJ688:AJ698" si="2369">AH688+AI688</f>
        <v>384164</v>
      </c>
      <c r="AK688" s="227"/>
      <c r="AL688" s="227">
        <v>96041</v>
      </c>
      <c r="AM688" s="227">
        <f t="shared" si="2304"/>
        <v>96041</v>
      </c>
      <c r="AN688" s="228"/>
      <c r="AO688" s="238">
        <f>E688*AR688</f>
        <v>116666.66666666667</v>
      </c>
      <c r="AP688" s="227">
        <f>E688*AS688</f>
        <v>339466.66666666669</v>
      </c>
      <c r="AQ688" s="227">
        <f t="shared" si="2135"/>
        <v>456133.33333333337</v>
      </c>
      <c r="AR688" s="227">
        <v>29166.666666666668</v>
      </c>
      <c r="AS688" s="227">
        <v>84866.666666666672</v>
      </c>
      <c r="AT688" s="229">
        <f t="shared" si="2131"/>
        <v>114033.33333333334</v>
      </c>
      <c r="AU688" s="230"/>
      <c r="AV688" s="238">
        <f>E688*AY688</f>
        <v>40000</v>
      </c>
      <c r="AW688" s="227">
        <f>R688*AZ688</f>
        <v>0</v>
      </c>
      <c r="AX688" s="227">
        <f>AV688+AW688</f>
        <v>40000</v>
      </c>
      <c r="AY688" s="229">
        <v>10000</v>
      </c>
      <c r="AZ688" s="227"/>
      <c r="BA688" s="229">
        <f t="shared" si="2230"/>
        <v>10000</v>
      </c>
      <c r="BB688" s="230"/>
      <c r="BC688" s="238">
        <f>S688*BF688</f>
        <v>0</v>
      </c>
      <c r="BD688" s="227">
        <f>Y688*BG688</f>
        <v>0</v>
      </c>
      <c r="BE688" s="227">
        <f>BC688+BD688</f>
        <v>0</v>
      </c>
      <c r="BF688" s="240"/>
      <c r="BG688" s="227"/>
      <c r="BH688" s="229">
        <f t="shared" si="2231"/>
        <v>0</v>
      </c>
      <c r="BI688" s="230"/>
      <c r="BJ688" s="230"/>
      <c r="BK688" s="238">
        <f>AN688*BN688</f>
        <v>0</v>
      </c>
      <c r="BL688" s="227">
        <f>AT688*BO688</f>
        <v>0</v>
      </c>
      <c r="BM688" s="227">
        <f>BK688+BL688</f>
        <v>0</v>
      </c>
      <c r="BN688" s="240"/>
      <c r="BO688" s="227"/>
      <c r="BP688" s="229">
        <f t="shared" si="2232"/>
        <v>0</v>
      </c>
      <c r="BQ688" s="230"/>
      <c r="BR688" s="238">
        <f>AU688*BU688</f>
        <v>0</v>
      </c>
      <c r="BS688" s="227">
        <f>BA688*BV688</f>
        <v>0</v>
      </c>
      <c r="BT688" s="227">
        <f>BR688+BS688</f>
        <v>0</v>
      </c>
      <c r="BU688" s="52"/>
      <c r="BV688" s="186"/>
      <c r="BW688" s="16">
        <f t="shared" si="2233"/>
        <v>0</v>
      </c>
      <c r="BX688" s="48"/>
      <c r="BY688" s="37" t="s">
        <v>1045</v>
      </c>
      <c r="BZ688" s="37"/>
    </row>
    <row r="689" spans="1:162" ht="28.5" customHeight="1" outlineLevel="1" x14ac:dyDescent="0.45">
      <c r="A689" s="5">
        <v>558</v>
      </c>
      <c r="B689" s="5">
        <v>104</v>
      </c>
      <c r="C689" s="5" t="s">
        <v>533</v>
      </c>
      <c r="D689" s="6" t="s">
        <v>550</v>
      </c>
      <c r="E689" s="10">
        <v>63</v>
      </c>
      <c r="F689" s="285">
        <f t="shared" si="2363"/>
        <v>141750</v>
      </c>
      <c r="G689" s="285">
        <f t="shared" si="2364"/>
        <v>462000.00000000006</v>
      </c>
      <c r="H689" s="285">
        <f t="shared" si="2365"/>
        <v>603750</v>
      </c>
      <c r="I689" s="285">
        <f>P689</f>
        <v>2250</v>
      </c>
      <c r="J689" s="285">
        <f>AL689</f>
        <v>7333.3333333333339</v>
      </c>
      <c r="K689" s="10"/>
      <c r="L689" s="228"/>
      <c r="M689" s="227">
        <f t="shared" si="2155"/>
        <v>141750</v>
      </c>
      <c r="N689" s="227">
        <f t="shared" si="2270"/>
        <v>390600</v>
      </c>
      <c r="O689" s="227">
        <f t="shared" si="2156"/>
        <v>532350</v>
      </c>
      <c r="P689" s="227">
        <v>2250</v>
      </c>
      <c r="Q689" s="227">
        <v>6200</v>
      </c>
      <c r="R689" s="227">
        <f t="shared" si="2157"/>
        <v>8450</v>
      </c>
      <c r="S689" s="228"/>
      <c r="T689" s="227">
        <f t="shared" si="2366"/>
        <v>0</v>
      </c>
      <c r="U689" s="227">
        <f t="shared" si="2367"/>
        <v>0</v>
      </c>
      <c r="V689" s="232">
        <f t="shared" si="2368"/>
        <v>0</v>
      </c>
      <c r="W689" s="274"/>
      <c r="X689" s="227"/>
      <c r="Y689" s="227">
        <f t="shared" si="2300"/>
        <v>0</v>
      </c>
      <c r="Z689" s="228"/>
      <c r="AA689" s="238">
        <f>AG689*AD689</f>
        <v>0</v>
      </c>
      <c r="AB689" s="227">
        <f>AM689*AE689</f>
        <v>0</v>
      </c>
      <c r="AC689" s="227">
        <f>AA689+AB689</f>
        <v>0</v>
      </c>
      <c r="AD689" s="240"/>
      <c r="AE689" s="227"/>
      <c r="AF689" s="229">
        <f t="shared" si="2229"/>
        <v>0</v>
      </c>
      <c r="AG689" s="228"/>
      <c r="AH689" s="227">
        <f t="shared" si="2158"/>
        <v>0</v>
      </c>
      <c r="AI689" s="227">
        <f t="shared" si="2159"/>
        <v>462000.00000000006</v>
      </c>
      <c r="AJ689" s="232">
        <f t="shared" si="2369"/>
        <v>462000.00000000006</v>
      </c>
      <c r="AK689" s="227"/>
      <c r="AL689" s="227">
        <v>7333.3333333333339</v>
      </c>
      <c r="AM689" s="227">
        <f t="shared" si="2304"/>
        <v>7333.3333333333339</v>
      </c>
      <c r="AN689" s="228"/>
      <c r="AO689" s="238">
        <f>E689*AR689</f>
        <v>78750</v>
      </c>
      <c r="AP689" s="227">
        <f>E689*AS689</f>
        <v>115500.00000000001</v>
      </c>
      <c r="AQ689" s="227">
        <f t="shared" si="2135"/>
        <v>194250</v>
      </c>
      <c r="AR689" s="227">
        <v>1250</v>
      </c>
      <c r="AS689" s="227">
        <v>1833.3333333333335</v>
      </c>
      <c r="AT689" s="229">
        <f t="shared" si="2131"/>
        <v>3083.3333333333335</v>
      </c>
      <c r="AU689" s="230"/>
      <c r="AV689" s="238">
        <f>E689*AY689</f>
        <v>126000</v>
      </c>
      <c r="AW689" s="227">
        <f>R689*AZ689</f>
        <v>0</v>
      </c>
      <c r="AX689" s="227">
        <f>AV689+AW689</f>
        <v>126000</v>
      </c>
      <c r="AY689" s="229">
        <v>2000</v>
      </c>
      <c r="AZ689" s="227"/>
      <c r="BA689" s="229">
        <f t="shared" si="2230"/>
        <v>2000</v>
      </c>
      <c r="BB689" s="230"/>
      <c r="BC689" s="238">
        <f>S689*BF689</f>
        <v>0</v>
      </c>
      <c r="BD689" s="227">
        <f>Y689*BG689</f>
        <v>0</v>
      </c>
      <c r="BE689" s="227">
        <f>BC689+BD689</f>
        <v>0</v>
      </c>
      <c r="BF689" s="240"/>
      <c r="BG689" s="227"/>
      <c r="BH689" s="229">
        <f t="shared" si="2231"/>
        <v>0</v>
      </c>
      <c r="BI689" s="230"/>
      <c r="BJ689" s="230"/>
      <c r="BK689" s="238">
        <f>AN689*BN689</f>
        <v>0</v>
      </c>
      <c r="BL689" s="227">
        <f>AT689*BO689</f>
        <v>0</v>
      </c>
      <c r="BM689" s="227">
        <f>BK689+BL689</f>
        <v>0</v>
      </c>
      <c r="BN689" s="240"/>
      <c r="BO689" s="227"/>
      <c r="BP689" s="229">
        <f t="shared" si="2232"/>
        <v>0</v>
      </c>
      <c r="BQ689" s="230"/>
      <c r="BR689" s="238">
        <f>AU689*BU689</f>
        <v>0</v>
      </c>
      <c r="BS689" s="227">
        <f>BA689*BV689</f>
        <v>0</v>
      </c>
      <c r="BT689" s="227">
        <f>BR689+BS689</f>
        <v>0</v>
      </c>
      <c r="BU689" s="52"/>
      <c r="BV689" s="186"/>
      <c r="BW689" s="16">
        <f t="shared" si="2233"/>
        <v>0</v>
      </c>
      <c r="BX689" s="48"/>
      <c r="BY689" s="37" t="s">
        <v>1046</v>
      </c>
      <c r="BZ689" s="37"/>
    </row>
    <row r="690" spans="1:162" s="26" customFormat="1" x14ac:dyDescent="0.45">
      <c r="A690" s="21"/>
      <c r="B690" s="21"/>
      <c r="C690" s="21" t="s">
        <v>507</v>
      </c>
      <c r="D690" s="27"/>
      <c r="E690" s="28"/>
      <c r="F690" s="225">
        <f t="shared" ref="F690:H690" si="2370">SUM(F691:F698)</f>
        <v>831636.66666666674</v>
      </c>
      <c r="G690" s="225">
        <f t="shared" si="2370"/>
        <v>1080273.2</v>
      </c>
      <c r="H690" s="225">
        <f t="shared" si="2370"/>
        <v>1911909.8666666669</v>
      </c>
      <c r="I690" s="290"/>
      <c r="J690" s="290"/>
      <c r="K690" s="28"/>
      <c r="L690" s="226"/>
      <c r="M690" s="225">
        <f>SUM(M691:M698)</f>
        <v>1288600</v>
      </c>
      <c r="N690" s="225">
        <f t="shared" ref="N690:O690" si="2371">SUM(N691:N698)</f>
        <v>2052746</v>
      </c>
      <c r="O690" s="225">
        <f t="shared" si="2371"/>
        <v>3247526</v>
      </c>
      <c r="P690" s="225"/>
      <c r="Q690" s="225"/>
      <c r="R690" s="225">
        <f t="shared" si="2157"/>
        <v>0</v>
      </c>
      <c r="S690" s="226"/>
      <c r="T690" s="225">
        <f>SUM(T691:T698)</f>
        <v>0</v>
      </c>
      <c r="U690" s="225">
        <f t="shared" ref="U690" si="2372">SUM(U691:U698)</f>
        <v>0</v>
      </c>
      <c r="V690" s="225">
        <f t="shared" ref="V690" si="2373">SUM(V691:V698)</f>
        <v>0</v>
      </c>
      <c r="W690" s="273"/>
      <c r="X690" s="225"/>
      <c r="Y690" s="225">
        <f t="shared" si="2300"/>
        <v>0</v>
      </c>
      <c r="Z690" s="226"/>
      <c r="AA690" s="225">
        <f>SUM(AA691:AA698)</f>
        <v>0</v>
      </c>
      <c r="AB690" s="225">
        <f t="shared" ref="AB690:AC690" si="2374">SUM(AB691:AB698)</f>
        <v>0</v>
      </c>
      <c r="AC690" s="225">
        <f t="shared" si="2374"/>
        <v>0</v>
      </c>
      <c r="AD690" s="225"/>
      <c r="AE690" s="225"/>
      <c r="AF690" s="222">
        <f t="shared" si="2229"/>
        <v>0</v>
      </c>
      <c r="AG690" s="226"/>
      <c r="AH690" s="225">
        <f>SUM(AH691:AH698)</f>
        <v>0</v>
      </c>
      <c r="AI690" s="225">
        <f t="shared" ref="AI690" si="2375">SUM(AI691:AI698)</f>
        <v>1044439.8666666667</v>
      </c>
      <c r="AJ690" s="225">
        <f t="shared" ref="AJ690" si="2376">SUM(AJ691:AJ698)</f>
        <v>1044439.8666666667</v>
      </c>
      <c r="AK690" s="225"/>
      <c r="AL690" s="225"/>
      <c r="AM690" s="225">
        <f t="shared" si="2304"/>
        <v>0</v>
      </c>
      <c r="AN690" s="226"/>
      <c r="AO690" s="225">
        <f>SUM(AO691:AO698)</f>
        <v>831636.66666666674</v>
      </c>
      <c r="AP690" s="225">
        <f t="shared" ref="AP690" si="2377">SUM(AP691:AP698)</f>
        <v>1255560</v>
      </c>
      <c r="AQ690" s="225">
        <f t="shared" ref="AQ690" si="2378">SUM(AQ691:AQ698)</f>
        <v>2087196.666666667</v>
      </c>
      <c r="AR690" s="225"/>
      <c r="AS690" s="225"/>
      <c r="AT690" s="222">
        <f t="shared" si="2131"/>
        <v>0</v>
      </c>
      <c r="AU690" s="223"/>
      <c r="AV690" s="225">
        <f>SUM(AV691:AV698)</f>
        <v>2735250</v>
      </c>
      <c r="AW690" s="225">
        <f t="shared" ref="AW690" si="2379">SUM(AW691:AW698)</f>
        <v>0</v>
      </c>
      <c r="AX690" s="225">
        <f t="shared" ref="AX690" si="2380">SUM(AX691:AX698)</f>
        <v>2735250</v>
      </c>
      <c r="AY690" s="225"/>
      <c r="AZ690" s="225"/>
      <c r="BA690" s="222">
        <f t="shared" si="2230"/>
        <v>0</v>
      </c>
      <c r="BB690" s="223"/>
      <c r="BC690" s="225">
        <f>SUM(BC691:BC698)</f>
        <v>0</v>
      </c>
      <c r="BD690" s="225">
        <f t="shared" ref="BD690:BE690" si="2381">SUM(BD691:BD698)</f>
        <v>0</v>
      </c>
      <c r="BE690" s="225">
        <f t="shared" si="2381"/>
        <v>0</v>
      </c>
      <c r="BF690" s="225"/>
      <c r="BG690" s="225"/>
      <c r="BH690" s="222">
        <f t="shared" si="2231"/>
        <v>0</v>
      </c>
      <c r="BI690" s="223"/>
      <c r="BJ690" s="223"/>
      <c r="BK690" s="225">
        <f>SUM(BK691:BK698)</f>
        <v>0</v>
      </c>
      <c r="BL690" s="225">
        <f t="shared" ref="BL690:BM690" si="2382">SUM(BL691:BL698)</f>
        <v>0</v>
      </c>
      <c r="BM690" s="225">
        <f t="shared" si="2382"/>
        <v>0</v>
      </c>
      <c r="BN690" s="225"/>
      <c r="BO690" s="225"/>
      <c r="BP690" s="222">
        <f t="shared" si="2232"/>
        <v>0</v>
      </c>
      <c r="BQ690" s="223"/>
      <c r="BR690" s="225">
        <f>SUM(BR691:BR698)</f>
        <v>379008</v>
      </c>
      <c r="BS690" s="225">
        <f t="shared" ref="BS690:BT690" si="2383">SUM(BS691:BS698)</f>
        <v>0</v>
      </c>
      <c r="BT690" s="225">
        <f t="shared" si="2383"/>
        <v>379008</v>
      </c>
      <c r="BU690" s="29"/>
      <c r="BV690" s="190"/>
      <c r="BW690" s="25">
        <f t="shared" si="2233"/>
        <v>0</v>
      </c>
      <c r="BX690" s="47"/>
      <c r="BY690" s="35"/>
      <c r="BZ690" s="35"/>
      <c r="CA690" s="53"/>
      <c r="CB690" s="53"/>
      <c r="CC690" s="53"/>
      <c r="CD690" s="53"/>
      <c r="CE690" s="53"/>
      <c r="CF690" s="53"/>
      <c r="CG690" s="53"/>
      <c r="CH690" s="53"/>
      <c r="CI690" s="53"/>
      <c r="CJ690" s="53"/>
      <c r="CK690" s="53"/>
      <c r="CL690" s="53"/>
      <c r="CM690" s="53"/>
      <c r="CN690" s="53"/>
      <c r="CO690" s="53"/>
      <c r="CP690" s="53"/>
      <c r="CQ690" s="53"/>
      <c r="CR690" s="53"/>
      <c r="CS690" s="53"/>
      <c r="CT690" s="53"/>
      <c r="CU690" s="53"/>
      <c r="CV690" s="53"/>
      <c r="CW690" s="53"/>
      <c r="CX690" s="53"/>
      <c r="CY690" s="53"/>
      <c r="CZ690" s="53"/>
      <c r="DA690" s="53"/>
      <c r="DB690" s="53"/>
      <c r="DC690" s="53"/>
      <c r="DD690" s="53"/>
      <c r="DE690" s="53"/>
      <c r="DF690" s="53"/>
      <c r="DG690" s="53"/>
      <c r="DH690" s="53"/>
      <c r="DI690" s="53"/>
      <c r="DJ690" s="53"/>
      <c r="DK690" s="53"/>
      <c r="DL690" s="53"/>
      <c r="DM690" s="53"/>
      <c r="DN690" s="53"/>
      <c r="DO690" s="53"/>
      <c r="DP690" s="53"/>
      <c r="DQ690" s="53"/>
      <c r="DR690" s="53"/>
      <c r="DS690" s="53"/>
      <c r="DT690" s="53"/>
      <c r="DU690" s="53"/>
      <c r="DV690" s="53"/>
      <c r="DW690" s="53"/>
      <c r="DX690" s="53"/>
      <c r="DY690" s="53"/>
      <c r="DZ690" s="53"/>
      <c r="EA690" s="53"/>
      <c r="EB690" s="53"/>
      <c r="EC690" s="53"/>
      <c r="ED690" s="53"/>
      <c r="EE690" s="53"/>
      <c r="EF690" s="53"/>
      <c r="EG690" s="53"/>
      <c r="EH690" s="53"/>
      <c r="EI690" s="53"/>
      <c r="EJ690" s="53"/>
      <c r="EK690" s="53"/>
      <c r="EL690" s="53"/>
      <c r="EM690" s="53"/>
      <c r="EN690" s="53"/>
      <c r="EO690" s="53"/>
      <c r="EP690" s="53"/>
      <c r="EQ690" s="53"/>
      <c r="ER690" s="53"/>
      <c r="ES690" s="53"/>
      <c r="ET690" s="53"/>
      <c r="EU690" s="53"/>
      <c r="EV690" s="53"/>
      <c r="EW690" s="53"/>
      <c r="EX690" s="53"/>
      <c r="EY690" s="53"/>
      <c r="EZ690" s="53"/>
      <c r="FA690" s="53"/>
      <c r="FB690" s="53"/>
      <c r="FC690" s="53"/>
      <c r="FD690" s="53"/>
      <c r="FE690" s="53"/>
      <c r="FF690" s="53"/>
    </row>
    <row r="691" spans="1:162" ht="28.5" customHeight="1" outlineLevel="1" x14ac:dyDescent="0.45">
      <c r="A691" s="5">
        <v>559</v>
      </c>
      <c r="B691" s="5">
        <v>105</v>
      </c>
      <c r="C691" s="5" t="s">
        <v>535</v>
      </c>
      <c r="D691" s="6" t="s">
        <v>550</v>
      </c>
      <c r="E691" s="10">
        <v>2</v>
      </c>
      <c r="F691" s="285">
        <f t="shared" ref="F691:F698" si="2384">I691*E691</f>
        <v>5833.3333333333339</v>
      </c>
      <c r="G691" s="285">
        <f t="shared" ref="G691:G698" si="2385">J691*E691</f>
        <v>91192.2</v>
      </c>
      <c r="H691" s="285">
        <f t="shared" ref="H691:H698" si="2386">F691+G691</f>
        <v>97025.533333333326</v>
      </c>
      <c r="I691" s="283">
        <f>AR691</f>
        <v>2916.666666666667</v>
      </c>
      <c r="J691" s="283">
        <f>AL691</f>
        <v>45596.1</v>
      </c>
      <c r="K691" s="10"/>
      <c r="L691" s="228"/>
      <c r="M691" s="227">
        <f t="shared" si="2155"/>
        <v>0</v>
      </c>
      <c r="N691" s="227">
        <f t="shared" si="2270"/>
        <v>0</v>
      </c>
      <c r="O691" s="227">
        <f t="shared" si="2156"/>
        <v>0</v>
      </c>
      <c r="P691" s="227"/>
      <c r="Q691" s="227"/>
      <c r="R691" s="227">
        <f t="shared" si="2157"/>
        <v>0</v>
      </c>
      <c r="S691" s="228"/>
      <c r="T691" s="227">
        <f t="shared" si="2366"/>
        <v>0</v>
      </c>
      <c r="U691" s="227">
        <f t="shared" si="2367"/>
        <v>0</v>
      </c>
      <c r="V691" s="232">
        <f t="shared" si="2368"/>
        <v>0</v>
      </c>
      <c r="W691" s="274"/>
      <c r="X691" s="227"/>
      <c r="Y691" s="227">
        <f t="shared" si="2300"/>
        <v>0</v>
      </c>
      <c r="Z691" s="228"/>
      <c r="AA691" s="238">
        <f t="shared" ref="AA691:AA698" si="2387">AG691*AD691</f>
        <v>0</v>
      </c>
      <c r="AB691" s="227">
        <f t="shared" ref="AB691:AB698" si="2388">AM691*AE691</f>
        <v>0</v>
      </c>
      <c r="AC691" s="227">
        <f t="shared" ref="AC691:AC698" si="2389">AA691+AB691</f>
        <v>0</v>
      </c>
      <c r="AD691" s="240"/>
      <c r="AE691" s="227"/>
      <c r="AF691" s="229">
        <f t="shared" si="2229"/>
        <v>0</v>
      </c>
      <c r="AG691" s="228"/>
      <c r="AH691" s="227">
        <f t="shared" si="2158"/>
        <v>0</v>
      </c>
      <c r="AI691" s="227">
        <f t="shared" si="2159"/>
        <v>91192.2</v>
      </c>
      <c r="AJ691" s="232">
        <f t="shared" si="2369"/>
        <v>91192.2</v>
      </c>
      <c r="AK691" s="227"/>
      <c r="AL691" s="227">
        <v>45596.1</v>
      </c>
      <c r="AM691" s="227">
        <f t="shared" si="2304"/>
        <v>45596.1</v>
      </c>
      <c r="AN691" s="228"/>
      <c r="AO691" s="238">
        <f t="shared" ref="AO691:AO698" si="2390">E691*AR691</f>
        <v>5833.3333333333339</v>
      </c>
      <c r="AP691" s="227">
        <f>E691*AS691</f>
        <v>0</v>
      </c>
      <c r="AQ691" s="227">
        <f t="shared" si="2135"/>
        <v>5833.3333333333339</v>
      </c>
      <c r="AR691" s="227">
        <v>2916.666666666667</v>
      </c>
      <c r="AS691" s="227">
        <v>0</v>
      </c>
      <c r="AT691" s="229">
        <f t="shared" si="2131"/>
        <v>2916.666666666667</v>
      </c>
      <c r="AU691" s="230"/>
      <c r="AV691" s="238">
        <f t="shared" ref="AV691:AV698" si="2391">E691*AY691</f>
        <v>4000</v>
      </c>
      <c r="AW691" s="227">
        <f t="shared" ref="AW691:AW698" si="2392">R691*AZ691</f>
        <v>0</v>
      </c>
      <c r="AX691" s="227">
        <f t="shared" ref="AX691:AX698" si="2393">AV691+AW691</f>
        <v>4000</v>
      </c>
      <c r="AY691" s="229">
        <v>2000</v>
      </c>
      <c r="AZ691" s="227"/>
      <c r="BA691" s="229">
        <f t="shared" si="2230"/>
        <v>2000</v>
      </c>
      <c r="BB691" s="230"/>
      <c r="BC691" s="238">
        <f t="shared" ref="BC691:BC698" si="2394">S691*BF691</f>
        <v>0</v>
      </c>
      <c r="BD691" s="227">
        <f t="shared" ref="BD691:BD698" si="2395">Y691*BG691</f>
        <v>0</v>
      </c>
      <c r="BE691" s="227">
        <f t="shared" ref="BE691:BE698" si="2396">BC691+BD691</f>
        <v>0</v>
      </c>
      <c r="BF691" s="240"/>
      <c r="BG691" s="227"/>
      <c r="BH691" s="229">
        <f t="shared" si="2231"/>
        <v>0</v>
      </c>
      <c r="BI691" s="230"/>
      <c r="BJ691" s="230"/>
      <c r="BK691" s="238">
        <f t="shared" ref="BK691:BK698" si="2397">AN691*BN691</f>
        <v>0</v>
      </c>
      <c r="BL691" s="227">
        <f t="shared" ref="BL691:BL698" si="2398">AT691*BO691</f>
        <v>0</v>
      </c>
      <c r="BM691" s="227">
        <f t="shared" ref="BM691:BM698" si="2399">BK691+BL691</f>
        <v>0</v>
      </c>
      <c r="BN691" s="240"/>
      <c r="BO691" s="227"/>
      <c r="BP691" s="229">
        <f t="shared" si="2232"/>
        <v>0</v>
      </c>
      <c r="BQ691" s="230"/>
      <c r="BR691" s="238">
        <f>AU691*BU691</f>
        <v>0</v>
      </c>
      <c r="BS691" s="227">
        <f>BA691*BV691</f>
        <v>0</v>
      </c>
      <c r="BT691" s="227">
        <f t="shared" ref="BT691:BT698" si="2400">BR691+BS691</f>
        <v>0</v>
      </c>
      <c r="BU691" s="52"/>
      <c r="BV691" s="186"/>
      <c r="BW691" s="16">
        <f t="shared" si="2233"/>
        <v>0</v>
      </c>
      <c r="BX691" s="48"/>
      <c r="BY691" s="37" t="s">
        <v>1047</v>
      </c>
      <c r="BZ691" s="37"/>
    </row>
    <row r="692" spans="1:162" ht="128.25" customHeight="1" outlineLevel="1" x14ac:dyDescent="0.45">
      <c r="A692" s="5">
        <v>560</v>
      </c>
      <c r="B692" s="5">
        <v>106</v>
      </c>
      <c r="C692" s="5" t="s">
        <v>536</v>
      </c>
      <c r="D692" s="6" t="s">
        <v>557</v>
      </c>
      <c r="E692" s="10">
        <v>2117</v>
      </c>
      <c r="F692" s="285">
        <f t="shared" si="2384"/>
        <v>141133.33333333334</v>
      </c>
      <c r="G692" s="285">
        <f t="shared" si="2385"/>
        <v>465740</v>
      </c>
      <c r="H692" s="285">
        <f t="shared" si="2386"/>
        <v>606873.33333333337</v>
      </c>
      <c r="I692" s="285">
        <f t="shared" ref="I692:I698" si="2401">AR692</f>
        <v>66.666666666666671</v>
      </c>
      <c r="J692" s="285">
        <f t="shared" ref="J692:J695" si="2402">AL692</f>
        <v>220</v>
      </c>
      <c r="K692" s="10"/>
      <c r="L692" s="228"/>
      <c r="M692" s="227">
        <f t="shared" si="2155"/>
        <v>455155</v>
      </c>
      <c r="N692" s="227">
        <f t="shared" si="2270"/>
        <v>1026745</v>
      </c>
      <c r="O692" s="227">
        <f t="shared" si="2156"/>
        <v>1481900</v>
      </c>
      <c r="P692" s="227">
        <v>215</v>
      </c>
      <c r="Q692" s="227">
        <v>485</v>
      </c>
      <c r="R692" s="227">
        <f t="shared" si="2157"/>
        <v>700</v>
      </c>
      <c r="S692" s="228"/>
      <c r="T692" s="227">
        <f t="shared" si="2366"/>
        <v>0</v>
      </c>
      <c r="U692" s="227">
        <f t="shared" si="2367"/>
        <v>0</v>
      </c>
      <c r="V692" s="232">
        <f t="shared" si="2368"/>
        <v>0</v>
      </c>
      <c r="W692" s="274"/>
      <c r="X692" s="227"/>
      <c r="Y692" s="227">
        <f t="shared" si="2300"/>
        <v>0</v>
      </c>
      <c r="Z692" s="228"/>
      <c r="AA692" s="238">
        <f t="shared" si="2387"/>
        <v>0</v>
      </c>
      <c r="AB692" s="227">
        <f t="shared" si="2388"/>
        <v>0</v>
      </c>
      <c r="AC692" s="227">
        <f t="shared" si="2389"/>
        <v>0</v>
      </c>
      <c r="AD692" s="240"/>
      <c r="AE692" s="227"/>
      <c r="AF692" s="229">
        <f t="shared" si="2229"/>
        <v>0</v>
      </c>
      <c r="AG692" s="228"/>
      <c r="AH692" s="227">
        <f t="shared" si="2158"/>
        <v>0</v>
      </c>
      <c r="AI692" s="227">
        <f t="shared" si="2159"/>
        <v>465740</v>
      </c>
      <c r="AJ692" s="232">
        <f t="shared" si="2369"/>
        <v>465740</v>
      </c>
      <c r="AK692" s="227"/>
      <c r="AL692" s="227">
        <v>220</v>
      </c>
      <c r="AM692" s="227">
        <f t="shared" si="2304"/>
        <v>220</v>
      </c>
      <c r="AN692" s="228"/>
      <c r="AO692" s="238">
        <f t="shared" si="2390"/>
        <v>141133.33333333334</v>
      </c>
      <c r="AP692" s="227">
        <f t="shared" ref="AP692:AP698" si="2403">E692*AS692</f>
        <v>254040</v>
      </c>
      <c r="AQ692" s="227">
        <f t="shared" si="2135"/>
        <v>395173.33333333337</v>
      </c>
      <c r="AR692" s="227">
        <v>66.666666666666671</v>
      </c>
      <c r="AS692" s="227">
        <v>120</v>
      </c>
      <c r="AT692" s="229">
        <f t="shared" si="2131"/>
        <v>186.66666666666669</v>
      </c>
      <c r="AU692" s="230"/>
      <c r="AV692" s="238">
        <f t="shared" si="2391"/>
        <v>635100</v>
      </c>
      <c r="AW692" s="227">
        <f t="shared" si="2392"/>
        <v>0</v>
      </c>
      <c r="AX692" s="227">
        <f t="shared" si="2393"/>
        <v>635100</v>
      </c>
      <c r="AY692" s="229">
        <v>300</v>
      </c>
      <c r="AZ692" s="227"/>
      <c r="BA692" s="229">
        <f t="shared" si="2230"/>
        <v>300</v>
      </c>
      <c r="BB692" s="230"/>
      <c r="BC692" s="238">
        <f t="shared" si="2394"/>
        <v>0</v>
      </c>
      <c r="BD692" s="227">
        <f t="shared" si="2395"/>
        <v>0</v>
      </c>
      <c r="BE692" s="227">
        <f t="shared" si="2396"/>
        <v>0</v>
      </c>
      <c r="BF692" s="240"/>
      <c r="BG692" s="227"/>
      <c r="BH692" s="229">
        <f t="shared" si="2231"/>
        <v>0</v>
      </c>
      <c r="BI692" s="230"/>
      <c r="BJ692" s="230"/>
      <c r="BK692" s="238">
        <f t="shared" si="2397"/>
        <v>0</v>
      </c>
      <c r="BL692" s="227">
        <f t="shared" si="2398"/>
        <v>0</v>
      </c>
      <c r="BM692" s="227">
        <f t="shared" si="2399"/>
        <v>0</v>
      </c>
      <c r="BN692" s="240"/>
      <c r="BO692" s="227"/>
      <c r="BP692" s="229">
        <f t="shared" si="2232"/>
        <v>0</v>
      </c>
      <c r="BQ692" s="230"/>
      <c r="BR692" s="238">
        <f>AU692*BU692</f>
        <v>0</v>
      </c>
      <c r="BS692" s="227">
        <f>BA692*BV692</f>
        <v>0</v>
      </c>
      <c r="BT692" s="227">
        <f t="shared" si="2400"/>
        <v>0</v>
      </c>
      <c r="BU692" s="52"/>
      <c r="BV692" s="186"/>
      <c r="BW692" s="16">
        <f t="shared" si="2233"/>
        <v>0</v>
      </c>
      <c r="BX692" s="48"/>
      <c r="BY692" s="37" t="s">
        <v>1048</v>
      </c>
      <c r="BZ692" s="37"/>
    </row>
    <row r="693" spans="1:162" ht="142.5" customHeight="1" outlineLevel="1" x14ac:dyDescent="0.45">
      <c r="A693" s="5">
        <v>561</v>
      </c>
      <c r="B693" s="5">
        <v>107</v>
      </c>
      <c r="C693" s="5" t="s">
        <v>537</v>
      </c>
      <c r="D693" s="6" t="s">
        <v>557</v>
      </c>
      <c r="E693" s="10">
        <v>2117</v>
      </c>
      <c r="F693" s="285">
        <f t="shared" si="2384"/>
        <v>638628.33333333337</v>
      </c>
      <c r="G693" s="285">
        <f t="shared" si="2385"/>
        <v>472091</v>
      </c>
      <c r="H693" s="285">
        <f t="shared" si="2386"/>
        <v>1110719.3333333335</v>
      </c>
      <c r="I693" s="285">
        <f t="shared" si="2401"/>
        <v>301.66666666666669</v>
      </c>
      <c r="J693" s="285">
        <f t="shared" si="2402"/>
        <v>223</v>
      </c>
      <c r="K693" s="10"/>
      <c r="L693" s="228"/>
      <c r="M693" s="227">
        <f t="shared" si="2155"/>
        <v>793875</v>
      </c>
      <c r="N693" s="227">
        <f t="shared" si="2270"/>
        <v>959001</v>
      </c>
      <c r="O693" s="227">
        <f t="shared" si="2156"/>
        <v>1752876</v>
      </c>
      <c r="P693" s="227">
        <v>375</v>
      </c>
      <c r="Q693" s="227">
        <v>453</v>
      </c>
      <c r="R693" s="227">
        <f t="shared" si="2157"/>
        <v>828</v>
      </c>
      <c r="S693" s="228"/>
      <c r="T693" s="227">
        <f t="shared" si="2366"/>
        <v>0</v>
      </c>
      <c r="U693" s="227">
        <f t="shared" si="2367"/>
        <v>0</v>
      </c>
      <c r="V693" s="232">
        <f t="shared" si="2368"/>
        <v>0</v>
      </c>
      <c r="W693" s="274"/>
      <c r="X693" s="227"/>
      <c r="Y693" s="227">
        <f t="shared" si="2300"/>
        <v>0</v>
      </c>
      <c r="Z693" s="228"/>
      <c r="AA693" s="238">
        <f t="shared" si="2387"/>
        <v>0</v>
      </c>
      <c r="AB693" s="227">
        <f t="shared" si="2388"/>
        <v>0</v>
      </c>
      <c r="AC693" s="227">
        <f t="shared" si="2389"/>
        <v>0</v>
      </c>
      <c r="AD693" s="240"/>
      <c r="AE693" s="227"/>
      <c r="AF693" s="229">
        <f t="shared" si="2229"/>
        <v>0</v>
      </c>
      <c r="AG693" s="228"/>
      <c r="AH693" s="227">
        <f t="shared" si="2158"/>
        <v>0</v>
      </c>
      <c r="AI693" s="227">
        <f t="shared" si="2159"/>
        <v>472091</v>
      </c>
      <c r="AJ693" s="232">
        <f t="shared" si="2369"/>
        <v>472091</v>
      </c>
      <c r="AK693" s="227"/>
      <c r="AL693" s="227">
        <v>223</v>
      </c>
      <c r="AM693" s="227">
        <f t="shared" si="2304"/>
        <v>223</v>
      </c>
      <c r="AN693" s="228"/>
      <c r="AO693" s="238">
        <f t="shared" si="2390"/>
        <v>638628.33333333337</v>
      </c>
      <c r="AP693" s="227">
        <f t="shared" si="2403"/>
        <v>973820</v>
      </c>
      <c r="AQ693" s="227">
        <f t="shared" si="2135"/>
        <v>1612448.3333333335</v>
      </c>
      <c r="AR693" s="227">
        <v>301.66666666666669</v>
      </c>
      <c r="AS693" s="227">
        <v>460</v>
      </c>
      <c r="AT693" s="229">
        <f t="shared" si="2131"/>
        <v>761.66666666666674</v>
      </c>
      <c r="AU693" s="230"/>
      <c r="AV693" s="238">
        <f t="shared" si="2391"/>
        <v>2011150</v>
      </c>
      <c r="AW693" s="227">
        <f t="shared" si="2392"/>
        <v>0</v>
      </c>
      <c r="AX693" s="227">
        <f t="shared" si="2393"/>
        <v>2011150</v>
      </c>
      <c r="AY693" s="229">
        <v>950</v>
      </c>
      <c r="AZ693" s="227"/>
      <c r="BA693" s="229">
        <f t="shared" si="2230"/>
        <v>950</v>
      </c>
      <c r="BB693" s="230"/>
      <c r="BC693" s="238">
        <f t="shared" si="2394"/>
        <v>0</v>
      </c>
      <c r="BD693" s="227">
        <f t="shared" si="2395"/>
        <v>0</v>
      </c>
      <c r="BE693" s="227">
        <f t="shared" si="2396"/>
        <v>0</v>
      </c>
      <c r="BF693" s="240"/>
      <c r="BG693" s="227"/>
      <c r="BH693" s="229">
        <f t="shared" si="2231"/>
        <v>0</v>
      </c>
      <c r="BI693" s="230"/>
      <c r="BJ693" s="230"/>
      <c r="BK693" s="238">
        <f t="shared" si="2397"/>
        <v>0</v>
      </c>
      <c r="BL693" s="227">
        <f t="shared" si="2398"/>
        <v>0</v>
      </c>
      <c r="BM693" s="227">
        <f t="shared" si="2399"/>
        <v>0</v>
      </c>
      <c r="BN693" s="240"/>
      <c r="BO693" s="227"/>
      <c r="BP693" s="229">
        <f t="shared" si="2232"/>
        <v>0</v>
      </c>
      <c r="BQ693" s="230"/>
      <c r="BR693" s="238">
        <f>AU693*BU693</f>
        <v>0</v>
      </c>
      <c r="BS693" s="227">
        <f>BA693*BV693</f>
        <v>0</v>
      </c>
      <c r="BT693" s="227">
        <f t="shared" si="2400"/>
        <v>0</v>
      </c>
      <c r="BU693" s="52"/>
      <c r="BV693" s="186"/>
      <c r="BW693" s="16">
        <f t="shared" si="2233"/>
        <v>0</v>
      </c>
      <c r="BX693" s="48"/>
      <c r="BY693" s="37" t="s">
        <v>1059</v>
      </c>
      <c r="BZ693" s="37"/>
    </row>
    <row r="694" spans="1:162" ht="28.5" customHeight="1" outlineLevel="1" x14ac:dyDescent="0.45">
      <c r="A694" s="5">
        <v>562</v>
      </c>
      <c r="B694" s="5">
        <v>108</v>
      </c>
      <c r="C694" s="5" t="s">
        <v>538</v>
      </c>
      <c r="D694" s="6" t="s">
        <v>557</v>
      </c>
      <c r="E694" s="10">
        <v>5</v>
      </c>
      <c r="F694" s="285">
        <f t="shared" si="2384"/>
        <v>1875</v>
      </c>
      <c r="G694" s="285">
        <f t="shared" si="2385"/>
        <v>7083.3333333333339</v>
      </c>
      <c r="H694" s="285">
        <f t="shared" si="2386"/>
        <v>8958.3333333333339</v>
      </c>
      <c r="I694" s="285">
        <f t="shared" si="2401"/>
        <v>375</v>
      </c>
      <c r="J694" s="285">
        <f t="shared" si="2402"/>
        <v>1416.6666666666667</v>
      </c>
      <c r="K694" s="10"/>
      <c r="L694" s="228"/>
      <c r="M694" s="227">
        <f t="shared" si="2155"/>
        <v>8250</v>
      </c>
      <c r="N694" s="227">
        <f t="shared" si="2270"/>
        <v>4500</v>
      </c>
      <c r="O694" s="227">
        <f t="shared" si="2156"/>
        <v>12750</v>
      </c>
      <c r="P694" s="227">
        <v>1650</v>
      </c>
      <c r="Q694" s="227">
        <v>900</v>
      </c>
      <c r="R694" s="227">
        <f t="shared" si="2157"/>
        <v>2550</v>
      </c>
      <c r="S694" s="228"/>
      <c r="T694" s="227">
        <f t="shared" si="2366"/>
        <v>0</v>
      </c>
      <c r="U694" s="227">
        <f t="shared" si="2367"/>
        <v>0</v>
      </c>
      <c r="V694" s="232">
        <f t="shared" si="2368"/>
        <v>0</v>
      </c>
      <c r="W694" s="274"/>
      <c r="X694" s="227"/>
      <c r="Y694" s="227">
        <f t="shared" si="2300"/>
        <v>0</v>
      </c>
      <c r="Z694" s="228"/>
      <c r="AA694" s="238">
        <f t="shared" si="2387"/>
        <v>0</v>
      </c>
      <c r="AB694" s="227">
        <f t="shared" si="2388"/>
        <v>0</v>
      </c>
      <c r="AC694" s="227">
        <f t="shared" si="2389"/>
        <v>0</v>
      </c>
      <c r="AD694" s="240"/>
      <c r="AE694" s="227"/>
      <c r="AF694" s="229">
        <f t="shared" si="2229"/>
        <v>0</v>
      </c>
      <c r="AG694" s="228"/>
      <c r="AH694" s="227">
        <f t="shared" si="2158"/>
        <v>0</v>
      </c>
      <c r="AI694" s="227">
        <f t="shared" si="2159"/>
        <v>7083.3333333333339</v>
      </c>
      <c r="AJ694" s="232">
        <f t="shared" si="2369"/>
        <v>7083.3333333333339</v>
      </c>
      <c r="AK694" s="227"/>
      <c r="AL694" s="227">
        <v>1416.6666666666667</v>
      </c>
      <c r="AM694" s="227">
        <f t="shared" si="2304"/>
        <v>1416.6666666666667</v>
      </c>
      <c r="AN694" s="228"/>
      <c r="AO694" s="238">
        <f t="shared" si="2390"/>
        <v>1875</v>
      </c>
      <c r="AP694" s="227">
        <f t="shared" si="2403"/>
        <v>2500</v>
      </c>
      <c r="AQ694" s="227">
        <f t="shared" si="2135"/>
        <v>4375</v>
      </c>
      <c r="AR694" s="227">
        <v>375</v>
      </c>
      <c r="AS694" s="227">
        <v>500</v>
      </c>
      <c r="AT694" s="229">
        <f t="shared" si="2131"/>
        <v>875</v>
      </c>
      <c r="AU694" s="230"/>
      <c r="AV694" s="238">
        <f t="shared" si="2391"/>
        <v>10000</v>
      </c>
      <c r="AW694" s="227">
        <f t="shared" si="2392"/>
        <v>0</v>
      </c>
      <c r="AX694" s="227">
        <f t="shared" si="2393"/>
        <v>10000</v>
      </c>
      <c r="AY694" s="229">
        <v>2000</v>
      </c>
      <c r="AZ694" s="227"/>
      <c r="BA694" s="229">
        <f t="shared" si="2230"/>
        <v>2000</v>
      </c>
      <c r="BB694" s="230"/>
      <c r="BC694" s="238">
        <f t="shared" si="2394"/>
        <v>0</v>
      </c>
      <c r="BD694" s="227">
        <f t="shared" si="2395"/>
        <v>0</v>
      </c>
      <c r="BE694" s="227">
        <f t="shared" si="2396"/>
        <v>0</v>
      </c>
      <c r="BF694" s="240"/>
      <c r="BG694" s="227"/>
      <c r="BH694" s="229">
        <f t="shared" si="2231"/>
        <v>0</v>
      </c>
      <c r="BI694" s="230"/>
      <c r="BJ694" s="230"/>
      <c r="BK694" s="238">
        <f t="shared" si="2397"/>
        <v>0</v>
      </c>
      <c r="BL694" s="227">
        <f t="shared" si="2398"/>
        <v>0</v>
      </c>
      <c r="BM694" s="227">
        <f t="shared" si="2399"/>
        <v>0</v>
      </c>
      <c r="BN694" s="240"/>
      <c r="BO694" s="227"/>
      <c r="BP694" s="229">
        <f t="shared" si="2232"/>
        <v>0</v>
      </c>
      <c r="BQ694" s="230"/>
      <c r="BR694" s="238">
        <f>AU694*BU694</f>
        <v>0</v>
      </c>
      <c r="BS694" s="227">
        <f>BA694*BV694</f>
        <v>0</v>
      </c>
      <c r="BT694" s="227">
        <f t="shared" si="2400"/>
        <v>0</v>
      </c>
      <c r="BU694" s="52"/>
      <c r="BV694" s="186"/>
      <c r="BW694" s="16">
        <f t="shared" si="2233"/>
        <v>0</v>
      </c>
      <c r="BX694" s="48"/>
      <c r="BY694" s="37" t="s">
        <v>1043</v>
      </c>
      <c r="BZ694" s="37"/>
    </row>
    <row r="695" spans="1:162" ht="14.25" customHeight="1" outlineLevel="1" x14ac:dyDescent="0.45">
      <c r="A695" s="5">
        <v>563</v>
      </c>
      <c r="B695" s="5">
        <v>109</v>
      </c>
      <c r="C695" s="5" t="s">
        <v>539</v>
      </c>
      <c r="D695" s="6" t="s">
        <v>570</v>
      </c>
      <c r="E695" s="10">
        <v>10</v>
      </c>
      <c r="F695" s="285">
        <f t="shared" si="2384"/>
        <v>8333.3333333333339</v>
      </c>
      <c r="G695" s="285">
        <f t="shared" si="2385"/>
        <v>8333.3333333333339</v>
      </c>
      <c r="H695" s="285">
        <f t="shared" si="2386"/>
        <v>16666.666666666668</v>
      </c>
      <c r="I695" s="285">
        <f t="shared" si="2401"/>
        <v>833.33333333333337</v>
      </c>
      <c r="J695" s="285">
        <f t="shared" si="2402"/>
        <v>833.33333333333337</v>
      </c>
      <c r="K695" s="10"/>
      <c r="L695" s="228"/>
      <c r="M695" s="227">
        <f t="shared" si="2155"/>
        <v>7800</v>
      </c>
      <c r="N695" s="227">
        <f t="shared" si="2270"/>
        <v>7000</v>
      </c>
      <c r="O695" s="227">
        <v>0</v>
      </c>
      <c r="P695" s="227">
        <v>780</v>
      </c>
      <c r="Q695" s="227">
        <v>700</v>
      </c>
      <c r="R695" s="227">
        <f t="shared" si="2157"/>
        <v>1480</v>
      </c>
      <c r="S695" s="228"/>
      <c r="T695" s="227">
        <f t="shared" si="2366"/>
        <v>0</v>
      </c>
      <c r="U695" s="227">
        <f t="shared" si="2367"/>
        <v>0</v>
      </c>
      <c r="V695" s="232">
        <f t="shared" si="2368"/>
        <v>0</v>
      </c>
      <c r="W695" s="274"/>
      <c r="X695" s="227"/>
      <c r="Y695" s="227">
        <f t="shared" si="2300"/>
        <v>0</v>
      </c>
      <c r="Z695" s="228"/>
      <c r="AA695" s="238">
        <f t="shared" si="2387"/>
        <v>0</v>
      </c>
      <c r="AB695" s="227">
        <f t="shared" si="2388"/>
        <v>0</v>
      </c>
      <c r="AC695" s="227">
        <f t="shared" si="2389"/>
        <v>0</v>
      </c>
      <c r="AD695" s="240"/>
      <c r="AE695" s="227"/>
      <c r="AF695" s="229">
        <f t="shared" si="2229"/>
        <v>0</v>
      </c>
      <c r="AG695" s="228"/>
      <c r="AH695" s="227">
        <f t="shared" si="2158"/>
        <v>0</v>
      </c>
      <c r="AI695" s="227">
        <f t="shared" si="2159"/>
        <v>8333.3333333333339</v>
      </c>
      <c r="AJ695" s="232">
        <f t="shared" si="2369"/>
        <v>8333.3333333333339</v>
      </c>
      <c r="AK695" s="227"/>
      <c r="AL695" s="227">
        <v>833.33333333333337</v>
      </c>
      <c r="AM695" s="227">
        <f t="shared" si="2304"/>
        <v>833.33333333333337</v>
      </c>
      <c r="AN695" s="228"/>
      <c r="AO695" s="238">
        <f t="shared" si="2390"/>
        <v>8333.3333333333339</v>
      </c>
      <c r="AP695" s="227">
        <f t="shared" si="2403"/>
        <v>5333.3333333333339</v>
      </c>
      <c r="AQ695" s="227">
        <f t="shared" si="2135"/>
        <v>13666.666666666668</v>
      </c>
      <c r="AR695" s="227">
        <v>833.33333333333337</v>
      </c>
      <c r="AS695" s="227">
        <v>533.33333333333337</v>
      </c>
      <c r="AT695" s="229">
        <f t="shared" si="2131"/>
        <v>1366.6666666666667</v>
      </c>
      <c r="AU695" s="230"/>
      <c r="AV695" s="238">
        <f t="shared" si="2391"/>
        <v>15000</v>
      </c>
      <c r="AW695" s="227">
        <f t="shared" si="2392"/>
        <v>0</v>
      </c>
      <c r="AX695" s="227">
        <f t="shared" si="2393"/>
        <v>15000</v>
      </c>
      <c r="AY695" s="229">
        <v>1500</v>
      </c>
      <c r="AZ695" s="227"/>
      <c r="BA695" s="229">
        <f t="shared" si="2230"/>
        <v>1500</v>
      </c>
      <c r="BB695" s="230"/>
      <c r="BC695" s="238">
        <f t="shared" si="2394"/>
        <v>0</v>
      </c>
      <c r="BD695" s="227">
        <f t="shared" si="2395"/>
        <v>0</v>
      </c>
      <c r="BE695" s="227">
        <f t="shared" si="2396"/>
        <v>0</v>
      </c>
      <c r="BF695" s="240"/>
      <c r="BG695" s="227"/>
      <c r="BH695" s="229">
        <f t="shared" si="2231"/>
        <v>0</v>
      </c>
      <c r="BI695" s="230"/>
      <c r="BJ695" s="230"/>
      <c r="BK695" s="238">
        <f t="shared" si="2397"/>
        <v>0</v>
      </c>
      <c r="BL695" s="227">
        <f t="shared" si="2398"/>
        <v>0</v>
      </c>
      <c r="BM695" s="227">
        <f t="shared" si="2399"/>
        <v>0</v>
      </c>
      <c r="BN695" s="240"/>
      <c r="BO695" s="227"/>
      <c r="BP695" s="229">
        <f t="shared" si="2232"/>
        <v>0</v>
      </c>
      <c r="BQ695" s="230"/>
      <c r="BR695" s="238">
        <f>E695*BU695</f>
        <v>157920</v>
      </c>
      <c r="BS695" s="227">
        <f>E695*BV695</f>
        <v>0</v>
      </c>
      <c r="BT695" s="227">
        <v>157920</v>
      </c>
      <c r="BU695" s="16">
        <f>BT695/E695</f>
        <v>15792</v>
      </c>
      <c r="BV695" s="186"/>
      <c r="BW695" s="16">
        <f t="shared" si="2233"/>
        <v>15792</v>
      </c>
      <c r="BX695" s="48"/>
      <c r="BY695" s="37" t="s">
        <v>1044</v>
      </c>
      <c r="BZ695" s="37"/>
    </row>
    <row r="696" spans="1:162" ht="42.75" customHeight="1" outlineLevel="1" x14ac:dyDescent="0.45">
      <c r="A696" s="5">
        <v>564</v>
      </c>
      <c r="B696" s="5">
        <v>110</v>
      </c>
      <c r="C696" s="5" t="s">
        <v>542</v>
      </c>
      <c r="D696" s="6" t="s">
        <v>550</v>
      </c>
      <c r="E696" s="10">
        <v>10</v>
      </c>
      <c r="F696" s="285">
        <f t="shared" si="2384"/>
        <v>20833.333333333336</v>
      </c>
      <c r="G696" s="285">
        <f t="shared" si="2385"/>
        <v>20833.333333333336</v>
      </c>
      <c r="H696" s="285">
        <f t="shared" si="2386"/>
        <v>41666.666666666672</v>
      </c>
      <c r="I696" s="285">
        <f t="shared" si="2401"/>
        <v>2083.3333333333335</v>
      </c>
      <c r="J696" s="285">
        <f>AR696</f>
        <v>2083.3333333333335</v>
      </c>
      <c r="K696" s="10"/>
      <c r="L696" s="228"/>
      <c r="M696" s="227">
        <f t="shared" si="2155"/>
        <v>9800</v>
      </c>
      <c r="N696" s="227">
        <f t="shared" si="2270"/>
        <v>12000</v>
      </c>
      <c r="O696" s="227">
        <v>0</v>
      </c>
      <c r="P696" s="227">
        <v>980</v>
      </c>
      <c r="Q696" s="227">
        <v>1200</v>
      </c>
      <c r="R696" s="227">
        <f t="shared" si="2157"/>
        <v>2180</v>
      </c>
      <c r="S696" s="228"/>
      <c r="T696" s="227">
        <f t="shared" si="2366"/>
        <v>0</v>
      </c>
      <c r="U696" s="227">
        <f t="shared" si="2367"/>
        <v>0</v>
      </c>
      <c r="V696" s="232">
        <f t="shared" si="2368"/>
        <v>0</v>
      </c>
      <c r="W696" s="274"/>
      <c r="X696" s="227"/>
      <c r="Y696" s="227">
        <f t="shared" si="2300"/>
        <v>0</v>
      </c>
      <c r="Z696" s="228"/>
      <c r="AA696" s="238">
        <f t="shared" si="2387"/>
        <v>0</v>
      </c>
      <c r="AB696" s="227">
        <f t="shared" si="2388"/>
        <v>0</v>
      </c>
      <c r="AC696" s="227">
        <f t="shared" si="2389"/>
        <v>0</v>
      </c>
      <c r="AD696" s="240"/>
      <c r="AE696" s="227"/>
      <c r="AF696" s="229">
        <f t="shared" si="2229"/>
        <v>0</v>
      </c>
      <c r="AG696" s="228"/>
      <c r="AH696" s="227">
        <f t="shared" si="2158"/>
        <v>0</v>
      </c>
      <c r="AI696" s="227">
        <f t="shared" si="2159"/>
        <v>0</v>
      </c>
      <c r="AJ696" s="232">
        <f t="shared" si="2369"/>
        <v>0</v>
      </c>
      <c r="AK696" s="227"/>
      <c r="AL696" s="227"/>
      <c r="AM696" s="227">
        <f t="shared" si="2304"/>
        <v>0</v>
      </c>
      <c r="AN696" s="228"/>
      <c r="AO696" s="238">
        <f t="shared" si="2390"/>
        <v>20833.333333333336</v>
      </c>
      <c r="AP696" s="227">
        <f t="shared" si="2403"/>
        <v>10000</v>
      </c>
      <c r="AQ696" s="227">
        <f t="shared" si="2135"/>
        <v>30833.333333333336</v>
      </c>
      <c r="AR696" s="227">
        <v>2083.3333333333335</v>
      </c>
      <c r="AS696" s="227">
        <v>1000</v>
      </c>
      <c r="AT696" s="229">
        <f t="shared" si="2131"/>
        <v>3083.3333333333335</v>
      </c>
      <c r="AU696" s="230"/>
      <c r="AV696" s="238">
        <f t="shared" si="2391"/>
        <v>35000</v>
      </c>
      <c r="AW696" s="227">
        <f t="shared" si="2392"/>
        <v>0</v>
      </c>
      <c r="AX696" s="227">
        <f t="shared" si="2393"/>
        <v>35000</v>
      </c>
      <c r="AY696" s="229">
        <v>3500</v>
      </c>
      <c r="AZ696" s="227"/>
      <c r="BA696" s="229">
        <f t="shared" si="2230"/>
        <v>3500</v>
      </c>
      <c r="BB696" s="230"/>
      <c r="BC696" s="238">
        <f t="shared" si="2394"/>
        <v>0</v>
      </c>
      <c r="BD696" s="227">
        <f t="shared" si="2395"/>
        <v>0</v>
      </c>
      <c r="BE696" s="227">
        <f t="shared" si="2396"/>
        <v>0</v>
      </c>
      <c r="BF696" s="240"/>
      <c r="BG696" s="227"/>
      <c r="BH696" s="229">
        <f t="shared" si="2231"/>
        <v>0</v>
      </c>
      <c r="BI696" s="230"/>
      <c r="BJ696" s="230"/>
      <c r="BK696" s="238">
        <f t="shared" si="2397"/>
        <v>0</v>
      </c>
      <c r="BL696" s="227">
        <f t="shared" si="2398"/>
        <v>0</v>
      </c>
      <c r="BM696" s="227">
        <f t="shared" si="2399"/>
        <v>0</v>
      </c>
      <c r="BN696" s="240"/>
      <c r="BO696" s="227"/>
      <c r="BP696" s="229">
        <f t="shared" si="2232"/>
        <v>0</v>
      </c>
      <c r="BQ696" s="230"/>
      <c r="BR696" s="238">
        <f>E696*BU696</f>
        <v>31584</v>
      </c>
      <c r="BS696" s="227">
        <f>E696*BV696</f>
        <v>0</v>
      </c>
      <c r="BT696" s="227">
        <v>31584</v>
      </c>
      <c r="BU696" s="16">
        <f>BT696/E696</f>
        <v>3158.4</v>
      </c>
      <c r="BV696" s="186"/>
      <c r="BW696" s="16">
        <f t="shared" si="2233"/>
        <v>3158.4</v>
      </c>
      <c r="BX696" s="48"/>
      <c r="BY696" s="37" t="s">
        <v>1049</v>
      </c>
      <c r="BZ696" s="37"/>
    </row>
    <row r="697" spans="1:162" ht="28.5" customHeight="1" outlineLevel="1" x14ac:dyDescent="0.45">
      <c r="A697" s="5">
        <v>565</v>
      </c>
      <c r="B697" s="5" t="s">
        <v>4</v>
      </c>
      <c r="C697" s="5" t="s">
        <v>543</v>
      </c>
      <c r="D697" s="6" t="s">
        <v>550</v>
      </c>
      <c r="E697" s="10" t="s">
        <v>571</v>
      </c>
      <c r="F697" s="285">
        <f t="shared" si="2384"/>
        <v>5000</v>
      </c>
      <c r="G697" s="285">
        <f t="shared" si="2385"/>
        <v>5000</v>
      </c>
      <c r="H697" s="285">
        <f t="shared" si="2386"/>
        <v>10000</v>
      </c>
      <c r="I697" s="285">
        <f t="shared" si="2401"/>
        <v>2500</v>
      </c>
      <c r="J697" s="285">
        <f t="shared" ref="J697:J698" si="2404">AR697</f>
        <v>2500</v>
      </c>
      <c r="K697" s="10"/>
      <c r="L697" s="228"/>
      <c r="M697" s="227">
        <f t="shared" si="2155"/>
        <v>1960</v>
      </c>
      <c r="N697" s="227">
        <f t="shared" si="2270"/>
        <v>9900</v>
      </c>
      <c r="O697" s="227">
        <v>0</v>
      </c>
      <c r="P697" s="227">
        <v>980</v>
      </c>
      <c r="Q697" s="227">
        <v>4950</v>
      </c>
      <c r="R697" s="227">
        <f t="shared" si="2157"/>
        <v>5930</v>
      </c>
      <c r="S697" s="228"/>
      <c r="T697" s="227">
        <f t="shared" si="2366"/>
        <v>0</v>
      </c>
      <c r="U697" s="227">
        <f t="shared" si="2367"/>
        <v>0</v>
      </c>
      <c r="V697" s="232">
        <f t="shared" si="2368"/>
        <v>0</v>
      </c>
      <c r="W697" s="274"/>
      <c r="X697" s="227"/>
      <c r="Y697" s="227">
        <f t="shared" si="2300"/>
        <v>0</v>
      </c>
      <c r="Z697" s="228"/>
      <c r="AA697" s="238">
        <f t="shared" si="2387"/>
        <v>0</v>
      </c>
      <c r="AB697" s="227">
        <f t="shared" si="2388"/>
        <v>0</v>
      </c>
      <c r="AC697" s="227">
        <f t="shared" si="2389"/>
        <v>0</v>
      </c>
      <c r="AD697" s="240"/>
      <c r="AE697" s="227"/>
      <c r="AF697" s="229">
        <f t="shared" si="2229"/>
        <v>0</v>
      </c>
      <c r="AG697" s="228"/>
      <c r="AH697" s="227">
        <f t="shared" si="2158"/>
        <v>0</v>
      </c>
      <c r="AI697" s="227">
        <f t="shared" si="2159"/>
        <v>0</v>
      </c>
      <c r="AJ697" s="232">
        <f t="shared" si="2369"/>
        <v>0</v>
      </c>
      <c r="AK697" s="227"/>
      <c r="AL697" s="227"/>
      <c r="AM697" s="227">
        <f t="shared" si="2304"/>
        <v>0</v>
      </c>
      <c r="AN697" s="228"/>
      <c r="AO697" s="238">
        <f t="shared" si="2390"/>
        <v>5000</v>
      </c>
      <c r="AP697" s="227">
        <f t="shared" si="2403"/>
        <v>8666.6666666666679</v>
      </c>
      <c r="AQ697" s="227">
        <f t="shared" si="2135"/>
        <v>13666.666666666668</v>
      </c>
      <c r="AR697" s="227">
        <v>2500</v>
      </c>
      <c r="AS697" s="227">
        <v>4333.3333333333339</v>
      </c>
      <c r="AT697" s="229">
        <f t="shared" si="2131"/>
        <v>6833.3333333333339</v>
      </c>
      <c r="AU697" s="230"/>
      <c r="AV697" s="238">
        <f t="shared" si="2391"/>
        <v>7000</v>
      </c>
      <c r="AW697" s="227">
        <f t="shared" si="2392"/>
        <v>0</v>
      </c>
      <c r="AX697" s="227">
        <f t="shared" si="2393"/>
        <v>7000</v>
      </c>
      <c r="AY697" s="229">
        <v>3500</v>
      </c>
      <c r="AZ697" s="227"/>
      <c r="BA697" s="229">
        <f t="shared" si="2230"/>
        <v>3500</v>
      </c>
      <c r="BB697" s="230"/>
      <c r="BC697" s="238">
        <f t="shared" si="2394"/>
        <v>0</v>
      </c>
      <c r="BD697" s="227">
        <f t="shared" si="2395"/>
        <v>0</v>
      </c>
      <c r="BE697" s="227">
        <f t="shared" si="2396"/>
        <v>0</v>
      </c>
      <c r="BF697" s="240"/>
      <c r="BG697" s="227"/>
      <c r="BH697" s="229">
        <f t="shared" si="2231"/>
        <v>0</v>
      </c>
      <c r="BI697" s="230"/>
      <c r="BJ697" s="230"/>
      <c r="BK697" s="238">
        <f t="shared" si="2397"/>
        <v>0</v>
      </c>
      <c r="BL697" s="227">
        <f t="shared" si="2398"/>
        <v>0</v>
      </c>
      <c r="BM697" s="227">
        <f t="shared" si="2399"/>
        <v>0</v>
      </c>
      <c r="BN697" s="240"/>
      <c r="BO697" s="227"/>
      <c r="BP697" s="229">
        <f t="shared" si="2232"/>
        <v>0</v>
      </c>
      <c r="BQ697" s="230"/>
      <c r="BR697" s="238">
        <f>E697*BU697</f>
        <v>189504</v>
      </c>
      <c r="BS697" s="227">
        <f>E697*BV697</f>
        <v>0</v>
      </c>
      <c r="BT697" s="227">
        <v>189504</v>
      </c>
      <c r="BU697" s="16">
        <f>BT697/E697</f>
        <v>94752</v>
      </c>
      <c r="BV697" s="186"/>
      <c r="BW697" s="16">
        <f t="shared" si="2233"/>
        <v>94752</v>
      </c>
      <c r="BX697" s="48"/>
      <c r="BY697" s="37" t="s">
        <v>1050</v>
      </c>
      <c r="BZ697" s="37"/>
    </row>
    <row r="698" spans="1:162" ht="28.5" customHeight="1" outlineLevel="1" x14ac:dyDescent="0.45">
      <c r="A698" s="5">
        <v>566</v>
      </c>
      <c r="B698" s="5" t="s">
        <v>5</v>
      </c>
      <c r="C698" s="5" t="s">
        <v>544</v>
      </c>
      <c r="D698" s="6" t="s">
        <v>550</v>
      </c>
      <c r="E698" s="10" t="s">
        <v>572</v>
      </c>
      <c r="F698" s="285">
        <f t="shared" si="2384"/>
        <v>10000</v>
      </c>
      <c r="G698" s="285">
        <f t="shared" si="2385"/>
        <v>10000</v>
      </c>
      <c r="H698" s="285">
        <f t="shared" si="2386"/>
        <v>20000</v>
      </c>
      <c r="I698" s="285">
        <f t="shared" si="2401"/>
        <v>833.33333333333337</v>
      </c>
      <c r="J698" s="285">
        <f t="shared" si="2404"/>
        <v>833.33333333333337</v>
      </c>
      <c r="K698" s="10"/>
      <c r="L698" s="228"/>
      <c r="M698" s="227">
        <f t="shared" si="2155"/>
        <v>11760</v>
      </c>
      <c r="N698" s="227">
        <f t="shared" si="2270"/>
        <v>33600</v>
      </c>
      <c r="O698" s="227"/>
      <c r="P698" s="227">
        <v>980</v>
      </c>
      <c r="Q698" s="227">
        <v>2800</v>
      </c>
      <c r="R698" s="227">
        <f t="shared" si="2157"/>
        <v>3780</v>
      </c>
      <c r="S698" s="228"/>
      <c r="T698" s="227">
        <f t="shared" si="2366"/>
        <v>0</v>
      </c>
      <c r="U698" s="227">
        <f t="shared" si="2367"/>
        <v>0</v>
      </c>
      <c r="V698" s="232">
        <f t="shared" si="2368"/>
        <v>0</v>
      </c>
      <c r="W698" s="274"/>
      <c r="X698" s="227"/>
      <c r="Y698" s="227">
        <f t="shared" si="2300"/>
        <v>0</v>
      </c>
      <c r="Z698" s="228"/>
      <c r="AA698" s="238">
        <f t="shared" si="2387"/>
        <v>0</v>
      </c>
      <c r="AB698" s="227">
        <f t="shared" si="2388"/>
        <v>0</v>
      </c>
      <c r="AC698" s="227">
        <f t="shared" si="2389"/>
        <v>0</v>
      </c>
      <c r="AD698" s="240"/>
      <c r="AE698" s="227"/>
      <c r="AF698" s="229">
        <f t="shared" si="2229"/>
        <v>0</v>
      </c>
      <c r="AG698" s="228"/>
      <c r="AH698" s="227">
        <f t="shared" si="2158"/>
        <v>0</v>
      </c>
      <c r="AI698" s="227">
        <f t="shared" si="2159"/>
        <v>0</v>
      </c>
      <c r="AJ698" s="232">
        <f t="shared" si="2369"/>
        <v>0</v>
      </c>
      <c r="AK698" s="227"/>
      <c r="AL698" s="227"/>
      <c r="AM698" s="227">
        <f t="shared" si="2304"/>
        <v>0</v>
      </c>
      <c r="AN698" s="228"/>
      <c r="AO698" s="238">
        <f t="shared" si="2390"/>
        <v>10000</v>
      </c>
      <c r="AP698" s="227">
        <f t="shared" si="2403"/>
        <v>1200</v>
      </c>
      <c r="AQ698" s="227">
        <f t="shared" si="2135"/>
        <v>11200</v>
      </c>
      <c r="AR698" s="227">
        <v>833.33333333333337</v>
      </c>
      <c r="AS698" s="227">
        <v>100</v>
      </c>
      <c r="AT698" s="229">
        <f t="shared" si="2131"/>
        <v>933.33333333333337</v>
      </c>
      <c r="AU698" s="230"/>
      <c r="AV698" s="238">
        <f t="shared" si="2391"/>
        <v>18000</v>
      </c>
      <c r="AW698" s="227">
        <f t="shared" si="2392"/>
        <v>0</v>
      </c>
      <c r="AX698" s="227">
        <f t="shared" si="2393"/>
        <v>18000</v>
      </c>
      <c r="AY698" s="229">
        <v>1500</v>
      </c>
      <c r="AZ698" s="227"/>
      <c r="BA698" s="229">
        <f t="shared" si="2230"/>
        <v>1500</v>
      </c>
      <c r="BB698" s="230"/>
      <c r="BC698" s="238">
        <f t="shared" si="2394"/>
        <v>0</v>
      </c>
      <c r="BD698" s="227">
        <f t="shared" si="2395"/>
        <v>0</v>
      </c>
      <c r="BE698" s="227">
        <f t="shared" si="2396"/>
        <v>0</v>
      </c>
      <c r="BF698" s="240"/>
      <c r="BG698" s="227"/>
      <c r="BH698" s="229">
        <f t="shared" si="2231"/>
        <v>0</v>
      </c>
      <c r="BI698" s="230"/>
      <c r="BJ698" s="230"/>
      <c r="BK698" s="238">
        <f t="shared" si="2397"/>
        <v>0</v>
      </c>
      <c r="BL698" s="227">
        <f t="shared" si="2398"/>
        <v>0</v>
      </c>
      <c r="BM698" s="227">
        <f t="shared" si="2399"/>
        <v>0</v>
      </c>
      <c r="BN698" s="240"/>
      <c r="BO698" s="227"/>
      <c r="BP698" s="229">
        <f t="shared" si="2232"/>
        <v>0</v>
      </c>
      <c r="BQ698" s="230"/>
      <c r="BR698" s="238">
        <f>AU698*BU698</f>
        <v>0</v>
      </c>
      <c r="BS698" s="227">
        <f>BA698*BV698</f>
        <v>0</v>
      </c>
      <c r="BT698" s="227">
        <f t="shared" si="2400"/>
        <v>0</v>
      </c>
      <c r="BU698" s="52"/>
      <c r="BV698" s="186"/>
      <c r="BW698" s="16">
        <f t="shared" si="2233"/>
        <v>0</v>
      </c>
      <c r="BX698" s="48"/>
      <c r="BY698" s="37" t="s">
        <v>1051</v>
      </c>
      <c r="BZ698" s="37"/>
    </row>
    <row r="699" spans="1:162" s="45" customFormat="1" ht="28.15" customHeight="1" x14ac:dyDescent="0.45">
      <c r="A699" s="40"/>
      <c r="B699" s="40"/>
      <c r="C699" s="40" t="s">
        <v>545</v>
      </c>
      <c r="D699" s="41"/>
      <c r="E699" s="42"/>
      <c r="F699" s="242">
        <f>F4+F323+F528+F533+F555+F565+F615+F635+F653+F674</f>
        <v>198660497.02830002</v>
      </c>
      <c r="G699" s="242">
        <f t="shared" ref="G699:H699" si="2405">G4+G323+G528+G533+G555+G565+G615+G635+G653+G674</f>
        <v>260887473.99058139</v>
      </c>
      <c r="H699" s="242">
        <f t="shared" si="2405"/>
        <v>459803710.16888142</v>
      </c>
      <c r="I699" s="295"/>
      <c r="J699" s="295"/>
      <c r="K699" s="42"/>
      <c r="L699" s="243"/>
      <c r="M699" s="241">
        <f t="shared" si="2155"/>
        <v>0</v>
      </c>
      <c r="N699" s="241">
        <f t="shared" si="2270"/>
        <v>0</v>
      </c>
      <c r="O699" s="242">
        <f>O4+O323+O528+O533+O555+O565+O615+O635+O653+O674+O675+O686</f>
        <v>313479352.39740056</v>
      </c>
      <c r="P699" s="241"/>
      <c r="Q699" s="241"/>
      <c r="R699" s="241">
        <f t="shared" si="2157"/>
        <v>0</v>
      </c>
      <c r="S699" s="243"/>
      <c r="T699" s="241">
        <f t="shared" ref="T699:T701" si="2406">W699*E699</f>
        <v>0</v>
      </c>
      <c r="U699" s="241">
        <f t="shared" si="2367"/>
        <v>0</v>
      </c>
      <c r="V699" s="242">
        <f>V4+V323+V528+V533+V555+V565+V615+V635+V653+V674+V675+V686</f>
        <v>65847394.51912</v>
      </c>
      <c r="W699" s="280"/>
      <c r="X699" s="241"/>
      <c r="Y699" s="241">
        <f t="shared" si="2300"/>
        <v>0</v>
      </c>
      <c r="Z699" s="243"/>
      <c r="AA699" s="244"/>
      <c r="AB699" s="241"/>
      <c r="AC699" s="242">
        <f>AC4+AC323+AC528+AC533+AC555+AC565+AC615+AC635+AC653+AC674+AC675+AC686</f>
        <v>14303890.800000001</v>
      </c>
      <c r="AD699" s="241">
        <v>0</v>
      </c>
      <c r="AE699" s="241">
        <v>0</v>
      </c>
      <c r="AF699" s="245">
        <f t="shared" si="2229"/>
        <v>0</v>
      </c>
      <c r="AG699" s="243"/>
      <c r="AH699" s="241">
        <f t="shared" si="2158"/>
        <v>0</v>
      </c>
      <c r="AI699" s="241">
        <f t="shared" si="2159"/>
        <v>0</v>
      </c>
      <c r="AJ699" s="242">
        <f>AJ4+AJ323+AJ528+AJ533+AJ555+AJ565+AJ615+AJ635+AJ653+AJ674+AJ675+AJ686</f>
        <v>275300683.59305233</v>
      </c>
      <c r="AK699" s="241"/>
      <c r="AL699" s="241"/>
      <c r="AM699" s="241">
        <f t="shared" si="2304"/>
        <v>0</v>
      </c>
      <c r="AN699" s="241"/>
      <c r="AO699" s="244"/>
      <c r="AP699" s="241"/>
      <c r="AQ699" s="242">
        <f>AQ4+AQ323+AQ528+AQ533+AQ555+AQ565+AQ615+AQ635+AQ653+AQ674+AQ675+AQ686</f>
        <v>105980130</v>
      </c>
      <c r="AR699" s="241">
        <v>0</v>
      </c>
      <c r="AS699" s="241">
        <v>0</v>
      </c>
      <c r="AT699" s="245">
        <f t="shared" si="2131"/>
        <v>0</v>
      </c>
      <c r="AU699" s="246"/>
      <c r="AV699" s="244"/>
      <c r="AW699" s="241"/>
      <c r="AX699" s="242">
        <f>AX4+AX323+AX528+AX533+AX555+AX565+AX615+AX635+AX653+AX674+AX675+AX686</f>
        <v>16753900</v>
      </c>
      <c r="AY699" s="241">
        <v>0</v>
      </c>
      <c r="AZ699" s="241">
        <v>0</v>
      </c>
      <c r="BA699" s="245">
        <f t="shared" si="2230"/>
        <v>0</v>
      </c>
      <c r="BB699" s="246"/>
      <c r="BC699" s="244"/>
      <c r="BD699" s="241"/>
      <c r="BE699" s="242">
        <f>BE4+BE323+BE528+BE533+BE555+BE565+BE615+BE635+BE653+BE674+BE675+BE686</f>
        <v>35776016.647100002</v>
      </c>
      <c r="BF699" s="241">
        <v>0</v>
      </c>
      <c r="BG699" s="241">
        <v>0</v>
      </c>
      <c r="BH699" s="245">
        <f t="shared" si="2231"/>
        <v>0</v>
      </c>
      <c r="BI699" s="246"/>
      <c r="BJ699" s="246"/>
      <c r="BK699" s="244"/>
      <c r="BL699" s="241"/>
      <c r="BM699" s="242">
        <f>BM4+BM323+BM528+BM533+BM555+BM565+BM615+BM635+BM653+BM674+BM675+BM686</f>
        <v>27605877</v>
      </c>
      <c r="BN699" s="241">
        <v>0</v>
      </c>
      <c r="BO699" s="241">
        <v>0</v>
      </c>
      <c r="BP699" s="245">
        <f t="shared" si="2232"/>
        <v>0</v>
      </c>
      <c r="BQ699" s="246"/>
      <c r="BR699" s="244"/>
      <c r="BS699" s="241"/>
      <c r="BT699" s="242">
        <f>BT4+BT323+BT528+BT533+BT555+BT565+BT615+BT635+BT653+BT674+BT675+BT686</f>
        <v>35459709.167999998</v>
      </c>
      <c r="BU699" s="43">
        <v>0</v>
      </c>
      <c r="BV699" s="193">
        <v>0</v>
      </c>
      <c r="BW699" s="44">
        <f t="shared" si="2233"/>
        <v>0</v>
      </c>
      <c r="BX699" s="50"/>
      <c r="BY699" s="40"/>
      <c r="BZ699" s="40"/>
      <c r="CA699" s="56"/>
      <c r="CB699" s="56"/>
      <c r="CC699" s="56"/>
      <c r="CD699" s="56"/>
      <c r="CE699" s="56"/>
      <c r="CF699" s="56"/>
      <c r="CG699" s="56"/>
      <c r="CH699" s="56"/>
      <c r="CI699" s="56"/>
      <c r="CJ699" s="56"/>
      <c r="CK699" s="56"/>
      <c r="CL699" s="56"/>
      <c r="CM699" s="56"/>
      <c r="CN699" s="56"/>
      <c r="CO699" s="56"/>
      <c r="CP699" s="56"/>
      <c r="CQ699" s="56"/>
      <c r="CR699" s="56"/>
      <c r="CS699" s="56"/>
      <c r="CT699" s="56"/>
      <c r="CU699" s="56"/>
      <c r="CV699" s="56"/>
      <c r="CW699" s="56"/>
      <c r="CX699" s="56"/>
      <c r="CY699" s="56"/>
      <c r="CZ699" s="56"/>
      <c r="DA699" s="56"/>
      <c r="DB699" s="56"/>
      <c r="DC699" s="56"/>
      <c r="DD699" s="56"/>
      <c r="DE699" s="56"/>
      <c r="DF699" s="56"/>
      <c r="DG699" s="56"/>
      <c r="DH699" s="56"/>
      <c r="DI699" s="56"/>
      <c r="DJ699" s="56"/>
      <c r="DK699" s="56"/>
      <c r="DL699" s="56"/>
      <c r="DM699" s="56"/>
      <c r="DN699" s="56"/>
      <c r="DO699" s="56"/>
      <c r="DP699" s="56"/>
      <c r="DQ699" s="56"/>
      <c r="DR699" s="56"/>
      <c r="DS699" s="56"/>
      <c r="DT699" s="56"/>
      <c r="DU699" s="56"/>
      <c r="DV699" s="56"/>
      <c r="DW699" s="56"/>
      <c r="DX699" s="56"/>
      <c r="DY699" s="56"/>
      <c r="DZ699" s="56"/>
      <c r="EA699" s="56"/>
      <c r="EB699" s="56"/>
      <c r="EC699" s="56"/>
      <c r="ED699" s="56"/>
      <c r="EE699" s="56"/>
      <c r="EF699" s="56"/>
      <c r="EG699" s="56"/>
      <c r="EH699" s="56"/>
      <c r="EI699" s="56"/>
      <c r="EJ699" s="56"/>
      <c r="EK699" s="56"/>
      <c r="EL699" s="56"/>
      <c r="EM699" s="56"/>
      <c r="EN699" s="56"/>
      <c r="EO699" s="56"/>
      <c r="EP699" s="56"/>
      <c r="EQ699" s="56"/>
      <c r="ER699" s="56"/>
      <c r="ES699" s="56"/>
      <c r="ET699" s="56"/>
      <c r="EU699" s="56"/>
      <c r="EV699" s="56"/>
      <c r="EW699" s="56"/>
      <c r="EX699" s="56"/>
      <c r="EY699" s="56"/>
      <c r="EZ699" s="56"/>
      <c r="FA699" s="56"/>
      <c r="FB699" s="56"/>
      <c r="FC699" s="56"/>
      <c r="FD699" s="56"/>
      <c r="FE699" s="56"/>
      <c r="FF699" s="56"/>
    </row>
    <row r="700" spans="1:162" x14ac:dyDescent="0.45">
      <c r="A700" s="5"/>
      <c r="B700" s="5"/>
      <c r="C700" s="5" t="s">
        <v>546</v>
      </c>
      <c r="D700" s="6"/>
      <c r="E700" s="10"/>
      <c r="F700" s="283">
        <f>F699*0.2</f>
        <v>39732099.405660003</v>
      </c>
      <c r="G700" s="283"/>
      <c r="H700" s="283"/>
      <c r="I700" s="283"/>
      <c r="J700" s="283"/>
      <c r="K700" s="10"/>
      <c r="L700" s="249"/>
      <c r="M700" s="247">
        <f t="shared" si="2155"/>
        <v>0</v>
      </c>
      <c r="N700" s="247">
        <f t="shared" si="2270"/>
        <v>0</v>
      </c>
      <c r="O700" s="248">
        <f>O699*20%</f>
        <v>62695870.479480118</v>
      </c>
      <c r="P700" s="247"/>
      <c r="Q700" s="247"/>
      <c r="R700" s="247">
        <f t="shared" si="2157"/>
        <v>0</v>
      </c>
      <c r="S700" s="249"/>
      <c r="T700" s="250">
        <f t="shared" si="2406"/>
        <v>0</v>
      </c>
      <c r="U700" s="247">
        <f t="shared" si="2367"/>
        <v>0</v>
      </c>
      <c r="V700" s="248">
        <f>V699*20%</f>
        <v>13169478.903824002</v>
      </c>
      <c r="W700" s="281"/>
      <c r="X700" s="247"/>
      <c r="Y700" s="247">
        <f t="shared" si="2300"/>
        <v>0</v>
      </c>
      <c r="Z700" s="249"/>
      <c r="AA700" s="251"/>
      <c r="AB700" s="250"/>
      <c r="AC700" s="248">
        <f>AC699*20%</f>
        <v>2860778.16</v>
      </c>
      <c r="AD700" s="247">
        <v>0</v>
      </c>
      <c r="AE700" s="247">
        <v>0</v>
      </c>
      <c r="AF700" s="229">
        <f t="shared" si="2229"/>
        <v>0</v>
      </c>
      <c r="AG700" s="249"/>
      <c r="AH700" s="247">
        <f t="shared" si="2158"/>
        <v>0</v>
      </c>
      <c r="AI700" s="247">
        <f t="shared" si="2159"/>
        <v>0</v>
      </c>
      <c r="AJ700" s="248">
        <f>AJ699*20%</f>
        <v>55060136.718610466</v>
      </c>
      <c r="AK700" s="247"/>
      <c r="AL700" s="247"/>
      <c r="AM700" s="247">
        <f t="shared" si="2304"/>
        <v>0</v>
      </c>
      <c r="AN700" s="249"/>
      <c r="AO700" s="251"/>
      <c r="AP700" s="250"/>
      <c r="AQ700" s="248">
        <f>AQ699*20%</f>
        <v>21196026</v>
      </c>
      <c r="AR700" s="247">
        <v>0</v>
      </c>
      <c r="AS700" s="247">
        <v>0</v>
      </c>
      <c r="AT700" s="229">
        <f t="shared" si="2131"/>
        <v>0</v>
      </c>
      <c r="AU700" s="230"/>
      <c r="AV700" s="251"/>
      <c r="AW700" s="250"/>
      <c r="AX700" s="248">
        <f>AX699*20%</f>
        <v>3350780</v>
      </c>
      <c r="AY700" s="247">
        <v>0</v>
      </c>
      <c r="AZ700" s="247">
        <v>0</v>
      </c>
      <c r="BA700" s="229">
        <f t="shared" si="2230"/>
        <v>0</v>
      </c>
      <c r="BB700" s="230"/>
      <c r="BC700" s="251"/>
      <c r="BD700" s="250"/>
      <c r="BE700" s="248">
        <f>BE699*20%</f>
        <v>7155203.3294200003</v>
      </c>
      <c r="BF700" s="247">
        <v>0</v>
      </c>
      <c r="BG700" s="247">
        <v>0</v>
      </c>
      <c r="BH700" s="229">
        <f t="shared" si="2231"/>
        <v>0</v>
      </c>
      <c r="BI700" s="230"/>
      <c r="BJ700" s="230"/>
      <c r="BK700" s="251"/>
      <c r="BL700" s="250"/>
      <c r="BM700" s="248">
        <f>BM699*20%</f>
        <v>5521175.4000000004</v>
      </c>
      <c r="BN700" s="247">
        <v>0</v>
      </c>
      <c r="BO700" s="247">
        <v>0</v>
      </c>
      <c r="BP700" s="229">
        <f t="shared" si="2232"/>
        <v>0</v>
      </c>
      <c r="BQ700" s="230"/>
      <c r="BR700" s="251"/>
      <c r="BS700" s="250"/>
      <c r="BT700" s="248">
        <f>BT699*20%</f>
        <v>7091941.8335999995</v>
      </c>
      <c r="BU700" s="184">
        <v>0</v>
      </c>
      <c r="BV700" s="194">
        <v>0</v>
      </c>
      <c r="BW700" s="16">
        <f t="shared" si="2233"/>
        <v>0</v>
      </c>
      <c r="BX700" s="48"/>
      <c r="BY700" s="37"/>
      <c r="BZ700" s="37"/>
    </row>
    <row r="701" spans="1:162" x14ac:dyDescent="0.45">
      <c r="A701" s="5"/>
      <c r="B701" s="5"/>
      <c r="C701" s="5" t="s">
        <v>547</v>
      </c>
      <c r="D701" s="6"/>
      <c r="E701" s="10"/>
      <c r="F701" s="283">
        <f>F699+F700</f>
        <v>238392596.43396002</v>
      </c>
      <c r="G701" s="283"/>
      <c r="H701" s="283"/>
      <c r="I701" s="283"/>
      <c r="J701" s="283"/>
      <c r="K701" s="10"/>
      <c r="L701" s="249"/>
      <c r="M701" s="247">
        <f t="shared" si="2155"/>
        <v>0</v>
      </c>
      <c r="N701" s="247">
        <f t="shared" si="2270"/>
        <v>0</v>
      </c>
      <c r="O701" s="248">
        <f>O699+O700</f>
        <v>376175222.87688065</v>
      </c>
      <c r="P701" s="247"/>
      <c r="Q701" s="247"/>
      <c r="R701" s="247">
        <f t="shared" si="2157"/>
        <v>0</v>
      </c>
      <c r="S701" s="249"/>
      <c r="T701" s="250">
        <f t="shared" si="2406"/>
        <v>0</v>
      </c>
      <c r="U701" s="247">
        <f t="shared" si="2367"/>
        <v>0</v>
      </c>
      <c r="V701" s="248">
        <f>V699+V700</f>
        <v>79016873.422944009</v>
      </c>
      <c r="W701" s="281"/>
      <c r="X701" s="247"/>
      <c r="Y701" s="247">
        <f t="shared" ref="Y701" si="2407">W701+X701</f>
        <v>0</v>
      </c>
      <c r="Z701" s="249"/>
      <c r="AA701" s="251"/>
      <c r="AB701" s="250"/>
      <c r="AC701" s="248">
        <f>AC699+AC700</f>
        <v>17164668.960000001</v>
      </c>
      <c r="AD701" s="247">
        <v>0</v>
      </c>
      <c r="AE701" s="247">
        <v>0</v>
      </c>
      <c r="AF701" s="229">
        <f t="shared" si="2229"/>
        <v>0</v>
      </c>
      <c r="AG701" s="249"/>
      <c r="AH701" s="247">
        <f t="shared" si="2158"/>
        <v>0</v>
      </c>
      <c r="AI701" s="247">
        <f t="shared" si="2159"/>
        <v>0</v>
      </c>
      <c r="AJ701" s="248">
        <f>AJ699+AJ700</f>
        <v>330360820.31166279</v>
      </c>
      <c r="AK701" s="247"/>
      <c r="AL701" s="247"/>
      <c r="AM701" s="247">
        <f t="shared" si="2304"/>
        <v>0</v>
      </c>
      <c r="AN701" s="249"/>
      <c r="AO701" s="251"/>
      <c r="AP701" s="250"/>
      <c r="AQ701" s="248">
        <f>AQ699+AQ700</f>
        <v>127176156</v>
      </c>
      <c r="AR701" s="247">
        <v>0</v>
      </c>
      <c r="AS701" s="247">
        <v>0</v>
      </c>
      <c r="AT701" s="229">
        <f t="shared" si="2131"/>
        <v>0</v>
      </c>
      <c r="AU701" s="230"/>
      <c r="AV701" s="251"/>
      <c r="AW701" s="250"/>
      <c r="AX701" s="248">
        <f>AX699+AX700</f>
        <v>20104680</v>
      </c>
      <c r="AY701" s="247">
        <v>0</v>
      </c>
      <c r="AZ701" s="247">
        <v>0</v>
      </c>
      <c r="BA701" s="229">
        <f t="shared" si="2230"/>
        <v>0</v>
      </c>
      <c r="BB701" s="230"/>
      <c r="BC701" s="251"/>
      <c r="BD701" s="250"/>
      <c r="BE701" s="248">
        <f>BE699+BE700</f>
        <v>42931219.976520002</v>
      </c>
      <c r="BF701" s="247">
        <v>0</v>
      </c>
      <c r="BG701" s="247">
        <v>0</v>
      </c>
      <c r="BH701" s="229">
        <f t="shared" si="2231"/>
        <v>0</v>
      </c>
      <c r="BI701" s="230"/>
      <c r="BJ701" s="230"/>
      <c r="BK701" s="251"/>
      <c r="BL701" s="250"/>
      <c r="BM701" s="248">
        <f>BM699+BM700</f>
        <v>33127052.399999999</v>
      </c>
      <c r="BN701" s="247">
        <v>0</v>
      </c>
      <c r="BO701" s="247">
        <v>0</v>
      </c>
      <c r="BP701" s="229">
        <f t="shared" si="2232"/>
        <v>0</v>
      </c>
      <c r="BQ701" s="230"/>
      <c r="BR701" s="251"/>
      <c r="BS701" s="250"/>
      <c r="BT701" s="248">
        <f>BT699+BT700</f>
        <v>42551651.001599997</v>
      </c>
      <c r="BU701" s="184">
        <v>0</v>
      </c>
      <c r="BV701" s="194">
        <v>0</v>
      </c>
      <c r="BW701" s="16">
        <f t="shared" si="2233"/>
        <v>0</v>
      </c>
      <c r="BX701" s="48"/>
      <c r="BY701" s="37"/>
      <c r="BZ701" s="37"/>
    </row>
  </sheetData>
  <mergeCells count="54">
    <mergeCell ref="BK1:BP1"/>
    <mergeCell ref="BK2:BL2"/>
    <mergeCell ref="BM2:BM3"/>
    <mergeCell ref="BN2:BO2"/>
    <mergeCell ref="BP2:BP3"/>
    <mergeCell ref="AO1:AT1"/>
    <mergeCell ref="AO2:AP2"/>
    <mergeCell ref="AQ2:AQ3"/>
    <mergeCell ref="AT2:AT3"/>
    <mergeCell ref="AV1:BA1"/>
    <mergeCell ref="AV2:AW2"/>
    <mergeCell ref="AX2:AX3"/>
    <mergeCell ref="AY2:AZ2"/>
    <mergeCell ref="BA2:BA3"/>
    <mergeCell ref="AH1:AM1"/>
    <mergeCell ref="AH2:AI2"/>
    <mergeCell ref="AJ2:AJ3"/>
    <mergeCell ref="AK2:AL2"/>
    <mergeCell ref="AM2:AM3"/>
    <mergeCell ref="BY2:BY3"/>
    <mergeCell ref="A2:A3"/>
    <mergeCell ref="B2:B3"/>
    <mergeCell ref="C2:C3"/>
    <mergeCell ref="D2:D3"/>
    <mergeCell ref="E2:E3"/>
    <mergeCell ref="M2:N2"/>
    <mergeCell ref="O2:O3"/>
    <mergeCell ref="AR2:AS2"/>
    <mergeCell ref="F2:G2"/>
    <mergeCell ref="H2:H3"/>
    <mergeCell ref="I2:J2"/>
    <mergeCell ref="K2:K3"/>
    <mergeCell ref="P2:Q2"/>
    <mergeCell ref="R2:R3"/>
    <mergeCell ref="T1:Y1"/>
    <mergeCell ref="T2:U2"/>
    <mergeCell ref="V2:V3"/>
    <mergeCell ref="W2:X2"/>
    <mergeCell ref="Y2:Y3"/>
    <mergeCell ref="BC1:BH1"/>
    <mergeCell ref="BC2:BD2"/>
    <mergeCell ref="BE2:BE3"/>
    <mergeCell ref="BF2:BG2"/>
    <mergeCell ref="BH2:BH3"/>
    <mergeCell ref="AA1:AF1"/>
    <mergeCell ref="AA2:AB2"/>
    <mergeCell ref="AC2:AC3"/>
    <mergeCell ref="AD2:AE2"/>
    <mergeCell ref="AF2:AF3"/>
    <mergeCell ref="BR1:BW1"/>
    <mergeCell ref="BR2:BS2"/>
    <mergeCell ref="BT2:BT3"/>
    <mergeCell ref="BU2:BV2"/>
    <mergeCell ref="BW2:BW3"/>
  </mergeCells>
  <pageMargins left="0.7" right="0.7" top="0.75" bottom="0.75" header="0.3" footer="0.3"/>
  <pageSetup paperSize="9" orientation="portrait" r:id="rId1"/>
  <ignoredErrors>
    <ignoredError sqref="M239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AE00-11CD-4A01-879E-B9A7F7D36BFF}">
  <dimension ref="A1:FF702"/>
  <sheetViews>
    <sheetView zoomScale="85" zoomScaleNormal="85" workbookViewId="0">
      <pane ySplit="2" topLeftCell="A231" activePane="bottomLeft" state="frozen"/>
      <selection pane="bottomLeft" activeCell="I6" sqref="I6"/>
    </sheetView>
  </sheetViews>
  <sheetFormatPr defaultColWidth="9.1328125" defaultRowHeight="14.25" outlineLevelRow="1" outlineLevelCol="1" x14ac:dyDescent="0.45"/>
  <cols>
    <col min="1" max="1" width="5" style="182" customWidth="1"/>
    <col min="2" max="2" width="4.86328125" style="182" customWidth="1"/>
    <col min="3" max="3" width="39.86328125" style="182" customWidth="1"/>
    <col min="4" max="4" width="6.3984375" style="3" customWidth="1"/>
    <col min="5" max="5" width="11.73046875" style="12" customWidth="1"/>
    <col min="6" max="6" width="12.59765625" style="296" customWidth="1" outlineLevel="1"/>
    <col min="7" max="7" width="13.1328125" style="296" customWidth="1" outlineLevel="1"/>
    <col min="8" max="8" width="13.3984375" style="296" customWidth="1" outlineLevel="1"/>
    <col min="9" max="9" width="11.73046875" style="296" customWidth="1" outlineLevel="1"/>
    <col min="10" max="10" width="14.59765625" style="296" bestFit="1" customWidth="1" outlineLevel="1"/>
    <col min="11" max="11" width="13.3984375" style="12" customWidth="1" outlineLevel="1"/>
    <col min="12" max="12" width="12.1328125" style="32" bestFit="1" customWidth="1"/>
    <col min="13" max="13" width="12.59765625" style="315" customWidth="1"/>
    <col min="14" max="14" width="13.46484375" style="315" bestFit="1" customWidth="1"/>
    <col min="15" max="15" width="13.3984375" style="315" customWidth="1"/>
    <col min="16" max="16" width="11.73046875" style="315" customWidth="1"/>
    <col min="17" max="17" width="14.59765625" style="315" bestFit="1" customWidth="1"/>
    <col min="18" max="18" width="13.3984375" style="315" customWidth="1"/>
    <col min="19" max="20" width="9.1328125" style="32"/>
    <col min="21" max="22" width="13.46484375" style="315" bestFit="1" customWidth="1"/>
    <col min="23" max="23" width="18.53125" style="32" customWidth="1"/>
    <col min="24" max="24" width="11.73046875" style="32" customWidth="1"/>
    <col min="25" max="25" width="14.59765625" style="32" bestFit="1" customWidth="1"/>
    <col min="26" max="26" width="13.3984375" style="32" customWidth="1"/>
    <col min="27" max="76" width="9.1328125" style="32"/>
    <col min="77" max="16384" width="9.1328125" style="182"/>
  </cols>
  <sheetData>
    <row r="1" spans="1:76" ht="27.4" customHeight="1" x14ac:dyDescent="0.45">
      <c r="A1" s="384" t="s">
        <v>3</v>
      </c>
      <c r="B1" s="384" t="s">
        <v>0</v>
      </c>
      <c r="C1" s="385" t="s">
        <v>6</v>
      </c>
      <c r="D1" s="385" t="s">
        <v>548</v>
      </c>
      <c r="E1" s="386" t="s">
        <v>1</v>
      </c>
      <c r="F1" s="387" t="s">
        <v>573</v>
      </c>
      <c r="G1" s="387"/>
      <c r="H1" s="387" t="s">
        <v>576</v>
      </c>
      <c r="I1" s="385" t="s">
        <v>577</v>
      </c>
      <c r="J1" s="385"/>
      <c r="K1" s="381" t="s">
        <v>578</v>
      </c>
      <c r="M1" s="392" t="s">
        <v>573</v>
      </c>
      <c r="N1" s="392"/>
      <c r="O1" s="392" t="s">
        <v>576</v>
      </c>
      <c r="P1" s="392" t="s">
        <v>577</v>
      </c>
      <c r="Q1" s="392"/>
      <c r="R1" s="392" t="s">
        <v>578</v>
      </c>
      <c r="S1" s="32">
        <v>1.7</v>
      </c>
      <c r="T1" s="32" t="s">
        <v>1361</v>
      </c>
      <c r="U1" s="392" t="s">
        <v>573</v>
      </c>
      <c r="V1" s="392"/>
      <c r="W1" s="392" t="s">
        <v>576</v>
      </c>
      <c r="X1" s="392" t="s">
        <v>577</v>
      </c>
      <c r="Y1" s="392"/>
      <c r="Z1" s="392" t="s">
        <v>578</v>
      </c>
    </row>
    <row r="2" spans="1:76" s="2" customFormat="1" ht="28.5" customHeight="1" x14ac:dyDescent="0.45">
      <c r="A2" s="384"/>
      <c r="B2" s="384"/>
      <c r="C2" s="385"/>
      <c r="D2" s="385"/>
      <c r="E2" s="386"/>
      <c r="F2" s="286" t="s">
        <v>574</v>
      </c>
      <c r="G2" s="286" t="s">
        <v>575</v>
      </c>
      <c r="H2" s="387"/>
      <c r="I2" s="286" t="s">
        <v>574</v>
      </c>
      <c r="J2" s="286" t="s">
        <v>575</v>
      </c>
      <c r="K2" s="381"/>
      <c r="L2" s="53">
        <v>0.9</v>
      </c>
      <c r="M2" s="316" t="s">
        <v>574</v>
      </c>
      <c r="N2" s="316" t="s">
        <v>575</v>
      </c>
      <c r="O2" s="392"/>
      <c r="P2" s="316" t="s">
        <v>574</v>
      </c>
      <c r="Q2" s="316" t="s">
        <v>575</v>
      </c>
      <c r="R2" s="392"/>
      <c r="S2" s="53">
        <v>1.1000000000000001</v>
      </c>
      <c r="T2" s="53" t="s">
        <v>1362</v>
      </c>
      <c r="U2" s="316" t="s">
        <v>574</v>
      </c>
      <c r="V2" s="316" t="s">
        <v>575</v>
      </c>
      <c r="W2" s="392"/>
      <c r="X2" s="316" t="s">
        <v>574</v>
      </c>
      <c r="Y2" s="316" t="s">
        <v>575</v>
      </c>
      <c r="Z2" s="392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</row>
    <row r="3" spans="1:76" s="205" customFormat="1" ht="28.5" customHeight="1" x14ac:dyDescent="0.45">
      <c r="A3" s="197"/>
      <c r="B3" s="197"/>
      <c r="C3" s="198" t="s">
        <v>1067</v>
      </c>
      <c r="D3" s="199"/>
      <c r="E3" s="200"/>
      <c r="F3" s="217">
        <f t="shared" ref="F3:H3" si="0">F4+F121+F237</f>
        <v>122677276.9462</v>
      </c>
      <c r="G3" s="217">
        <f t="shared" si="0"/>
        <v>98431889.559759989</v>
      </c>
      <c r="H3" s="217">
        <f t="shared" si="0"/>
        <v>221109166.50595999</v>
      </c>
      <c r="I3" s="287"/>
      <c r="J3" s="287"/>
      <c r="K3" s="200"/>
      <c r="L3" s="55"/>
      <c r="M3" s="217">
        <f t="shared" ref="M3" si="1">M4+M121+M237</f>
        <v>110409549.25158</v>
      </c>
      <c r="N3" s="217">
        <f t="shared" ref="N3" si="2">N4+N121+N237</f>
        <v>88588700.60378401</v>
      </c>
      <c r="O3" s="217">
        <f t="shared" ref="O3" si="3">O4+O121+O237</f>
        <v>198998249.85536402</v>
      </c>
      <c r="P3" s="317"/>
      <c r="Q3" s="317"/>
      <c r="R3" s="317"/>
      <c r="S3" s="55"/>
      <c r="T3" s="55"/>
      <c r="U3" s="217">
        <f t="shared" ref="U3" si="4">U4+U121+U237</f>
        <v>187696233.72768602</v>
      </c>
      <c r="V3" s="217">
        <f t="shared" ref="V3" si="5">V4+V121+V237</f>
        <v>97447570.664162397</v>
      </c>
      <c r="W3" s="217">
        <f t="shared" ref="W3" si="6">W4+W121+W237</f>
        <v>285143804.39184839</v>
      </c>
      <c r="X3" s="217"/>
      <c r="Y3" s="217"/>
      <c r="Z3" s="217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</row>
    <row r="4" spans="1:76" s="26" customFormat="1" x14ac:dyDescent="0.45">
      <c r="A4" s="21"/>
      <c r="B4" s="21"/>
      <c r="C4" s="22" t="s">
        <v>7</v>
      </c>
      <c r="D4" s="22"/>
      <c r="E4" s="23"/>
      <c r="F4" s="220">
        <f>F5+F17+F29+F42+F55+F64+F79+F93+F106</f>
        <v>20331993.449999999</v>
      </c>
      <c r="G4" s="220">
        <f t="shared" ref="G4:H4" si="7">G5+G17+G29+G42+G55+G64+G79+G93+G106</f>
        <v>0</v>
      </c>
      <c r="H4" s="220">
        <f t="shared" si="7"/>
        <v>20331993.449999999</v>
      </c>
      <c r="I4" s="288"/>
      <c r="J4" s="288"/>
      <c r="K4" s="23"/>
      <c r="L4" s="53"/>
      <c r="M4" s="220">
        <f>M5+M17+M29+M42+M55+M64+M79+M93+M106</f>
        <v>18298794.105</v>
      </c>
      <c r="N4" s="220">
        <f t="shared" ref="N4" si="8">N5+N17+N29+N42+N55+N64+N79+N93+N106</f>
        <v>0</v>
      </c>
      <c r="O4" s="220">
        <f t="shared" ref="O4" si="9">O5+O17+O29+O42+O55+O64+O79+O93+O106</f>
        <v>18298794.105</v>
      </c>
      <c r="P4" s="318"/>
      <c r="Q4" s="318"/>
      <c r="R4" s="318"/>
      <c r="S4" s="53"/>
      <c r="T4" s="53"/>
      <c r="U4" s="220">
        <f>U5+U17+U29+U42+U55+U64+U79+U93+U106</f>
        <v>31107949.978500001</v>
      </c>
      <c r="V4" s="220">
        <f t="shared" ref="V4" si="10">V5+V17+V29+V42+V55+V64+V79+V93+V106</f>
        <v>0</v>
      </c>
      <c r="W4" s="220">
        <f t="shared" ref="W4" si="11">W5+W17+W29+W42+W55+W64+W79+W93+W106</f>
        <v>31107949.978500001</v>
      </c>
      <c r="X4" s="220"/>
      <c r="Y4" s="220"/>
      <c r="Z4" s="220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</row>
    <row r="5" spans="1:76" s="26" customFormat="1" ht="28.5" x14ac:dyDescent="0.45">
      <c r="A5" s="21"/>
      <c r="B5" s="21"/>
      <c r="C5" s="21" t="s">
        <v>8</v>
      </c>
      <c r="D5" s="27"/>
      <c r="E5" s="28"/>
      <c r="F5" s="289">
        <f t="shared" ref="F5:H5" si="12">SUM(F6:F16)</f>
        <v>2677686</v>
      </c>
      <c r="G5" s="289">
        <f t="shared" si="12"/>
        <v>0</v>
      </c>
      <c r="H5" s="289">
        <f t="shared" si="12"/>
        <v>2677686</v>
      </c>
      <c r="I5" s="289"/>
      <c r="J5" s="289"/>
      <c r="K5" s="225"/>
      <c r="L5" s="53"/>
      <c r="M5" s="289">
        <f t="shared" ref="M5:O5" si="13">SUM(M6:M16)</f>
        <v>2409917.4</v>
      </c>
      <c r="N5" s="289">
        <f t="shared" si="13"/>
        <v>0</v>
      </c>
      <c r="O5" s="289">
        <f t="shared" si="13"/>
        <v>2409917.4</v>
      </c>
      <c r="P5" s="318"/>
      <c r="Q5" s="318"/>
      <c r="R5" s="318"/>
      <c r="S5" s="53"/>
      <c r="T5" s="53"/>
      <c r="U5" s="289">
        <f t="shared" ref="U5:W5" si="14">SUM(U6:U16)</f>
        <v>4096859.58</v>
      </c>
      <c r="V5" s="289">
        <f t="shared" si="14"/>
        <v>0</v>
      </c>
      <c r="W5" s="289">
        <f t="shared" si="14"/>
        <v>4096859.58</v>
      </c>
      <c r="X5" s="289"/>
      <c r="Y5" s="289"/>
      <c r="Z5" s="289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</row>
    <row r="6" spans="1:76" ht="42.75" customHeight="1" outlineLevel="1" x14ac:dyDescent="0.45">
      <c r="A6" s="5">
        <v>1</v>
      </c>
      <c r="B6" s="5">
        <v>1</v>
      </c>
      <c r="C6" s="5" t="s">
        <v>9</v>
      </c>
      <c r="D6" s="196" t="s">
        <v>549</v>
      </c>
      <c r="E6" s="10">
        <v>1694.7</v>
      </c>
      <c r="F6" s="285">
        <f>E6*I6</f>
        <v>953268.75</v>
      </c>
      <c r="G6" s="285">
        <f>J6*E6</f>
        <v>0</v>
      </c>
      <c r="H6" s="285">
        <f>F6+G6</f>
        <v>953268.75</v>
      </c>
      <c r="I6" s="285">
        <v>562.5</v>
      </c>
      <c r="J6" s="285"/>
      <c r="K6" s="10"/>
      <c r="M6" s="319">
        <f>P6*E6</f>
        <v>857941.875</v>
      </c>
      <c r="N6" s="319">
        <f>Q6*E6</f>
        <v>0</v>
      </c>
      <c r="O6" s="319">
        <f>M6+N6</f>
        <v>857941.875</v>
      </c>
      <c r="P6" s="319">
        <v>506.25</v>
      </c>
      <c r="Q6" s="319">
        <v>0</v>
      </c>
      <c r="R6" s="319">
        <f>P6+Q6</f>
        <v>506.25</v>
      </c>
      <c r="U6" s="315">
        <f>X6*E6</f>
        <v>1458501.1875</v>
      </c>
      <c r="V6" s="315">
        <f>Y6*E6</f>
        <v>0</v>
      </c>
      <c r="W6" s="320">
        <f>U6+V6</f>
        <v>1458501.1875</v>
      </c>
      <c r="X6" s="315">
        <f>P6*$S$1</f>
        <v>860.625</v>
      </c>
      <c r="Y6" s="315">
        <f>Q6*$S$2</f>
        <v>0</v>
      </c>
      <c r="Z6" s="320"/>
    </row>
    <row r="7" spans="1:76" ht="28.5" outlineLevel="1" x14ac:dyDescent="0.45">
      <c r="A7" s="5">
        <v>2</v>
      </c>
      <c r="B7" s="5">
        <v>2</v>
      </c>
      <c r="C7" s="5" t="s">
        <v>10</v>
      </c>
      <c r="D7" s="196" t="s">
        <v>549</v>
      </c>
      <c r="E7" s="10">
        <v>1694.7</v>
      </c>
      <c r="F7" s="285">
        <f t="shared" ref="F7:F16" si="15">E7*I7</f>
        <v>699063.75</v>
      </c>
      <c r="G7" s="285">
        <f t="shared" ref="G7:G16" si="16">J7*E7</f>
        <v>0</v>
      </c>
      <c r="H7" s="285">
        <f t="shared" ref="H7:H16" si="17">F7+G7</f>
        <v>699063.75</v>
      </c>
      <c r="I7" s="285">
        <v>412.5</v>
      </c>
      <c r="J7" s="285"/>
      <c r="K7" s="10"/>
      <c r="M7" s="319">
        <f t="shared" ref="M7:M70" si="18">P7*E7</f>
        <v>629157.375</v>
      </c>
      <c r="N7" s="319">
        <f t="shared" ref="N7:N70" si="19">Q7*E7</f>
        <v>0</v>
      </c>
      <c r="O7" s="319">
        <f>M7+N7</f>
        <v>629157.375</v>
      </c>
      <c r="P7" s="319">
        <v>371.25</v>
      </c>
      <c r="Q7" s="319">
        <v>0</v>
      </c>
      <c r="R7" s="319">
        <f t="shared" ref="R7:R70" si="20">P7+Q7</f>
        <v>371.25</v>
      </c>
      <c r="U7" s="315">
        <f t="shared" ref="U7:U16" si="21">X7*E7</f>
        <v>1069567.5375000001</v>
      </c>
      <c r="V7" s="315">
        <f t="shared" ref="V7:V16" si="22">Y7*E7</f>
        <v>0</v>
      </c>
      <c r="W7" s="320">
        <f t="shared" ref="W7:W70" si="23">U7+V7</f>
        <v>1069567.5375000001</v>
      </c>
      <c r="X7" s="315">
        <f t="shared" ref="X7:X70" si="24">P7*$S$1</f>
        <v>631.125</v>
      </c>
      <c r="Y7" s="315">
        <f t="shared" ref="Y7:Y70" si="25">Q7*$S$2</f>
        <v>0</v>
      </c>
      <c r="Z7" s="320"/>
    </row>
    <row r="8" spans="1:76" ht="57" customHeight="1" outlineLevel="1" x14ac:dyDescent="0.45">
      <c r="A8" s="5">
        <v>3</v>
      </c>
      <c r="B8" s="5">
        <v>3</v>
      </c>
      <c r="C8" s="5" t="s">
        <v>11</v>
      </c>
      <c r="D8" s="196" t="s">
        <v>550</v>
      </c>
      <c r="E8" s="10">
        <v>1288</v>
      </c>
      <c r="F8" s="285">
        <f t="shared" si="15"/>
        <v>531300</v>
      </c>
      <c r="G8" s="285">
        <f t="shared" si="16"/>
        <v>0</v>
      </c>
      <c r="H8" s="285">
        <f t="shared" si="17"/>
        <v>531300</v>
      </c>
      <c r="I8" s="285">
        <v>412.5</v>
      </c>
      <c r="J8" s="285"/>
      <c r="K8" s="10"/>
      <c r="M8" s="319">
        <f t="shared" si="18"/>
        <v>478170</v>
      </c>
      <c r="N8" s="319">
        <f t="shared" si="19"/>
        <v>0</v>
      </c>
      <c r="O8" s="319">
        <f t="shared" ref="O8:O71" si="26">M8+N8</f>
        <v>478170</v>
      </c>
      <c r="P8" s="319">
        <v>371.25</v>
      </c>
      <c r="Q8" s="319">
        <v>0</v>
      </c>
      <c r="R8" s="319">
        <f t="shared" si="20"/>
        <v>371.25</v>
      </c>
      <c r="U8" s="315">
        <f t="shared" si="21"/>
        <v>812889</v>
      </c>
      <c r="V8" s="315">
        <f t="shared" si="22"/>
        <v>0</v>
      </c>
      <c r="W8" s="320">
        <f t="shared" si="23"/>
        <v>812889</v>
      </c>
      <c r="X8" s="315">
        <f t="shared" si="24"/>
        <v>631.125</v>
      </c>
      <c r="Y8" s="315">
        <f t="shared" si="25"/>
        <v>0</v>
      </c>
      <c r="Z8" s="320"/>
    </row>
    <row r="9" spans="1:76" ht="57" customHeight="1" outlineLevel="1" x14ac:dyDescent="0.45">
      <c r="A9" s="5">
        <v>4</v>
      </c>
      <c r="B9" s="5">
        <v>4</v>
      </c>
      <c r="C9" s="5" t="s">
        <v>12</v>
      </c>
      <c r="D9" s="196" t="s">
        <v>550</v>
      </c>
      <c r="E9" s="10">
        <v>184</v>
      </c>
      <c r="F9" s="285">
        <f t="shared" si="15"/>
        <v>69000</v>
      </c>
      <c r="G9" s="285">
        <f t="shared" si="16"/>
        <v>0</v>
      </c>
      <c r="H9" s="285">
        <f t="shared" si="17"/>
        <v>69000</v>
      </c>
      <c r="I9" s="285">
        <v>375</v>
      </c>
      <c r="J9" s="285"/>
      <c r="K9" s="10"/>
      <c r="M9" s="319">
        <f t="shared" si="18"/>
        <v>62100</v>
      </c>
      <c r="N9" s="319">
        <f t="shared" si="19"/>
        <v>0</v>
      </c>
      <c r="O9" s="319">
        <f t="shared" si="26"/>
        <v>62100</v>
      </c>
      <c r="P9" s="319">
        <v>337.5</v>
      </c>
      <c r="Q9" s="319">
        <v>0</v>
      </c>
      <c r="R9" s="319">
        <f t="shared" si="20"/>
        <v>337.5</v>
      </c>
      <c r="U9" s="315">
        <f t="shared" si="21"/>
        <v>105570</v>
      </c>
      <c r="V9" s="315">
        <f t="shared" si="22"/>
        <v>0</v>
      </c>
      <c r="W9" s="320">
        <f t="shared" si="23"/>
        <v>105570</v>
      </c>
      <c r="X9" s="315">
        <f t="shared" si="24"/>
        <v>573.75</v>
      </c>
      <c r="Y9" s="315">
        <f t="shared" si="25"/>
        <v>0</v>
      </c>
      <c r="Z9" s="320"/>
    </row>
    <row r="10" spans="1:76" ht="57" customHeight="1" outlineLevel="1" x14ac:dyDescent="0.45">
      <c r="A10" s="5">
        <v>5</v>
      </c>
      <c r="B10" s="5">
        <v>5</v>
      </c>
      <c r="C10" s="5" t="s">
        <v>13</v>
      </c>
      <c r="D10" s="196" t="s">
        <v>550</v>
      </c>
      <c r="E10" s="10">
        <v>184</v>
      </c>
      <c r="F10" s="285">
        <f t="shared" si="15"/>
        <v>48300</v>
      </c>
      <c r="G10" s="285">
        <f t="shared" si="16"/>
        <v>0</v>
      </c>
      <c r="H10" s="285">
        <f t="shared" si="17"/>
        <v>48300</v>
      </c>
      <c r="I10" s="285">
        <v>262.5</v>
      </c>
      <c r="J10" s="285"/>
      <c r="K10" s="10"/>
      <c r="M10" s="319">
        <f t="shared" si="18"/>
        <v>43470</v>
      </c>
      <c r="N10" s="319">
        <f t="shared" si="19"/>
        <v>0</v>
      </c>
      <c r="O10" s="319">
        <f t="shared" si="26"/>
        <v>43470</v>
      </c>
      <c r="P10" s="319">
        <v>236.25</v>
      </c>
      <c r="Q10" s="319">
        <v>0</v>
      </c>
      <c r="R10" s="319">
        <f t="shared" si="20"/>
        <v>236.25</v>
      </c>
      <c r="U10" s="315">
        <f t="shared" si="21"/>
        <v>73899</v>
      </c>
      <c r="V10" s="315">
        <f t="shared" si="22"/>
        <v>0</v>
      </c>
      <c r="W10" s="320">
        <f t="shared" si="23"/>
        <v>73899</v>
      </c>
      <c r="X10" s="315">
        <f t="shared" si="24"/>
        <v>401.625</v>
      </c>
      <c r="Y10" s="315">
        <f t="shared" si="25"/>
        <v>0</v>
      </c>
      <c r="Z10" s="320"/>
    </row>
    <row r="11" spans="1:76" ht="42.75" customHeight="1" outlineLevel="1" x14ac:dyDescent="0.45">
      <c r="A11" s="5">
        <v>6</v>
      </c>
      <c r="B11" s="5">
        <v>6</v>
      </c>
      <c r="C11" s="5" t="s">
        <v>14</v>
      </c>
      <c r="D11" s="196" t="s">
        <v>551</v>
      </c>
      <c r="E11" s="10">
        <v>221.2</v>
      </c>
      <c r="F11" s="285">
        <f t="shared" si="15"/>
        <v>82950</v>
      </c>
      <c r="G11" s="285">
        <f t="shared" si="16"/>
        <v>0</v>
      </c>
      <c r="H11" s="285">
        <f t="shared" si="17"/>
        <v>82950</v>
      </c>
      <c r="I11" s="285">
        <v>375</v>
      </c>
      <c r="J11" s="285"/>
      <c r="K11" s="10"/>
      <c r="M11" s="319">
        <f t="shared" si="18"/>
        <v>74655</v>
      </c>
      <c r="N11" s="319">
        <f t="shared" si="19"/>
        <v>0</v>
      </c>
      <c r="O11" s="319">
        <f t="shared" si="26"/>
        <v>74655</v>
      </c>
      <c r="P11" s="319">
        <v>337.5</v>
      </c>
      <c r="Q11" s="319">
        <v>0</v>
      </c>
      <c r="R11" s="319">
        <f t="shared" si="20"/>
        <v>337.5</v>
      </c>
      <c r="U11" s="315">
        <f t="shared" si="21"/>
        <v>126913.5</v>
      </c>
      <c r="V11" s="315">
        <f t="shared" si="22"/>
        <v>0</v>
      </c>
      <c r="W11" s="320">
        <f t="shared" si="23"/>
        <v>126913.5</v>
      </c>
      <c r="X11" s="315">
        <f t="shared" si="24"/>
        <v>573.75</v>
      </c>
      <c r="Y11" s="315">
        <f t="shared" si="25"/>
        <v>0</v>
      </c>
      <c r="Z11" s="320"/>
    </row>
    <row r="12" spans="1:76" ht="71.25" customHeight="1" outlineLevel="1" x14ac:dyDescent="0.45">
      <c r="A12" s="5">
        <v>7</v>
      </c>
      <c r="B12" s="5">
        <v>7</v>
      </c>
      <c r="C12" s="5" t="s">
        <v>15</v>
      </c>
      <c r="D12" s="196" t="s">
        <v>549</v>
      </c>
      <c r="E12" s="10">
        <v>160.4</v>
      </c>
      <c r="F12" s="285">
        <f t="shared" si="15"/>
        <v>101052</v>
      </c>
      <c r="G12" s="285">
        <f t="shared" si="16"/>
        <v>0</v>
      </c>
      <c r="H12" s="285">
        <f t="shared" si="17"/>
        <v>101052</v>
      </c>
      <c r="I12" s="285">
        <v>630</v>
      </c>
      <c r="J12" s="285"/>
      <c r="K12" s="10"/>
      <c r="M12" s="319">
        <f t="shared" si="18"/>
        <v>90946.8</v>
      </c>
      <c r="N12" s="319">
        <f t="shared" si="19"/>
        <v>0</v>
      </c>
      <c r="O12" s="319">
        <f t="shared" si="26"/>
        <v>90946.8</v>
      </c>
      <c r="P12" s="319">
        <v>567</v>
      </c>
      <c r="Q12" s="319">
        <v>0</v>
      </c>
      <c r="R12" s="319">
        <f t="shared" si="20"/>
        <v>567</v>
      </c>
      <c r="U12" s="315">
        <f t="shared" si="21"/>
        <v>154609.56</v>
      </c>
      <c r="V12" s="315">
        <f t="shared" si="22"/>
        <v>0</v>
      </c>
      <c r="W12" s="320">
        <f t="shared" si="23"/>
        <v>154609.56</v>
      </c>
      <c r="X12" s="315">
        <f t="shared" si="24"/>
        <v>963.9</v>
      </c>
      <c r="Y12" s="315">
        <f t="shared" si="25"/>
        <v>0</v>
      </c>
      <c r="Z12" s="320"/>
    </row>
    <row r="13" spans="1:76" ht="28.5" customHeight="1" outlineLevel="1" x14ac:dyDescent="0.45">
      <c r="A13" s="5">
        <v>8</v>
      </c>
      <c r="B13" s="5">
        <v>8</v>
      </c>
      <c r="C13" s="5" t="s">
        <v>16</v>
      </c>
      <c r="D13" s="196" t="s">
        <v>552</v>
      </c>
      <c r="E13" s="10">
        <v>69.489999999999995</v>
      </c>
      <c r="F13" s="285">
        <f t="shared" si="15"/>
        <v>36482.25</v>
      </c>
      <c r="G13" s="285">
        <f t="shared" si="16"/>
        <v>0</v>
      </c>
      <c r="H13" s="285">
        <f t="shared" si="17"/>
        <v>36482.25</v>
      </c>
      <c r="I13" s="285">
        <v>525</v>
      </c>
      <c r="J13" s="285"/>
      <c r="K13" s="10"/>
      <c r="M13" s="319">
        <f t="shared" si="18"/>
        <v>32834.024999999994</v>
      </c>
      <c r="N13" s="319">
        <f t="shared" si="19"/>
        <v>0</v>
      </c>
      <c r="O13" s="319">
        <f t="shared" si="26"/>
        <v>32834.024999999994</v>
      </c>
      <c r="P13" s="319">
        <v>472.5</v>
      </c>
      <c r="Q13" s="319">
        <v>0</v>
      </c>
      <c r="R13" s="319">
        <f t="shared" si="20"/>
        <v>472.5</v>
      </c>
      <c r="U13" s="315">
        <f t="shared" si="21"/>
        <v>55817.842499999999</v>
      </c>
      <c r="V13" s="315">
        <f t="shared" si="22"/>
        <v>0</v>
      </c>
      <c r="W13" s="320">
        <f t="shared" si="23"/>
        <v>55817.842499999999</v>
      </c>
      <c r="X13" s="315">
        <f t="shared" si="24"/>
        <v>803.25</v>
      </c>
      <c r="Y13" s="315">
        <f t="shared" si="25"/>
        <v>0</v>
      </c>
      <c r="Z13" s="320"/>
    </row>
    <row r="14" spans="1:76" ht="28.5" customHeight="1" outlineLevel="1" x14ac:dyDescent="0.45">
      <c r="A14" s="5">
        <v>9</v>
      </c>
      <c r="B14" s="5">
        <v>9</v>
      </c>
      <c r="C14" s="5" t="s">
        <v>17</v>
      </c>
      <c r="D14" s="196" t="s">
        <v>552</v>
      </c>
      <c r="E14" s="10">
        <v>99.7</v>
      </c>
      <c r="F14" s="285">
        <f t="shared" si="15"/>
        <v>52342.5</v>
      </c>
      <c r="G14" s="285">
        <f t="shared" si="16"/>
        <v>0</v>
      </c>
      <c r="H14" s="285">
        <f t="shared" si="17"/>
        <v>52342.5</v>
      </c>
      <c r="I14" s="285">
        <v>525</v>
      </c>
      <c r="J14" s="285"/>
      <c r="K14" s="10"/>
      <c r="M14" s="319">
        <f t="shared" si="18"/>
        <v>47108.25</v>
      </c>
      <c r="N14" s="319">
        <f t="shared" si="19"/>
        <v>0</v>
      </c>
      <c r="O14" s="319">
        <f t="shared" si="26"/>
        <v>47108.25</v>
      </c>
      <c r="P14" s="319">
        <v>472.5</v>
      </c>
      <c r="Q14" s="319">
        <v>0</v>
      </c>
      <c r="R14" s="319">
        <f t="shared" si="20"/>
        <v>472.5</v>
      </c>
      <c r="U14" s="315">
        <f t="shared" si="21"/>
        <v>80084.025000000009</v>
      </c>
      <c r="V14" s="315">
        <f t="shared" si="22"/>
        <v>0</v>
      </c>
      <c r="W14" s="320">
        <f t="shared" si="23"/>
        <v>80084.025000000009</v>
      </c>
      <c r="X14" s="315">
        <f t="shared" si="24"/>
        <v>803.25</v>
      </c>
      <c r="Y14" s="315">
        <f t="shared" si="25"/>
        <v>0</v>
      </c>
      <c r="Z14" s="320"/>
    </row>
    <row r="15" spans="1:76" ht="28.5" customHeight="1" outlineLevel="1" x14ac:dyDescent="0.45">
      <c r="A15" s="5">
        <v>10</v>
      </c>
      <c r="B15" s="5">
        <v>10</v>
      </c>
      <c r="C15" s="5" t="s">
        <v>18</v>
      </c>
      <c r="D15" s="196" t="s">
        <v>552</v>
      </c>
      <c r="E15" s="10">
        <v>147.66999999999999</v>
      </c>
      <c r="F15" s="285">
        <f t="shared" si="15"/>
        <v>77526.75</v>
      </c>
      <c r="G15" s="285">
        <f t="shared" si="16"/>
        <v>0</v>
      </c>
      <c r="H15" s="285">
        <f t="shared" si="17"/>
        <v>77526.75</v>
      </c>
      <c r="I15" s="285">
        <v>525</v>
      </c>
      <c r="J15" s="285"/>
      <c r="K15" s="10"/>
      <c r="M15" s="319">
        <f t="shared" si="18"/>
        <v>69774.074999999997</v>
      </c>
      <c r="N15" s="319">
        <f t="shared" si="19"/>
        <v>0</v>
      </c>
      <c r="O15" s="319">
        <f t="shared" si="26"/>
        <v>69774.074999999997</v>
      </c>
      <c r="P15" s="319">
        <v>472.5</v>
      </c>
      <c r="Q15" s="319">
        <v>0</v>
      </c>
      <c r="R15" s="319">
        <f t="shared" si="20"/>
        <v>472.5</v>
      </c>
      <c r="U15" s="315">
        <f t="shared" si="21"/>
        <v>118615.92749999999</v>
      </c>
      <c r="V15" s="315">
        <f t="shared" si="22"/>
        <v>0</v>
      </c>
      <c r="W15" s="320">
        <f t="shared" si="23"/>
        <v>118615.92749999999</v>
      </c>
      <c r="X15" s="315">
        <f t="shared" si="24"/>
        <v>803.25</v>
      </c>
      <c r="Y15" s="315">
        <f t="shared" si="25"/>
        <v>0</v>
      </c>
      <c r="Z15" s="320"/>
    </row>
    <row r="16" spans="1:76" ht="28.5" customHeight="1" outlineLevel="1" x14ac:dyDescent="0.45">
      <c r="A16" s="5">
        <v>11</v>
      </c>
      <c r="B16" s="5">
        <v>11</v>
      </c>
      <c r="C16" s="5" t="s">
        <v>19</v>
      </c>
      <c r="D16" s="196" t="s">
        <v>550</v>
      </c>
      <c r="E16" s="10">
        <v>8</v>
      </c>
      <c r="F16" s="285">
        <f t="shared" si="15"/>
        <v>26400</v>
      </c>
      <c r="G16" s="285">
        <f t="shared" si="16"/>
        <v>0</v>
      </c>
      <c r="H16" s="285">
        <f t="shared" si="17"/>
        <v>26400</v>
      </c>
      <c r="I16" s="285">
        <v>3300</v>
      </c>
      <c r="J16" s="285"/>
      <c r="K16" s="10"/>
      <c r="M16" s="319">
        <f t="shared" si="18"/>
        <v>23760</v>
      </c>
      <c r="N16" s="319">
        <f t="shared" si="19"/>
        <v>0</v>
      </c>
      <c r="O16" s="319">
        <f t="shared" si="26"/>
        <v>23760</v>
      </c>
      <c r="P16" s="319">
        <v>2970</v>
      </c>
      <c r="Q16" s="319">
        <v>0</v>
      </c>
      <c r="R16" s="319">
        <f t="shared" si="20"/>
        <v>2970</v>
      </c>
      <c r="U16" s="315">
        <f t="shared" si="21"/>
        <v>40392</v>
      </c>
      <c r="V16" s="315">
        <f t="shared" si="22"/>
        <v>0</v>
      </c>
      <c r="W16" s="320">
        <f t="shared" si="23"/>
        <v>40392</v>
      </c>
      <c r="X16" s="315">
        <f t="shared" si="24"/>
        <v>5049</v>
      </c>
      <c r="Y16" s="315">
        <f t="shared" si="25"/>
        <v>0</v>
      </c>
      <c r="Z16" s="320"/>
    </row>
    <row r="17" spans="1:76" s="26" customFormat="1" ht="28.5" x14ac:dyDescent="0.45">
      <c r="A17" s="21"/>
      <c r="B17" s="21"/>
      <c r="C17" s="21" t="s">
        <v>20</v>
      </c>
      <c r="D17" s="27"/>
      <c r="E17" s="28"/>
      <c r="F17" s="289">
        <f t="shared" ref="F17:H17" si="27">SUM(F18:F28)</f>
        <v>2269579.9500000002</v>
      </c>
      <c r="G17" s="289">
        <f t="shared" si="27"/>
        <v>0</v>
      </c>
      <c r="H17" s="289">
        <f t="shared" si="27"/>
        <v>2269579.9500000002</v>
      </c>
      <c r="I17" s="289"/>
      <c r="J17" s="289"/>
      <c r="K17" s="225"/>
      <c r="L17" s="53"/>
      <c r="M17" s="289">
        <f t="shared" ref="M17:O17" si="28">SUM(M18:M28)</f>
        <v>2042621.9550000001</v>
      </c>
      <c r="N17" s="289">
        <f t="shared" si="28"/>
        <v>0</v>
      </c>
      <c r="O17" s="289">
        <f t="shared" si="28"/>
        <v>2042621.9550000001</v>
      </c>
      <c r="P17" s="319">
        <v>0</v>
      </c>
      <c r="Q17" s="319">
        <v>0</v>
      </c>
      <c r="R17" s="319">
        <f t="shared" si="20"/>
        <v>0</v>
      </c>
      <c r="S17" s="53"/>
      <c r="T17" s="53"/>
      <c r="U17" s="289">
        <f t="shared" ref="U17:W17" si="29">SUM(U18:U28)</f>
        <v>3472457.3234999999</v>
      </c>
      <c r="V17" s="289">
        <f t="shared" si="29"/>
        <v>0</v>
      </c>
      <c r="W17" s="289">
        <f t="shared" si="29"/>
        <v>3472457.3234999999</v>
      </c>
      <c r="X17" s="289">
        <f t="shared" si="24"/>
        <v>0</v>
      </c>
      <c r="Y17" s="289">
        <f t="shared" si="25"/>
        <v>0</v>
      </c>
      <c r="Z17" s="289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</row>
    <row r="18" spans="1:76" ht="57" customHeight="1" outlineLevel="1" x14ac:dyDescent="0.45">
      <c r="A18" s="5">
        <v>12</v>
      </c>
      <c r="B18" s="5">
        <v>12</v>
      </c>
      <c r="C18" s="5" t="s">
        <v>21</v>
      </c>
      <c r="D18" s="196" t="s">
        <v>549</v>
      </c>
      <c r="E18" s="10">
        <v>1040.8</v>
      </c>
      <c r="F18" s="285">
        <f t="shared" ref="F18:F28" si="30">E18*I18</f>
        <v>585450</v>
      </c>
      <c r="G18" s="285">
        <f t="shared" ref="G18:G28" si="31">J18*E18</f>
        <v>0</v>
      </c>
      <c r="H18" s="285">
        <f t="shared" ref="H18:H28" si="32">F18+G18</f>
        <v>585450</v>
      </c>
      <c r="I18" s="285">
        <v>562.5</v>
      </c>
      <c r="J18" s="285"/>
      <c r="K18" s="10"/>
      <c r="M18" s="319">
        <f t="shared" si="18"/>
        <v>526905</v>
      </c>
      <c r="N18" s="319">
        <f t="shared" si="19"/>
        <v>0</v>
      </c>
      <c r="O18" s="319">
        <f t="shared" si="26"/>
        <v>526905</v>
      </c>
      <c r="P18" s="319">
        <v>506.25</v>
      </c>
      <c r="Q18" s="319">
        <v>0</v>
      </c>
      <c r="R18" s="319">
        <f t="shared" si="20"/>
        <v>506.25</v>
      </c>
      <c r="U18" s="315">
        <f t="shared" ref="U18:U28" si="33">X18*E18</f>
        <v>895738.5</v>
      </c>
      <c r="V18" s="315">
        <f t="shared" ref="V18:V28" si="34">Y18*E18</f>
        <v>0</v>
      </c>
      <c r="W18" s="320">
        <f t="shared" si="23"/>
        <v>895738.5</v>
      </c>
      <c r="X18" s="315">
        <f t="shared" si="24"/>
        <v>860.625</v>
      </c>
      <c r="Y18" s="315">
        <f t="shared" si="25"/>
        <v>0</v>
      </c>
      <c r="Z18" s="320"/>
    </row>
    <row r="19" spans="1:76" ht="57" customHeight="1" outlineLevel="1" x14ac:dyDescent="0.45">
      <c r="A19" s="5">
        <v>13</v>
      </c>
      <c r="B19" s="5">
        <v>13</v>
      </c>
      <c r="C19" s="5" t="s">
        <v>22</v>
      </c>
      <c r="D19" s="196" t="s">
        <v>549</v>
      </c>
      <c r="E19" s="10">
        <v>1040.8</v>
      </c>
      <c r="F19" s="285">
        <f t="shared" si="30"/>
        <v>569838</v>
      </c>
      <c r="G19" s="285">
        <f t="shared" si="31"/>
        <v>0</v>
      </c>
      <c r="H19" s="285">
        <f t="shared" si="32"/>
        <v>569838</v>
      </c>
      <c r="I19" s="285">
        <v>547.5</v>
      </c>
      <c r="J19" s="285"/>
      <c r="K19" s="10"/>
      <c r="M19" s="319">
        <f t="shared" si="18"/>
        <v>512854.19999999995</v>
      </c>
      <c r="N19" s="319">
        <f t="shared" si="19"/>
        <v>0</v>
      </c>
      <c r="O19" s="319">
        <f t="shared" si="26"/>
        <v>512854.19999999995</v>
      </c>
      <c r="P19" s="319">
        <v>492.75</v>
      </c>
      <c r="Q19" s="319">
        <v>0</v>
      </c>
      <c r="R19" s="319">
        <f t="shared" si="20"/>
        <v>492.75</v>
      </c>
      <c r="U19" s="315">
        <f t="shared" si="33"/>
        <v>871852.1399999999</v>
      </c>
      <c r="V19" s="315">
        <f t="shared" si="34"/>
        <v>0</v>
      </c>
      <c r="W19" s="320">
        <f t="shared" si="23"/>
        <v>871852.1399999999</v>
      </c>
      <c r="X19" s="315">
        <f t="shared" si="24"/>
        <v>837.67499999999995</v>
      </c>
      <c r="Y19" s="315">
        <f t="shared" si="25"/>
        <v>0</v>
      </c>
      <c r="Z19" s="320"/>
    </row>
    <row r="20" spans="1:76" ht="28.5" customHeight="1" outlineLevel="1" x14ac:dyDescent="0.45">
      <c r="A20" s="5">
        <v>14</v>
      </c>
      <c r="B20" s="5">
        <v>14</v>
      </c>
      <c r="C20" s="5" t="s">
        <v>10</v>
      </c>
      <c r="D20" s="196" t="s">
        <v>549</v>
      </c>
      <c r="E20" s="10">
        <v>1040.8</v>
      </c>
      <c r="F20" s="285">
        <f t="shared" si="30"/>
        <v>429330</v>
      </c>
      <c r="G20" s="285">
        <f t="shared" si="31"/>
        <v>0</v>
      </c>
      <c r="H20" s="285">
        <f t="shared" si="32"/>
        <v>429330</v>
      </c>
      <c r="I20" s="285">
        <v>412.5</v>
      </c>
      <c r="J20" s="285"/>
      <c r="K20" s="10"/>
      <c r="M20" s="319">
        <f t="shared" si="18"/>
        <v>386397</v>
      </c>
      <c r="N20" s="319">
        <f t="shared" si="19"/>
        <v>0</v>
      </c>
      <c r="O20" s="319">
        <f t="shared" si="26"/>
        <v>386397</v>
      </c>
      <c r="P20" s="319">
        <v>371.25</v>
      </c>
      <c r="Q20" s="319">
        <v>0</v>
      </c>
      <c r="R20" s="319">
        <f t="shared" si="20"/>
        <v>371.25</v>
      </c>
      <c r="U20" s="315">
        <f t="shared" si="33"/>
        <v>656874.9</v>
      </c>
      <c r="V20" s="315">
        <f t="shared" si="34"/>
        <v>0</v>
      </c>
      <c r="W20" s="320">
        <f t="shared" si="23"/>
        <v>656874.9</v>
      </c>
      <c r="X20" s="315">
        <f t="shared" si="24"/>
        <v>631.125</v>
      </c>
      <c r="Y20" s="315">
        <f t="shared" si="25"/>
        <v>0</v>
      </c>
      <c r="Z20" s="320"/>
    </row>
    <row r="21" spans="1:76" ht="57" customHeight="1" outlineLevel="1" x14ac:dyDescent="0.45">
      <c r="A21" s="5">
        <v>15</v>
      </c>
      <c r="B21" s="5">
        <v>15</v>
      </c>
      <c r="C21" s="5" t="s">
        <v>23</v>
      </c>
      <c r="D21" s="196" t="s">
        <v>550</v>
      </c>
      <c r="E21" s="10">
        <v>368</v>
      </c>
      <c r="F21" s="285">
        <f t="shared" si="30"/>
        <v>151800</v>
      </c>
      <c r="G21" s="285">
        <f t="shared" si="31"/>
        <v>0</v>
      </c>
      <c r="H21" s="285">
        <f t="shared" si="32"/>
        <v>151800</v>
      </c>
      <c r="I21" s="285">
        <v>412.5</v>
      </c>
      <c r="J21" s="285"/>
      <c r="K21" s="10"/>
      <c r="M21" s="319">
        <f t="shared" si="18"/>
        <v>136620</v>
      </c>
      <c r="N21" s="319">
        <f t="shared" si="19"/>
        <v>0</v>
      </c>
      <c r="O21" s="319">
        <f t="shared" si="26"/>
        <v>136620</v>
      </c>
      <c r="P21" s="319">
        <v>371.25</v>
      </c>
      <c r="Q21" s="319">
        <v>0</v>
      </c>
      <c r="R21" s="319">
        <f t="shared" si="20"/>
        <v>371.25</v>
      </c>
      <c r="U21" s="315">
        <f t="shared" si="33"/>
        <v>232254</v>
      </c>
      <c r="V21" s="315">
        <f t="shared" si="34"/>
        <v>0</v>
      </c>
      <c r="W21" s="320">
        <f t="shared" si="23"/>
        <v>232254</v>
      </c>
      <c r="X21" s="315">
        <f t="shared" si="24"/>
        <v>631.125</v>
      </c>
      <c r="Y21" s="315">
        <f t="shared" si="25"/>
        <v>0</v>
      </c>
      <c r="Z21" s="320"/>
    </row>
    <row r="22" spans="1:76" ht="57" customHeight="1" outlineLevel="1" x14ac:dyDescent="0.45">
      <c r="A22" s="5">
        <v>16</v>
      </c>
      <c r="B22" s="5">
        <v>16</v>
      </c>
      <c r="C22" s="5" t="s">
        <v>12</v>
      </c>
      <c r="D22" s="196" t="s">
        <v>550</v>
      </c>
      <c r="E22" s="10">
        <v>368</v>
      </c>
      <c r="F22" s="285">
        <f t="shared" si="30"/>
        <v>138000</v>
      </c>
      <c r="G22" s="285">
        <f t="shared" si="31"/>
        <v>0</v>
      </c>
      <c r="H22" s="285">
        <f t="shared" si="32"/>
        <v>138000</v>
      </c>
      <c r="I22" s="285">
        <v>375</v>
      </c>
      <c r="J22" s="285"/>
      <c r="K22" s="10"/>
      <c r="M22" s="319">
        <f t="shared" si="18"/>
        <v>124200</v>
      </c>
      <c r="N22" s="319">
        <f t="shared" si="19"/>
        <v>0</v>
      </c>
      <c r="O22" s="319">
        <f t="shared" si="26"/>
        <v>124200</v>
      </c>
      <c r="P22" s="319">
        <v>337.5</v>
      </c>
      <c r="Q22" s="319">
        <v>0</v>
      </c>
      <c r="R22" s="319">
        <f t="shared" si="20"/>
        <v>337.5</v>
      </c>
      <c r="U22" s="315">
        <f t="shared" si="33"/>
        <v>211140</v>
      </c>
      <c r="V22" s="315">
        <f t="shared" si="34"/>
        <v>0</v>
      </c>
      <c r="W22" s="320">
        <f t="shared" si="23"/>
        <v>211140</v>
      </c>
      <c r="X22" s="315">
        <f t="shared" si="24"/>
        <v>573.75</v>
      </c>
      <c r="Y22" s="315">
        <f t="shared" si="25"/>
        <v>0</v>
      </c>
      <c r="Z22" s="320"/>
    </row>
    <row r="23" spans="1:76" ht="57" customHeight="1" outlineLevel="1" x14ac:dyDescent="0.45">
      <c r="A23" s="5">
        <v>17</v>
      </c>
      <c r="B23" s="5">
        <v>17</v>
      </c>
      <c r="C23" s="5" t="s">
        <v>13</v>
      </c>
      <c r="D23" s="196" t="s">
        <v>550</v>
      </c>
      <c r="E23" s="10">
        <v>368</v>
      </c>
      <c r="F23" s="285">
        <f t="shared" si="30"/>
        <v>96600</v>
      </c>
      <c r="G23" s="285">
        <f t="shared" si="31"/>
        <v>0</v>
      </c>
      <c r="H23" s="285">
        <f t="shared" si="32"/>
        <v>96600</v>
      </c>
      <c r="I23" s="285">
        <v>262.5</v>
      </c>
      <c r="J23" s="285"/>
      <c r="K23" s="10"/>
      <c r="M23" s="319">
        <f t="shared" si="18"/>
        <v>86940</v>
      </c>
      <c r="N23" s="319">
        <f t="shared" si="19"/>
        <v>0</v>
      </c>
      <c r="O23" s="319">
        <f t="shared" si="26"/>
        <v>86940</v>
      </c>
      <c r="P23" s="319">
        <v>236.25</v>
      </c>
      <c r="Q23" s="319">
        <v>0</v>
      </c>
      <c r="R23" s="319">
        <f t="shared" si="20"/>
        <v>236.25</v>
      </c>
      <c r="U23" s="315">
        <f t="shared" si="33"/>
        <v>147798</v>
      </c>
      <c r="V23" s="315">
        <f t="shared" si="34"/>
        <v>0</v>
      </c>
      <c r="W23" s="320">
        <f t="shared" si="23"/>
        <v>147798</v>
      </c>
      <c r="X23" s="315">
        <f t="shared" si="24"/>
        <v>401.625</v>
      </c>
      <c r="Y23" s="315">
        <f t="shared" si="25"/>
        <v>0</v>
      </c>
      <c r="Z23" s="320"/>
    </row>
    <row r="24" spans="1:76" ht="57" customHeight="1" outlineLevel="1" x14ac:dyDescent="0.45">
      <c r="A24" s="5">
        <v>18</v>
      </c>
      <c r="B24" s="5">
        <v>18</v>
      </c>
      <c r="C24" s="5" t="s">
        <v>24</v>
      </c>
      <c r="D24" s="196" t="s">
        <v>550</v>
      </c>
      <c r="E24" s="10">
        <v>168</v>
      </c>
      <c r="F24" s="285">
        <f t="shared" si="30"/>
        <v>69300</v>
      </c>
      <c r="G24" s="285">
        <f t="shared" si="31"/>
        <v>0</v>
      </c>
      <c r="H24" s="285">
        <f t="shared" si="32"/>
        <v>69300</v>
      </c>
      <c r="I24" s="285">
        <v>412.5</v>
      </c>
      <c r="J24" s="285"/>
      <c r="K24" s="10"/>
      <c r="M24" s="319">
        <f t="shared" si="18"/>
        <v>62370</v>
      </c>
      <c r="N24" s="319">
        <f t="shared" si="19"/>
        <v>0</v>
      </c>
      <c r="O24" s="319">
        <f t="shared" si="26"/>
        <v>62370</v>
      </c>
      <c r="P24" s="319">
        <v>371.25</v>
      </c>
      <c r="Q24" s="319">
        <v>0</v>
      </c>
      <c r="R24" s="319">
        <f t="shared" si="20"/>
        <v>371.25</v>
      </c>
      <c r="U24" s="315">
        <f t="shared" si="33"/>
        <v>106029</v>
      </c>
      <c r="V24" s="315">
        <f t="shared" si="34"/>
        <v>0</v>
      </c>
      <c r="W24" s="320">
        <f t="shared" si="23"/>
        <v>106029</v>
      </c>
      <c r="X24" s="315">
        <f t="shared" si="24"/>
        <v>631.125</v>
      </c>
      <c r="Y24" s="315">
        <f t="shared" si="25"/>
        <v>0</v>
      </c>
      <c r="Z24" s="320"/>
    </row>
    <row r="25" spans="1:76" ht="42.75" customHeight="1" outlineLevel="1" x14ac:dyDescent="0.45">
      <c r="A25" s="5">
        <v>19</v>
      </c>
      <c r="B25" s="5">
        <v>19</v>
      </c>
      <c r="C25" s="5" t="s">
        <v>14</v>
      </c>
      <c r="D25" s="196" t="s">
        <v>551</v>
      </c>
      <c r="E25" s="10">
        <v>205.5</v>
      </c>
      <c r="F25" s="285">
        <f t="shared" si="30"/>
        <v>77062.5</v>
      </c>
      <c r="G25" s="285">
        <f t="shared" si="31"/>
        <v>0</v>
      </c>
      <c r="H25" s="285">
        <f t="shared" si="32"/>
        <v>77062.5</v>
      </c>
      <c r="I25" s="285">
        <v>375</v>
      </c>
      <c r="J25" s="285"/>
      <c r="K25" s="10"/>
      <c r="M25" s="319">
        <f t="shared" si="18"/>
        <v>69356.25</v>
      </c>
      <c r="N25" s="319">
        <f t="shared" si="19"/>
        <v>0</v>
      </c>
      <c r="O25" s="319">
        <f t="shared" si="26"/>
        <v>69356.25</v>
      </c>
      <c r="P25" s="319">
        <v>337.5</v>
      </c>
      <c r="Q25" s="319">
        <v>0</v>
      </c>
      <c r="R25" s="319">
        <f t="shared" si="20"/>
        <v>337.5</v>
      </c>
      <c r="U25" s="315">
        <f t="shared" si="33"/>
        <v>117905.625</v>
      </c>
      <c r="V25" s="315">
        <f t="shared" si="34"/>
        <v>0</v>
      </c>
      <c r="W25" s="320">
        <f t="shared" si="23"/>
        <v>117905.625</v>
      </c>
      <c r="X25" s="315">
        <f t="shared" si="24"/>
        <v>573.75</v>
      </c>
      <c r="Y25" s="315">
        <f t="shared" si="25"/>
        <v>0</v>
      </c>
      <c r="Z25" s="320"/>
    </row>
    <row r="26" spans="1:76" ht="71.25" customHeight="1" outlineLevel="1" x14ac:dyDescent="0.45">
      <c r="A26" s="5">
        <v>20</v>
      </c>
      <c r="B26" s="5">
        <v>20</v>
      </c>
      <c r="C26" s="5" t="s">
        <v>15</v>
      </c>
      <c r="D26" s="196" t="s">
        <v>549</v>
      </c>
      <c r="E26" s="10">
        <v>160.74</v>
      </c>
      <c r="F26" s="285">
        <f t="shared" si="30"/>
        <v>101266.20000000001</v>
      </c>
      <c r="G26" s="285">
        <f t="shared" si="31"/>
        <v>0</v>
      </c>
      <c r="H26" s="285">
        <f t="shared" si="32"/>
        <v>101266.20000000001</v>
      </c>
      <c r="I26" s="285">
        <v>630</v>
      </c>
      <c r="J26" s="285"/>
      <c r="K26" s="10"/>
      <c r="M26" s="319">
        <f t="shared" si="18"/>
        <v>91139.58</v>
      </c>
      <c r="N26" s="319">
        <f t="shared" si="19"/>
        <v>0</v>
      </c>
      <c r="O26" s="319">
        <f t="shared" si="26"/>
        <v>91139.58</v>
      </c>
      <c r="P26" s="319">
        <v>567</v>
      </c>
      <c r="Q26" s="319">
        <v>0</v>
      </c>
      <c r="R26" s="319">
        <f t="shared" si="20"/>
        <v>567</v>
      </c>
      <c r="U26" s="315">
        <f t="shared" si="33"/>
        <v>154937.28599999999</v>
      </c>
      <c r="V26" s="315">
        <f t="shared" si="34"/>
        <v>0</v>
      </c>
      <c r="W26" s="320">
        <f t="shared" si="23"/>
        <v>154937.28599999999</v>
      </c>
      <c r="X26" s="315">
        <f t="shared" si="24"/>
        <v>963.9</v>
      </c>
      <c r="Y26" s="315">
        <f t="shared" si="25"/>
        <v>0</v>
      </c>
      <c r="Z26" s="320"/>
    </row>
    <row r="27" spans="1:76" ht="40.9" customHeight="1" outlineLevel="1" x14ac:dyDescent="0.45">
      <c r="A27" s="5">
        <v>21</v>
      </c>
      <c r="B27" s="5">
        <v>21</v>
      </c>
      <c r="C27" s="5" t="s">
        <v>19</v>
      </c>
      <c r="D27" s="196" t="s">
        <v>550</v>
      </c>
      <c r="E27" s="10">
        <v>8</v>
      </c>
      <c r="F27" s="285">
        <f t="shared" si="30"/>
        <v>26400</v>
      </c>
      <c r="G27" s="285">
        <f t="shared" si="31"/>
        <v>0</v>
      </c>
      <c r="H27" s="285">
        <f t="shared" si="32"/>
        <v>26400</v>
      </c>
      <c r="I27" s="285">
        <v>3300</v>
      </c>
      <c r="J27" s="285"/>
      <c r="K27" s="10"/>
      <c r="M27" s="319">
        <f t="shared" si="18"/>
        <v>23760</v>
      </c>
      <c r="N27" s="319">
        <f t="shared" si="19"/>
        <v>0</v>
      </c>
      <c r="O27" s="319">
        <f t="shared" si="26"/>
        <v>23760</v>
      </c>
      <c r="P27" s="319">
        <v>2970</v>
      </c>
      <c r="Q27" s="319">
        <v>0</v>
      </c>
      <c r="R27" s="319">
        <f t="shared" si="20"/>
        <v>2970</v>
      </c>
      <c r="U27" s="315">
        <f t="shared" si="33"/>
        <v>40392</v>
      </c>
      <c r="V27" s="315">
        <f t="shared" si="34"/>
        <v>0</v>
      </c>
      <c r="W27" s="320">
        <f t="shared" si="23"/>
        <v>40392</v>
      </c>
      <c r="X27" s="315">
        <f t="shared" si="24"/>
        <v>5049</v>
      </c>
      <c r="Y27" s="315">
        <f t="shared" si="25"/>
        <v>0</v>
      </c>
      <c r="Z27" s="320"/>
    </row>
    <row r="28" spans="1:76" ht="42" customHeight="1" outlineLevel="1" x14ac:dyDescent="0.45">
      <c r="A28" s="5">
        <v>22</v>
      </c>
      <c r="B28" s="5">
        <v>22</v>
      </c>
      <c r="C28" s="5" t="s">
        <v>25</v>
      </c>
      <c r="D28" s="196" t="s">
        <v>552</v>
      </c>
      <c r="E28" s="10">
        <v>46.73</v>
      </c>
      <c r="F28" s="285">
        <f t="shared" si="30"/>
        <v>24533.25</v>
      </c>
      <c r="G28" s="285">
        <f t="shared" si="31"/>
        <v>0</v>
      </c>
      <c r="H28" s="285">
        <f t="shared" si="32"/>
        <v>24533.25</v>
      </c>
      <c r="I28" s="285">
        <v>525</v>
      </c>
      <c r="J28" s="285"/>
      <c r="K28" s="10"/>
      <c r="M28" s="319">
        <f t="shared" si="18"/>
        <v>22079.924999999999</v>
      </c>
      <c r="N28" s="319">
        <f t="shared" si="19"/>
        <v>0</v>
      </c>
      <c r="O28" s="319">
        <f t="shared" si="26"/>
        <v>22079.924999999999</v>
      </c>
      <c r="P28" s="319">
        <v>472.5</v>
      </c>
      <c r="Q28" s="319">
        <v>0</v>
      </c>
      <c r="R28" s="319">
        <f t="shared" si="20"/>
        <v>472.5</v>
      </c>
      <c r="U28" s="315">
        <f t="shared" si="33"/>
        <v>37535.872499999998</v>
      </c>
      <c r="V28" s="315">
        <f t="shared" si="34"/>
        <v>0</v>
      </c>
      <c r="W28" s="320">
        <f t="shared" si="23"/>
        <v>37535.872499999998</v>
      </c>
      <c r="X28" s="315">
        <f t="shared" si="24"/>
        <v>803.25</v>
      </c>
      <c r="Y28" s="315">
        <f t="shared" si="25"/>
        <v>0</v>
      </c>
      <c r="Z28" s="320"/>
    </row>
    <row r="29" spans="1:76" s="26" customFormat="1" ht="28.5" x14ac:dyDescent="0.45">
      <c r="A29" s="21"/>
      <c r="B29" s="21"/>
      <c r="C29" s="21" t="s">
        <v>26</v>
      </c>
      <c r="D29" s="27"/>
      <c r="E29" s="225">
        <f t="shared" ref="E29:H29" si="35">SUM(E30:E41)</f>
        <v>3322.39</v>
      </c>
      <c r="F29" s="289">
        <f t="shared" si="35"/>
        <v>1510404.75</v>
      </c>
      <c r="G29" s="289">
        <f t="shared" si="35"/>
        <v>0</v>
      </c>
      <c r="H29" s="289">
        <f t="shared" si="35"/>
        <v>1510404.75</v>
      </c>
      <c r="I29" s="289"/>
      <c r="J29" s="289"/>
      <c r="K29" s="225"/>
      <c r="L29" s="53"/>
      <c r="M29" s="289">
        <f t="shared" ref="M29:O29" si="36">SUM(M30:M41)</f>
        <v>1359364.2750000001</v>
      </c>
      <c r="N29" s="289">
        <f t="shared" si="36"/>
        <v>0</v>
      </c>
      <c r="O29" s="289">
        <f t="shared" si="36"/>
        <v>1359364.2750000001</v>
      </c>
      <c r="P29" s="319">
        <v>0</v>
      </c>
      <c r="Q29" s="319">
        <v>0</v>
      </c>
      <c r="R29" s="319">
        <f t="shared" si="20"/>
        <v>0</v>
      </c>
      <c r="S29" s="53"/>
      <c r="T29" s="53"/>
      <c r="U29" s="289">
        <f t="shared" ref="U29:W29" si="37">SUM(U30:U41)</f>
        <v>2310919.2674999996</v>
      </c>
      <c r="V29" s="289">
        <f t="shared" si="37"/>
        <v>0</v>
      </c>
      <c r="W29" s="289">
        <f t="shared" si="37"/>
        <v>2310919.2674999996</v>
      </c>
      <c r="X29" s="289">
        <f t="shared" si="24"/>
        <v>0</v>
      </c>
      <c r="Y29" s="289">
        <f t="shared" si="25"/>
        <v>0</v>
      </c>
      <c r="Z29" s="289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</row>
    <row r="30" spans="1:76" ht="42.75" customHeight="1" outlineLevel="1" x14ac:dyDescent="0.45">
      <c r="A30" s="5">
        <v>23</v>
      </c>
      <c r="B30" s="5">
        <v>23</v>
      </c>
      <c r="C30" s="5" t="s">
        <v>22</v>
      </c>
      <c r="D30" s="196" t="s">
        <v>549</v>
      </c>
      <c r="E30" s="10">
        <v>961.9</v>
      </c>
      <c r="F30" s="285">
        <f t="shared" ref="F30:F41" si="38">E30*I30</f>
        <v>526640.25</v>
      </c>
      <c r="G30" s="285">
        <f t="shared" ref="G30:G41" si="39">J30*E30</f>
        <v>0</v>
      </c>
      <c r="H30" s="285">
        <f t="shared" ref="H30:H41" si="40">F30+G30</f>
        <v>526640.25</v>
      </c>
      <c r="I30" s="285">
        <v>547.5</v>
      </c>
      <c r="J30" s="285"/>
      <c r="K30" s="10"/>
      <c r="M30" s="319">
        <f t="shared" si="18"/>
        <v>473976.22499999998</v>
      </c>
      <c r="N30" s="319">
        <f t="shared" si="19"/>
        <v>0</v>
      </c>
      <c r="O30" s="319">
        <f t="shared" si="26"/>
        <v>473976.22499999998</v>
      </c>
      <c r="P30" s="319">
        <v>492.75</v>
      </c>
      <c r="Q30" s="319">
        <v>0</v>
      </c>
      <c r="R30" s="319">
        <f t="shared" si="20"/>
        <v>492.75</v>
      </c>
      <c r="U30" s="315">
        <f t="shared" ref="U30:U41" si="41">X30*E30</f>
        <v>805759.5824999999</v>
      </c>
      <c r="V30" s="315">
        <f t="shared" ref="V30:V41" si="42">Y30*E30</f>
        <v>0</v>
      </c>
      <c r="W30" s="320">
        <f t="shared" si="23"/>
        <v>805759.5824999999</v>
      </c>
      <c r="X30" s="315">
        <f t="shared" si="24"/>
        <v>837.67499999999995</v>
      </c>
      <c r="Y30" s="315">
        <f t="shared" si="25"/>
        <v>0</v>
      </c>
      <c r="Z30" s="320"/>
    </row>
    <row r="31" spans="1:76" ht="28.5" customHeight="1" outlineLevel="1" x14ac:dyDescent="0.45">
      <c r="A31" s="5">
        <v>24</v>
      </c>
      <c r="B31" s="5">
        <v>24</v>
      </c>
      <c r="C31" s="5" t="s">
        <v>10</v>
      </c>
      <c r="D31" s="196" t="s">
        <v>549</v>
      </c>
      <c r="E31" s="10">
        <v>961.9</v>
      </c>
      <c r="F31" s="285">
        <f t="shared" si="38"/>
        <v>396783.75</v>
      </c>
      <c r="G31" s="285">
        <f t="shared" si="39"/>
        <v>0</v>
      </c>
      <c r="H31" s="285">
        <f t="shared" si="40"/>
        <v>396783.75</v>
      </c>
      <c r="I31" s="285">
        <v>412.5</v>
      </c>
      <c r="J31" s="285"/>
      <c r="K31" s="10"/>
      <c r="M31" s="319">
        <f t="shared" si="18"/>
        <v>357105.375</v>
      </c>
      <c r="N31" s="319">
        <f t="shared" si="19"/>
        <v>0</v>
      </c>
      <c r="O31" s="319">
        <f t="shared" si="26"/>
        <v>357105.375</v>
      </c>
      <c r="P31" s="319">
        <v>371.25</v>
      </c>
      <c r="Q31" s="319">
        <v>0</v>
      </c>
      <c r="R31" s="319">
        <f t="shared" si="20"/>
        <v>371.25</v>
      </c>
      <c r="U31" s="315">
        <f t="shared" si="41"/>
        <v>607079.13749999995</v>
      </c>
      <c r="V31" s="315">
        <f t="shared" si="42"/>
        <v>0</v>
      </c>
      <c r="W31" s="320">
        <f t="shared" si="23"/>
        <v>607079.13749999995</v>
      </c>
      <c r="X31" s="315">
        <f t="shared" si="24"/>
        <v>631.125</v>
      </c>
      <c r="Y31" s="315">
        <f t="shared" si="25"/>
        <v>0</v>
      </c>
      <c r="Z31" s="320"/>
    </row>
    <row r="32" spans="1:76" ht="57" customHeight="1" outlineLevel="1" x14ac:dyDescent="0.45">
      <c r="A32" s="5">
        <v>25</v>
      </c>
      <c r="B32" s="5">
        <v>25</v>
      </c>
      <c r="C32" s="5" t="s">
        <v>23</v>
      </c>
      <c r="D32" s="196" t="s">
        <v>550</v>
      </c>
      <c r="E32" s="10">
        <v>480</v>
      </c>
      <c r="F32" s="285">
        <f t="shared" si="38"/>
        <v>198000</v>
      </c>
      <c r="G32" s="285">
        <f t="shared" si="39"/>
        <v>0</v>
      </c>
      <c r="H32" s="285">
        <f t="shared" si="40"/>
        <v>198000</v>
      </c>
      <c r="I32" s="285">
        <v>412.5</v>
      </c>
      <c r="J32" s="285"/>
      <c r="K32" s="10"/>
      <c r="M32" s="319">
        <f t="shared" si="18"/>
        <v>178200</v>
      </c>
      <c r="N32" s="319">
        <f t="shared" si="19"/>
        <v>0</v>
      </c>
      <c r="O32" s="319">
        <f t="shared" si="26"/>
        <v>178200</v>
      </c>
      <c r="P32" s="319">
        <v>371.25</v>
      </c>
      <c r="Q32" s="319">
        <v>0</v>
      </c>
      <c r="R32" s="319">
        <f t="shared" si="20"/>
        <v>371.25</v>
      </c>
      <c r="U32" s="315">
        <f t="shared" si="41"/>
        <v>302940</v>
      </c>
      <c r="V32" s="315">
        <f t="shared" si="42"/>
        <v>0</v>
      </c>
      <c r="W32" s="320">
        <f t="shared" si="23"/>
        <v>302940</v>
      </c>
      <c r="X32" s="315">
        <f t="shared" si="24"/>
        <v>631.125</v>
      </c>
      <c r="Y32" s="315">
        <f t="shared" si="25"/>
        <v>0</v>
      </c>
      <c r="Z32" s="320"/>
    </row>
    <row r="33" spans="1:76" ht="57" customHeight="1" outlineLevel="1" x14ac:dyDescent="0.45">
      <c r="A33" s="5">
        <v>26</v>
      </c>
      <c r="B33" s="5">
        <v>26</v>
      </c>
      <c r="C33" s="5" t="s">
        <v>24</v>
      </c>
      <c r="D33" s="196" t="s">
        <v>550</v>
      </c>
      <c r="E33" s="10">
        <v>184</v>
      </c>
      <c r="F33" s="285">
        <f t="shared" si="38"/>
        <v>69000</v>
      </c>
      <c r="G33" s="285">
        <f t="shared" si="39"/>
        <v>0</v>
      </c>
      <c r="H33" s="285">
        <f t="shared" si="40"/>
        <v>69000</v>
      </c>
      <c r="I33" s="285">
        <v>375</v>
      </c>
      <c r="J33" s="285"/>
      <c r="K33" s="10"/>
      <c r="M33" s="319">
        <f t="shared" si="18"/>
        <v>62100</v>
      </c>
      <c r="N33" s="319">
        <f t="shared" si="19"/>
        <v>0</v>
      </c>
      <c r="O33" s="319">
        <f t="shared" si="26"/>
        <v>62100</v>
      </c>
      <c r="P33" s="319">
        <v>337.5</v>
      </c>
      <c r="Q33" s="319">
        <v>0</v>
      </c>
      <c r="R33" s="319">
        <f t="shared" si="20"/>
        <v>337.5</v>
      </c>
      <c r="U33" s="315">
        <f t="shared" si="41"/>
        <v>105570</v>
      </c>
      <c r="V33" s="315">
        <f t="shared" si="42"/>
        <v>0</v>
      </c>
      <c r="W33" s="320">
        <f t="shared" si="23"/>
        <v>105570</v>
      </c>
      <c r="X33" s="315">
        <f t="shared" si="24"/>
        <v>573.75</v>
      </c>
      <c r="Y33" s="315">
        <f t="shared" si="25"/>
        <v>0</v>
      </c>
      <c r="Z33" s="320"/>
    </row>
    <row r="34" spans="1:76" ht="57" customHeight="1" outlineLevel="1" x14ac:dyDescent="0.45">
      <c r="A34" s="5">
        <v>27</v>
      </c>
      <c r="B34" s="5">
        <v>27</v>
      </c>
      <c r="C34" s="5" t="s">
        <v>12</v>
      </c>
      <c r="D34" s="196" t="s">
        <v>550</v>
      </c>
      <c r="E34" s="10">
        <v>184</v>
      </c>
      <c r="F34" s="285">
        <f t="shared" si="38"/>
        <v>55200</v>
      </c>
      <c r="G34" s="285">
        <f t="shared" si="39"/>
        <v>0</v>
      </c>
      <c r="H34" s="285">
        <f t="shared" si="40"/>
        <v>55200</v>
      </c>
      <c r="I34" s="285">
        <v>300</v>
      </c>
      <c r="J34" s="285"/>
      <c r="K34" s="10"/>
      <c r="M34" s="319">
        <f t="shared" si="18"/>
        <v>49680</v>
      </c>
      <c r="N34" s="319">
        <f t="shared" si="19"/>
        <v>0</v>
      </c>
      <c r="O34" s="319">
        <f t="shared" si="26"/>
        <v>49680</v>
      </c>
      <c r="P34" s="319">
        <v>270</v>
      </c>
      <c r="Q34" s="319">
        <v>0</v>
      </c>
      <c r="R34" s="319">
        <f t="shared" si="20"/>
        <v>270</v>
      </c>
      <c r="U34" s="315">
        <f t="shared" si="41"/>
        <v>84456</v>
      </c>
      <c r="V34" s="315">
        <f t="shared" si="42"/>
        <v>0</v>
      </c>
      <c r="W34" s="320">
        <f t="shared" si="23"/>
        <v>84456</v>
      </c>
      <c r="X34" s="315">
        <f t="shared" si="24"/>
        <v>459</v>
      </c>
      <c r="Y34" s="315">
        <f t="shared" si="25"/>
        <v>0</v>
      </c>
      <c r="Z34" s="320"/>
    </row>
    <row r="35" spans="1:76" ht="57" customHeight="1" outlineLevel="1" x14ac:dyDescent="0.45">
      <c r="A35" s="5">
        <v>28</v>
      </c>
      <c r="B35" s="5">
        <v>28</v>
      </c>
      <c r="C35" s="5" t="s">
        <v>13</v>
      </c>
      <c r="D35" s="196" t="s">
        <v>550</v>
      </c>
      <c r="E35" s="10">
        <v>184</v>
      </c>
      <c r="F35" s="285">
        <f t="shared" si="38"/>
        <v>48300</v>
      </c>
      <c r="G35" s="285">
        <f t="shared" si="39"/>
        <v>0</v>
      </c>
      <c r="H35" s="285">
        <f t="shared" si="40"/>
        <v>48300</v>
      </c>
      <c r="I35" s="285">
        <v>262.5</v>
      </c>
      <c r="J35" s="285"/>
      <c r="K35" s="10"/>
      <c r="M35" s="319">
        <f t="shared" si="18"/>
        <v>43470</v>
      </c>
      <c r="N35" s="319">
        <f t="shared" si="19"/>
        <v>0</v>
      </c>
      <c r="O35" s="319">
        <f t="shared" si="26"/>
        <v>43470</v>
      </c>
      <c r="P35" s="319">
        <v>236.25</v>
      </c>
      <c r="Q35" s="319">
        <v>0</v>
      </c>
      <c r="R35" s="319">
        <f t="shared" si="20"/>
        <v>236.25</v>
      </c>
      <c r="U35" s="315">
        <f t="shared" si="41"/>
        <v>73899</v>
      </c>
      <c r="V35" s="315">
        <f t="shared" si="42"/>
        <v>0</v>
      </c>
      <c r="W35" s="320">
        <f t="shared" si="23"/>
        <v>73899</v>
      </c>
      <c r="X35" s="315">
        <f t="shared" si="24"/>
        <v>401.625</v>
      </c>
      <c r="Y35" s="315">
        <f t="shared" si="25"/>
        <v>0</v>
      </c>
      <c r="Z35" s="320"/>
    </row>
    <row r="36" spans="1:76" ht="42.75" customHeight="1" outlineLevel="1" x14ac:dyDescent="0.45">
      <c r="A36" s="5">
        <v>29</v>
      </c>
      <c r="B36" s="5">
        <v>29</v>
      </c>
      <c r="C36" s="5" t="s">
        <v>14</v>
      </c>
      <c r="D36" s="196" t="s">
        <v>551</v>
      </c>
      <c r="E36" s="10">
        <v>110.1</v>
      </c>
      <c r="F36" s="285">
        <f t="shared" si="38"/>
        <v>41287.5</v>
      </c>
      <c r="G36" s="285">
        <f t="shared" si="39"/>
        <v>0</v>
      </c>
      <c r="H36" s="285">
        <f t="shared" si="40"/>
        <v>41287.5</v>
      </c>
      <c r="I36" s="285">
        <v>375</v>
      </c>
      <c r="J36" s="285"/>
      <c r="K36" s="10"/>
      <c r="M36" s="319">
        <f t="shared" si="18"/>
        <v>37158.75</v>
      </c>
      <c r="N36" s="319">
        <f t="shared" si="19"/>
        <v>0</v>
      </c>
      <c r="O36" s="319">
        <f t="shared" si="26"/>
        <v>37158.75</v>
      </c>
      <c r="P36" s="319">
        <v>337.5</v>
      </c>
      <c r="Q36" s="319">
        <v>0</v>
      </c>
      <c r="R36" s="319">
        <f t="shared" si="20"/>
        <v>337.5</v>
      </c>
      <c r="U36" s="315">
        <f t="shared" si="41"/>
        <v>63169.875</v>
      </c>
      <c r="V36" s="315">
        <f t="shared" si="42"/>
        <v>0</v>
      </c>
      <c r="W36" s="320">
        <f t="shared" si="23"/>
        <v>63169.875</v>
      </c>
      <c r="X36" s="315">
        <f t="shared" si="24"/>
        <v>573.75</v>
      </c>
      <c r="Y36" s="315">
        <f t="shared" si="25"/>
        <v>0</v>
      </c>
      <c r="Z36" s="320"/>
    </row>
    <row r="37" spans="1:76" ht="71.25" customHeight="1" outlineLevel="1" x14ac:dyDescent="0.45">
      <c r="A37" s="5">
        <v>30</v>
      </c>
      <c r="B37" s="5">
        <v>30</v>
      </c>
      <c r="C37" s="5" t="s">
        <v>15</v>
      </c>
      <c r="D37" s="196" t="s">
        <v>549</v>
      </c>
      <c r="E37" s="10">
        <v>78.2</v>
      </c>
      <c r="F37" s="285">
        <f t="shared" si="38"/>
        <v>49266</v>
      </c>
      <c r="G37" s="285">
        <f t="shared" si="39"/>
        <v>0</v>
      </c>
      <c r="H37" s="285">
        <f t="shared" si="40"/>
        <v>49266</v>
      </c>
      <c r="I37" s="285">
        <v>630</v>
      </c>
      <c r="J37" s="285"/>
      <c r="K37" s="10"/>
      <c r="M37" s="319">
        <f t="shared" si="18"/>
        <v>44339.4</v>
      </c>
      <c r="N37" s="319">
        <f t="shared" si="19"/>
        <v>0</v>
      </c>
      <c r="O37" s="319">
        <f t="shared" si="26"/>
        <v>44339.4</v>
      </c>
      <c r="P37" s="319">
        <v>567</v>
      </c>
      <c r="Q37" s="319">
        <v>0</v>
      </c>
      <c r="R37" s="319">
        <f t="shared" si="20"/>
        <v>567</v>
      </c>
      <c r="U37" s="315">
        <f t="shared" si="41"/>
        <v>75376.98</v>
      </c>
      <c r="V37" s="315">
        <f t="shared" si="42"/>
        <v>0</v>
      </c>
      <c r="W37" s="320">
        <f t="shared" si="23"/>
        <v>75376.98</v>
      </c>
      <c r="X37" s="315">
        <f t="shared" si="24"/>
        <v>963.9</v>
      </c>
      <c r="Y37" s="315">
        <f t="shared" si="25"/>
        <v>0</v>
      </c>
      <c r="Z37" s="320"/>
    </row>
    <row r="38" spans="1:76" ht="28.5" customHeight="1" outlineLevel="1" x14ac:dyDescent="0.45">
      <c r="A38" s="5">
        <v>31</v>
      </c>
      <c r="B38" s="5">
        <v>31</v>
      </c>
      <c r="C38" s="5" t="s">
        <v>27</v>
      </c>
      <c r="D38" s="196" t="s">
        <v>552</v>
      </c>
      <c r="E38" s="10">
        <v>73.83</v>
      </c>
      <c r="F38" s="285">
        <f t="shared" si="38"/>
        <v>38760.75</v>
      </c>
      <c r="G38" s="285">
        <f t="shared" si="39"/>
        <v>0</v>
      </c>
      <c r="H38" s="285">
        <f t="shared" si="40"/>
        <v>38760.75</v>
      </c>
      <c r="I38" s="285">
        <v>525</v>
      </c>
      <c r="J38" s="285"/>
      <c r="K38" s="10"/>
      <c r="M38" s="319">
        <f t="shared" si="18"/>
        <v>34884.674999999996</v>
      </c>
      <c r="N38" s="319">
        <f t="shared" si="19"/>
        <v>0</v>
      </c>
      <c r="O38" s="319">
        <f t="shared" si="26"/>
        <v>34884.674999999996</v>
      </c>
      <c r="P38" s="319">
        <v>472.5</v>
      </c>
      <c r="Q38" s="319">
        <v>0</v>
      </c>
      <c r="R38" s="319">
        <f t="shared" si="20"/>
        <v>472.5</v>
      </c>
      <c r="U38" s="315">
        <f t="shared" si="41"/>
        <v>59303.947500000002</v>
      </c>
      <c r="V38" s="315">
        <f t="shared" si="42"/>
        <v>0</v>
      </c>
      <c r="W38" s="320">
        <f t="shared" si="23"/>
        <v>59303.947500000002</v>
      </c>
      <c r="X38" s="315">
        <f t="shared" si="24"/>
        <v>803.25</v>
      </c>
      <c r="Y38" s="315">
        <f t="shared" si="25"/>
        <v>0</v>
      </c>
      <c r="Z38" s="320"/>
    </row>
    <row r="39" spans="1:76" ht="28.5" customHeight="1" outlineLevel="1" x14ac:dyDescent="0.45">
      <c r="A39" s="5">
        <v>32</v>
      </c>
      <c r="B39" s="5">
        <v>32</v>
      </c>
      <c r="C39" s="5" t="s">
        <v>25</v>
      </c>
      <c r="D39" s="196" t="s">
        <v>552</v>
      </c>
      <c r="E39" s="10">
        <v>93.46</v>
      </c>
      <c r="F39" s="285">
        <f t="shared" si="38"/>
        <v>49066.5</v>
      </c>
      <c r="G39" s="285">
        <f t="shared" si="39"/>
        <v>0</v>
      </c>
      <c r="H39" s="285">
        <f t="shared" si="40"/>
        <v>49066.5</v>
      </c>
      <c r="I39" s="285">
        <v>525</v>
      </c>
      <c r="J39" s="285"/>
      <c r="K39" s="10"/>
      <c r="M39" s="319">
        <f t="shared" si="18"/>
        <v>44159.85</v>
      </c>
      <c r="N39" s="319">
        <f t="shared" si="19"/>
        <v>0</v>
      </c>
      <c r="O39" s="319">
        <f t="shared" si="26"/>
        <v>44159.85</v>
      </c>
      <c r="P39" s="319">
        <v>472.5</v>
      </c>
      <c r="Q39" s="319">
        <v>0</v>
      </c>
      <c r="R39" s="319">
        <f t="shared" si="20"/>
        <v>472.5</v>
      </c>
      <c r="U39" s="315">
        <f t="shared" si="41"/>
        <v>75071.744999999995</v>
      </c>
      <c r="V39" s="315">
        <f t="shared" si="42"/>
        <v>0</v>
      </c>
      <c r="W39" s="320">
        <f t="shared" si="23"/>
        <v>75071.744999999995</v>
      </c>
      <c r="X39" s="315">
        <f t="shared" si="24"/>
        <v>803.25</v>
      </c>
      <c r="Y39" s="315">
        <f t="shared" si="25"/>
        <v>0</v>
      </c>
      <c r="Z39" s="320"/>
    </row>
    <row r="40" spans="1:76" ht="42.75" customHeight="1" outlineLevel="1" x14ac:dyDescent="0.45">
      <c r="A40" s="5">
        <v>33</v>
      </c>
      <c r="B40" s="5">
        <v>33</v>
      </c>
      <c r="C40" s="5" t="s">
        <v>28</v>
      </c>
      <c r="D40" s="196" t="s">
        <v>550</v>
      </c>
      <c r="E40" s="10">
        <v>3</v>
      </c>
      <c r="F40" s="285">
        <f t="shared" si="38"/>
        <v>11700</v>
      </c>
      <c r="G40" s="285">
        <f t="shared" si="39"/>
        <v>0</v>
      </c>
      <c r="H40" s="285">
        <f t="shared" si="40"/>
        <v>11700</v>
      </c>
      <c r="I40" s="285">
        <v>3900</v>
      </c>
      <c r="J40" s="285"/>
      <c r="K40" s="10"/>
      <c r="M40" s="319">
        <f t="shared" si="18"/>
        <v>10530</v>
      </c>
      <c r="N40" s="319">
        <f t="shared" si="19"/>
        <v>0</v>
      </c>
      <c r="O40" s="319">
        <f t="shared" si="26"/>
        <v>10530</v>
      </c>
      <c r="P40" s="319">
        <v>3510</v>
      </c>
      <c r="Q40" s="319">
        <v>0</v>
      </c>
      <c r="R40" s="319">
        <f t="shared" si="20"/>
        <v>3510</v>
      </c>
      <c r="U40" s="315">
        <f t="shared" si="41"/>
        <v>17901</v>
      </c>
      <c r="V40" s="315">
        <f t="shared" si="42"/>
        <v>0</v>
      </c>
      <c r="W40" s="320">
        <f t="shared" si="23"/>
        <v>17901</v>
      </c>
      <c r="X40" s="315">
        <f t="shared" si="24"/>
        <v>5967</v>
      </c>
      <c r="Y40" s="315">
        <f t="shared" si="25"/>
        <v>0</v>
      </c>
      <c r="Z40" s="320"/>
    </row>
    <row r="41" spans="1:76" ht="28.5" customHeight="1" outlineLevel="1" x14ac:dyDescent="0.45">
      <c r="A41" s="5">
        <v>34</v>
      </c>
      <c r="B41" s="5">
        <v>34</v>
      </c>
      <c r="C41" s="5" t="s">
        <v>19</v>
      </c>
      <c r="D41" s="196" t="s">
        <v>550</v>
      </c>
      <c r="E41" s="10">
        <v>8</v>
      </c>
      <c r="F41" s="285">
        <f t="shared" si="38"/>
        <v>26400</v>
      </c>
      <c r="G41" s="285">
        <f t="shared" si="39"/>
        <v>0</v>
      </c>
      <c r="H41" s="285">
        <f t="shared" si="40"/>
        <v>26400</v>
      </c>
      <c r="I41" s="285">
        <v>3300</v>
      </c>
      <c r="J41" s="285"/>
      <c r="K41" s="10"/>
      <c r="M41" s="319">
        <f t="shared" si="18"/>
        <v>23760</v>
      </c>
      <c r="N41" s="319">
        <f t="shared" si="19"/>
        <v>0</v>
      </c>
      <c r="O41" s="319">
        <f t="shared" si="26"/>
        <v>23760</v>
      </c>
      <c r="P41" s="319">
        <v>2970</v>
      </c>
      <c r="Q41" s="319">
        <v>0</v>
      </c>
      <c r="R41" s="319">
        <f t="shared" si="20"/>
        <v>2970</v>
      </c>
      <c r="U41" s="315">
        <f t="shared" si="41"/>
        <v>40392</v>
      </c>
      <c r="V41" s="315">
        <f t="shared" si="42"/>
        <v>0</v>
      </c>
      <c r="W41" s="320">
        <f t="shared" si="23"/>
        <v>40392</v>
      </c>
      <c r="X41" s="315">
        <f t="shared" si="24"/>
        <v>5049</v>
      </c>
      <c r="Y41" s="315">
        <f t="shared" si="25"/>
        <v>0</v>
      </c>
      <c r="Z41" s="320"/>
    </row>
    <row r="42" spans="1:76" s="26" customFormat="1" ht="28.5" x14ac:dyDescent="0.45">
      <c r="A42" s="21"/>
      <c r="B42" s="21"/>
      <c r="C42" s="21" t="s">
        <v>29</v>
      </c>
      <c r="D42" s="27"/>
      <c r="E42" s="28"/>
      <c r="F42" s="289">
        <f t="shared" ref="F42:H42" si="43">SUM(F43:F54)</f>
        <v>2924267.25</v>
      </c>
      <c r="G42" s="289">
        <f t="shared" si="43"/>
        <v>0</v>
      </c>
      <c r="H42" s="289">
        <f t="shared" si="43"/>
        <v>2924267.25</v>
      </c>
      <c r="I42" s="289"/>
      <c r="J42" s="289"/>
      <c r="K42" s="225"/>
      <c r="L42" s="53"/>
      <c r="M42" s="289">
        <f t="shared" ref="M42:O42" si="44">SUM(M43:M54)</f>
        <v>2631840.5249999999</v>
      </c>
      <c r="N42" s="289">
        <f t="shared" si="44"/>
        <v>0</v>
      </c>
      <c r="O42" s="289">
        <f t="shared" si="44"/>
        <v>2631840.5249999999</v>
      </c>
      <c r="P42" s="319">
        <v>0</v>
      </c>
      <c r="Q42" s="319">
        <v>0</v>
      </c>
      <c r="R42" s="319">
        <f t="shared" si="20"/>
        <v>0</v>
      </c>
      <c r="S42" s="53"/>
      <c r="T42" s="53"/>
      <c r="U42" s="289">
        <f t="shared" ref="U42:W42" si="45">SUM(U43:U54)</f>
        <v>4474128.8925000001</v>
      </c>
      <c r="V42" s="289">
        <f t="shared" si="45"/>
        <v>0</v>
      </c>
      <c r="W42" s="289">
        <f t="shared" si="45"/>
        <v>4474128.8925000001</v>
      </c>
      <c r="X42" s="289">
        <f t="shared" si="24"/>
        <v>0</v>
      </c>
      <c r="Y42" s="289">
        <f t="shared" si="25"/>
        <v>0</v>
      </c>
      <c r="Z42" s="289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</row>
    <row r="43" spans="1:76" ht="42.75" customHeight="1" outlineLevel="1" x14ac:dyDescent="0.45">
      <c r="A43" s="5">
        <v>35</v>
      </c>
      <c r="B43" s="5">
        <v>35</v>
      </c>
      <c r="C43" s="5" t="s">
        <v>30</v>
      </c>
      <c r="D43" s="196" t="s">
        <v>549</v>
      </c>
      <c r="E43" s="10">
        <v>1475.4</v>
      </c>
      <c r="F43" s="285">
        <f t="shared" ref="F43:F54" si="46">E43*I43</f>
        <v>807781.5</v>
      </c>
      <c r="G43" s="285">
        <f t="shared" ref="G43:G54" si="47">J43*E43</f>
        <v>0</v>
      </c>
      <c r="H43" s="285">
        <f t="shared" ref="H43:H54" si="48">F43+G43</f>
        <v>807781.5</v>
      </c>
      <c r="I43" s="285">
        <v>547.5</v>
      </c>
      <c r="J43" s="285"/>
      <c r="K43" s="10"/>
      <c r="M43" s="319">
        <f t="shared" si="18"/>
        <v>727003.35000000009</v>
      </c>
      <c r="N43" s="319">
        <f t="shared" si="19"/>
        <v>0</v>
      </c>
      <c r="O43" s="319">
        <f t="shared" si="26"/>
        <v>727003.35000000009</v>
      </c>
      <c r="P43" s="319">
        <v>492.75</v>
      </c>
      <c r="Q43" s="319">
        <v>0</v>
      </c>
      <c r="R43" s="319">
        <f t="shared" si="20"/>
        <v>492.75</v>
      </c>
      <c r="U43" s="315">
        <f t="shared" ref="U43:U54" si="49">X43*E43</f>
        <v>1235905.6950000001</v>
      </c>
      <c r="V43" s="315">
        <f t="shared" ref="V43:V54" si="50">Y43*E43</f>
        <v>0</v>
      </c>
      <c r="W43" s="320">
        <f t="shared" si="23"/>
        <v>1235905.6950000001</v>
      </c>
      <c r="X43" s="315">
        <f t="shared" si="24"/>
        <v>837.67499999999995</v>
      </c>
      <c r="Y43" s="315">
        <f t="shared" si="25"/>
        <v>0</v>
      </c>
      <c r="Z43" s="320"/>
    </row>
    <row r="44" spans="1:76" ht="42.4" customHeight="1" outlineLevel="1" x14ac:dyDescent="0.45">
      <c r="A44" s="5">
        <v>36</v>
      </c>
      <c r="B44" s="5">
        <v>36</v>
      </c>
      <c r="C44" s="5" t="s">
        <v>31</v>
      </c>
      <c r="D44" s="196" t="s">
        <v>549</v>
      </c>
      <c r="E44" s="10">
        <v>1475.4</v>
      </c>
      <c r="F44" s="285">
        <f t="shared" si="46"/>
        <v>331965</v>
      </c>
      <c r="G44" s="285">
        <f t="shared" si="47"/>
        <v>0</v>
      </c>
      <c r="H44" s="285">
        <f t="shared" si="48"/>
        <v>331965</v>
      </c>
      <c r="I44" s="285">
        <v>225</v>
      </c>
      <c r="J44" s="285"/>
      <c r="K44" s="10"/>
      <c r="M44" s="319">
        <f t="shared" si="18"/>
        <v>298768.5</v>
      </c>
      <c r="N44" s="319">
        <f t="shared" si="19"/>
        <v>0</v>
      </c>
      <c r="O44" s="319">
        <f t="shared" si="26"/>
        <v>298768.5</v>
      </c>
      <c r="P44" s="319">
        <v>202.5</v>
      </c>
      <c r="Q44" s="319">
        <v>0</v>
      </c>
      <c r="R44" s="319">
        <f t="shared" si="20"/>
        <v>202.5</v>
      </c>
      <c r="U44" s="315">
        <f t="shared" si="49"/>
        <v>507906.45</v>
      </c>
      <c r="V44" s="315">
        <f t="shared" si="50"/>
        <v>0</v>
      </c>
      <c r="W44" s="320">
        <f t="shared" si="23"/>
        <v>507906.45</v>
      </c>
      <c r="X44" s="315">
        <f t="shared" si="24"/>
        <v>344.25</v>
      </c>
      <c r="Y44" s="315">
        <f t="shared" si="25"/>
        <v>0</v>
      </c>
      <c r="Z44" s="320"/>
    </row>
    <row r="45" spans="1:76" ht="57" customHeight="1" outlineLevel="1" x14ac:dyDescent="0.45">
      <c r="A45" s="5">
        <v>37</v>
      </c>
      <c r="B45" s="5">
        <v>37</v>
      </c>
      <c r="C45" s="5" t="s">
        <v>32</v>
      </c>
      <c r="D45" s="196" t="s">
        <v>549</v>
      </c>
      <c r="E45" s="10">
        <v>1475.4</v>
      </c>
      <c r="F45" s="285">
        <f t="shared" si="46"/>
        <v>829912.5</v>
      </c>
      <c r="G45" s="285">
        <f t="shared" si="47"/>
        <v>0</v>
      </c>
      <c r="H45" s="285">
        <f t="shared" si="48"/>
        <v>829912.5</v>
      </c>
      <c r="I45" s="285">
        <v>562.5</v>
      </c>
      <c r="J45" s="285"/>
      <c r="K45" s="10"/>
      <c r="M45" s="319">
        <f t="shared" si="18"/>
        <v>746921.25</v>
      </c>
      <c r="N45" s="319">
        <f t="shared" si="19"/>
        <v>0</v>
      </c>
      <c r="O45" s="319">
        <f t="shared" si="26"/>
        <v>746921.25</v>
      </c>
      <c r="P45" s="319">
        <v>506.25</v>
      </c>
      <c r="Q45" s="319">
        <v>0</v>
      </c>
      <c r="R45" s="319">
        <f t="shared" si="20"/>
        <v>506.25</v>
      </c>
      <c r="U45" s="315">
        <f t="shared" si="49"/>
        <v>1269766.125</v>
      </c>
      <c r="V45" s="315">
        <f t="shared" si="50"/>
        <v>0</v>
      </c>
      <c r="W45" s="320">
        <f t="shared" si="23"/>
        <v>1269766.125</v>
      </c>
      <c r="X45" s="315">
        <f t="shared" si="24"/>
        <v>860.625</v>
      </c>
      <c r="Y45" s="315">
        <f t="shared" si="25"/>
        <v>0</v>
      </c>
      <c r="Z45" s="320"/>
    </row>
    <row r="46" spans="1:76" ht="42.75" customHeight="1" outlineLevel="1" x14ac:dyDescent="0.45">
      <c r="A46" s="5">
        <v>38</v>
      </c>
      <c r="B46" s="5">
        <v>38</v>
      </c>
      <c r="C46" s="5" t="s">
        <v>33</v>
      </c>
      <c r="D46" s="196" t="s">
        <v>549</v>
      </c>
      <c r="E46" s="10">
        <v>1475.4</v>
      </c>
      <c r="F46" s="285">
        <f t="shared" si="46"/>
        <v>331965</v>
      </c>
      <c r="G46" s="285">
        <f t="shared" si="47"/>
        <v>0</v>
      </c>
      <c r="H46" s="285">
        <f t="shared" si="48"/>
        <v>331965</v>
      </c>
      <c r="I46" s="285">
        <v>225</v>
      </c>
      <c r="J46" s="285"/>
      <c r="K46" s="10"/>
      <c r="M46" s="319">
        <f t="shared" si="18"/>
        <v>298768.5</v>
      </c>
      <c r="N46" s="319">
        <f t="shared" si="19"/>
        <v>0</v>
      </c>
      <c r="O46" s="319">
        <f t="shared" si="26"/>
        <v>298768.5</v>
      </c>
      <c r="P46" s="319">
        <v>202.5</v>
      </c>
      <c r="Q46" s="319">
        <v>0</v>
      </c>
      <c r="R46" s="319">
        <f t="shared" si="20"/>
        <v>202.5</v>
      </c>
      <c r="U46" s="315">
        <f t="shared" si="49"/>
        <v>507906.45</v>
      </c>
      <c r="V46" s="315">
        <f t="shared" si="50"/>
        <v>0</v>
      </c>
      <c r="W46" s="320">
        <f t="shared" si="23"/>
        <v>507906.45</v>
      </c>
      <c r="X46" s="315">
        <f t="shared" si="24"/>
        <v>344.25</v>
      </c>
      <c r="Y46" s="315">
        <f t="shared" si="25"/>
        <v>0</v>
      </c>
      <c r="Z46" s="320"/>
    </row>
    <row r="47" spans="1:76" ht="42.75" customHeight="1" outlineLevel="1" x14ac:dyDescent="0.45">
      <c r="A47" s="5">
        <v>39</v>
      </c>
      <c r="B47" s="5">
        <v>39</v>
      </c>
      <c r="C47" s="5" t="s">
        <v>34</v>
      </c>
      <c r="D47" s="196" t="s">
        <v>550</v>
      </c>
      <c r="E47" s="10">
        <v>1032</v>
      </c>
      <c r="F47" s="285">
        <f t="shared" si="46"/>
        <v>425700</v>
      </c>
      <c r="G47" s="285">
        <f t="shared" si="47"/>
        <v>0</v>
      </c>
      <c r="H47" s="285">
        <f t="shared" si="48"/>
        <v>425700</v>
      </c>
      <c r="I47" s="285">
        <v>412.5</v>
      </c>
      <c r="J47" s="285"/>
      <c r="K47" s="10"/>
      <c r="M47" s="319">
        <f t="shared" si="18"/>
        <v>383130</v>
      </c>
      <c r="N47" s="319">
        <f t="shared" si="19"/>
        <v>0</v>
      </c>
      <c r="O47" s="319">
        <f t="shared" si="26"/>
        <v>383130</v>
      </c>
      <c r="P47" s="319">
        <v>371.25</v>
      </c>
      <c r="Q47" s="319">
        <v>0</v>
      </c>
      <c r="R47" s="319">
        <f t="shared" si="20"/>
        <v>371.25</v>
      </c>
      <c r="U47" s="315">
        <f t="shared" si="49"/>
        <v>651321</v>
      </c>
      <c r="V47" s="315">
        <f t="shared" si="50"/>
        <v>0</v>
      </c>
      <c r="W47" s="320">
        <f t="shared" si="23"/>
        <v>651321</v>
      </c>
      <c r="X47" s="315">
        <f t="shared" si="24"/>
        <v>631.125</v>
      </c>
      <c r="Y47" s="315">
        <f t="shared" si="25"/>
        <v>0</v>
      </c>
      <c r="Z47" s="320"/>
    </row>
    <row r="48" spans="1:76" ht="42.75" customHeight="1" outlineLevel="1" x14ac:dyDescent="0.45">
      <c r="A48" s="5">
        <v>40</v>
      </c>
      <c r="B48" s="5">
        <v>40</v>
      </c>
      <c r="C48" s="5" t="s">
        <v>35</v>
      </c>
      <c r="D48" s="196" t="s">
        <v>550</v>
      </c>
      <c r="E48" s="10">
        <v>184</v>
      </c>
      <c r="F48" s="285">
        <f t="shared" si="46"/>
        <v>55200</v>
      </c>
      <c r="G48" s="285">
        <f t="shared" si="47"/>
        <v>0</v>
      </c>
      <c r="H48" s="285">
        <f t="shared" si="48"/>
        <v>55200</v>
      </c>
      <c r="I48" s="285">
        <v>300</v>
      </c>
      <c r="J48" s="285"/>
      <c r="K48" s="10"/>
      <c r="M48" s="319">
        <f t="shared" si="18"/>
        <v>49680</v>
      </c>
      <c r="N48" s="319">
        <f t="shared" si="19"/>
        <v>0</v>
      </c>
      <c r="O48" s="319">
        <f t="shared" si="26"/>
        <v>49680</v>
      </c>
      <c r="P48" s="319">
        <v>270</v>
      </c>
      <c r="Q48" s="319">
        <v>0</v>
      </c>
      <c r="R48" s="319">
        <f t="shared" si="20"/>
        <v>270</v>
      </c>
      <c r="U48" s="315">
        <f t="shared" si="49"/>
        <v>84456</v>
      </c>
      <c r="V48" s="315">
        <f t="shared" si="50"/>
        <v>0</v>
      </c>
      <c r="W48" s="320">
        <f t="shared" si="23"/>
        <v>84456</v>
      </c>
      <c r="X48" s="315">
        <f t="shared" si="24"/>
        <v>459</v>
      </c>
      <c r="Y48" s="315">
        <f t="shared" si="25"/>
        <v>0</v>
      </c>
      <c r="Z48" s="320"/>
    </row>
    <row r="49" spans="1:76" ht="42.75" customHeight="1" outlineLevel="1" x14ac:dyDescent="0.45">
      <c r="A49" s="5">
        <v>41</v>
      </c>
      <c r="B49" s="5">
        <v>41</v>
      </c>
      <c r="C49" s="5" t="s">
        <v>36</v>
      </c>
      <c r="D49" s="196" t="s">
        <v>550</v>
      </c>
      <c r="E49" s="10">
        <v>184</v>
      </c>
      <c r="F49" s="285">
        <f t="shared" si="46"/>
        <v>55200</v>
      </c>
      <c r="G49" s="285">
        <f t="shared" si="47"/>
        <v>0</v>
      </c>
      <c r="H49" s="285">
        <f t="shared" si="48"/>
        <v>55200</v>
      </c>
      <c r="I49" s="285">
        <v>300</v>
      </c>
      <c r="J49" s="285"/>
      <c r="K49" s="10"/>
      <c r="M49" s="319">
        <f t="shared" si="18"/>
        <v>49680</v>
      </c>
      <c r="N49" s="319">
        <f t="shared" si="19"/>
        <v>0</v>
      </c>
      <c r="O49" s="319">
        <f t="shared" si="26"/>
        <v>49680</v>
      </c>
      <c r="P49" s="319">
        <v>270</v>
      </c>
      <c r="Q49" s="319">
        <v>0</v>
      </c>
      <c r="R49" s="319">
        <f t="shared" si="20"/>
        <v>270</v>
      </c>
      <c r="U49" s="315">
        <f t="shared" si="49"/>
        <v>84456</v>
      </c>
      <c r="V49" s="315">
        <f t="shared" si="50"/>
        <v>0</v>
      </c>
      <c r="W49" s="320">
        <f t="shared" si="23"/>
        <v>84456</v>
      </c>
      <c r="X49" s="315">
        <f t="shared" si="24"/>
        <v>459</v>
      </c>
      <c r="Y49" s="315">
        <f t="shared" si="25"/>
        <v>0</v>
      </c>
      <c r="Z49" s="320"/>
    </row>
    <row r="50" spans="1:76" ht="28.5" customHeight="1" outlineLevel="1" x14ac:dyDescent="0.45">
      <c r="A50" s="5">
        <v>42</v>
      </c>
      <c r="B50" s="5">
        <v>42</v>
      </c>
      <c r="C50" s="5" t="s">
        <v>37</v>
      </c>
      <c r="D50" s="196" t="s">
        <v>551</v>
      </c>
      <c r="E50" s="10">
        <v>23.8</v>
      </c>
      <c r="F50" s="285">
        <f t="shared" si="46"/>
        <v>12495</v>
      </c>
      <c r="G50" s="285">
        <f t="shared" si="47"/>
        <v>0</v>
      </c>
      <c r="H50" s="285">
        <f t="shared" si="48"/>
        <v>12495</v>
      </c>
      <c r="I50" s="285">
        <v>525</v>
      </c>
      <c r="J50" s="285"/>
      <c r="K50" s="10"/>
      <c r="M50" s="319">
        <f t="shared" si="18"/>
        <v>11245.5</v>
      </c>
      <c r="N50" s="319">
        <f t="shared" si="19"/>
        <v>0</v>
      </c>
      <c r="O50" s="319">
        <f t="shared" si="26"/>
        <v>11245.5</v>
      </c>
      <c r="P50" s="319">
        <v>472.5</v>
      </c>
      <c r="Q50" s="319">
        <v>0</v>
      </c>
      <c r="R50" s="319">
        <f t="shared" si="20"/>
        <v>472.5</v>
      </c>
      <c r="U50" s="315">
        <f t="shared" si="49"/>
        <v>19117.350000000002</v>
      </c>
      <c r="V50" s="315">
        <f t="shared" si="50"/>
        <v>0</v>
      </c>
      <c r="W50" s="320">
        <f t="shared" si="23"/>
        <v>19117.350000000002</v>
      </c>
      <c r="X50" s="315">
        <f t="shared" si="24"/>
        <v>803.25</v>
      </c>
      <c r="Y50" s="315">
        <f t="shared" si="25"/>
        <v>0</v>
      </c>
      <c r="Z50" s="320"/>
    </row>
    <row r="51" spans="1:76" ht="57" customHeight="1" outlineLevel="1" x14ac:dyDescent="0.45">
      <c r="A51" s="5">
        <v>43</v>
      </c>
      <c r="B51" s="5">
        <v>43</v>
      </c>
      <c r="C51" s="5" t="s">
        <v>38</v>
      </c>
      <c r="D51" s="196" t="s">
        <v>549</v>
      </c>
      <c r="E51" s="10">
        <v>30.5</v>
      </c>
      <c r="F51" s="285">
        <f t="shared" si="46"/>
        <v>19215</v>
      </c>
      <c r="G51" s="285">
        <f t="shared" si="47"/>
        <v>0</v>
      </c>
      <c r="H51" s="285">
        <f t="shared" si="48"/>
        <v>19215</v>
      </c>
      <c r="I51" s="285">
        <v>630</v>
      </c>
      <c r="J51" s="285"/>
      <c r="K51" s="10"/>
      <c r="M51" s="319">
        <f t="shared" si="18"/>
        <v>17293.5</v>
      </c>
      <c r="N51" s="319">
        <f t="shared" si="19"/>
        <v>0</v>
      </c>
      <c r="O51" s="319">
        <f t="shared" si="26"/>
        <v>17293.5</v>
      </c>
      <c r="P51" s="319">
        <v>567</v>
      </c>
      <c r="Q51" s="319">
        <v>0</v>
      </c>
      <c r="R51" s="319">
        <f t="shared" si="20"/>
        <v>567</v>
      </c>
      <c r="U51" s="315">
        <f t="shared" si="49"/>
        <v>29398.95</v>
      </c>
      <c r="V51" s="315">
        <f t="shared" si="50"/>
        <v>0</v>
      </c>
      <c r="W51" s="320">
        <f t="shared" si="23"/>
        <v>29398.95</v>
      </c>
      <c r="X51" s="315">
        <f t="shared" si="24"/>
        <v>963.9</v>
      </c>
      <c r="Y51" s="315">
        <f t="shared" si="25"/>
        <v>0</v>
      </c>
      <c r="Z51" s="320"/>
    </row>
    <row r="52" spans="1:76" ht="28.5" customHeight="1" outlineLevel="1" x14ac:dyDescent="0.45">
      <c r="A52" s="5">
        <v>44</v>
      </c>
      <c r="B52" s="5">
        <v>44</v>
      </c>
      <c r="C52" s="5" t="s">
        <v>39</v>
      </c>
      <c r="D52" s="196" t="s">
        <v>550</v>
      </c>
      <c r="E52" s="10">
        <v>1</v>
      </c>
      <c r="F52" s="285">
        <f t="shared" si="46"/>
        <v>3900</v>
      </c>
      <c r="G52" s="285">
        <f t="shared" si="47"/>
        <v>0</v>
      </c>
      <c r="H52" s="285">
        <f t="shared" si="48"/>
        <v>3900</v>
      </c>
      <c r="I52" s="285">
        <v>3900</v>
      </c>
      <c r="J52" s="285"/>
      <c r="K52" s="10"/>
      <c r="M52" s="319">
        <f t="shared" si="18"/>
        <v>3510</v>
      </c>
      <c r="N52" s="319">
        <f t="shared" si="19"/>
        <v>0</v>
      </c>
      <c r="O52" s="319">
        <f t="shared" si="26"/>
        <v>3510</v>
      </c>
      <c r="P52" s="319">
        <v>3510</v>
      </c>
      <c r="Q52" s="319">
        <v>0</v>
      </c>
      <c r="R52" s="319">
        <f t="shared" si="20"/>
        <v>3510</v>
      </c>
      <c r="U52" s="315">
        <f t="shared" si="49"/>
        <v>5967</v>
      </c>
      <c r="V52" s="315">
        <f t="shared" si="50"/>
        <v>0</v>
      </c>
      <c r="W52" s="320">
        <f t="shared" si="23"/>
        <v>5967</v>
      </c>
      <c r="X52" s="315">
        <f t="shared" si="24"/>
        <v>5967</v>
      </c>
      <c r="Y52" s="315">
        <f t="shared" si="25"/>
        <v>0</v>
      </c>
      <c r="Z52" s="320"/>
    </row>
    <row r="53" spans="1:76" ht="14.25" customHeight="1" outlineLevel="1" x14ac:dyDescent="0.45">
      <c r="A53" s="5">
        <v>45</v>
      </c>
      <c r="B53" s="5">
        <v>45</v>
      </c>
      <c r="C53" s="5" t="s">
        <v>40</v>
      </c>
      <c r="D53" s="196" t="s">
        <v>550</v>
      </c>
      <c r="E53" s="10">
        <v>8</v>
      </c>
      <c r="F53" s="285">
        <f t="shared" si="46"/>
        <v>26400</v>
      </c>
      <c r="G53" s="285">
        <f t="shared" si="47"/>
        <v>0</v>
      </c>
      <c r="H53" s="285">
        <f t="shared" si="48"/>
        <v>26400</v>
      </c>
      <c r="I53" s="285">
        <v>3300</v>
      </c>
      <c r="J53" s="285"/>
      <c r="K53" s="10"/>
      <c r="M53" s="319">
        <f t="shared" si="18"/>
        <v>23760</v>
      </c>
      <c r="N53" s="319">
        <f t="shared" si="19"/>
        <v>0</v>
      </c>
      <c r="O53" s="319">
        <f t="shared" si="26"/>
        <v>23760</v>
      </c>
      <c r="P53" s="319">
        <v>2970</v>
      </c>
      <c r="Q53" s="319">
        <v>0</v>
      </c>
      <c r="R53" s="319">
        <f t="shared" si="20"/>
        <v>2970</v>
      </c>
      <c r="U53" s="315">
        <f t="shared" si="49"/>
        <v>40392</v>
      </c>
      <c r="V53" s="315">
        <f t="shared" si="50"/>
        <v>0</v>
      </c>
      <c r="W53" s="320">
        <f t="shared" si="23"/>
        <v>40392</v>
      </c>
      <c r="X53" s="315">
        <f t="shared" si="24"/>
        <v>5049</v>
      </c>
      <c r="Y53" s="315">
        <f t="shared" si="25"/>
        <v>0</v>
      </c>
      <c r="Z53" s="320"/>
    </row>
    <row r="54" spans="1:76" ht="28.5" customHeight="1" outlineLevel="1" x14ac:dyDescent="0.45">
      <c r="A54" s="5">
        <v>46</v>
      </c>
      <c r="B54" s="5">
        <v>46</v>
      </c>
      <c r="C54" s="5" t="s">
        <v>41</v>
      </c>
      <c r="D54" s="196" t="s">
        <v>552</v>
      </c>
      <c r="E54" s="10">
        <v>46.73</v>
      </c>
      <c r="F54" s="285">
        <f t="shared" si="46"/>
        <v>24533.25</v>
      </c>
      <c r="G54" s="285">
        <f t="shared" si="47"/>
        <v>0</v>
      </c>
      <c r="H54" s="285">
        <f t="shared" si="48"/>
        <v>24533.25</v>
      </c>
      <c r="I54" s="285">
        <v>525</v>
      </c>
      <c r="J54" s="285"/>
      <c r="K54" s="10"/>
      <c r="M54" s="319">
        <f t="shared" si="18"/>
        <v>22079.924999999999</v>
      </c>
      <c r="N54" s="319">
        <f t="shared" si="19"/>
        <v>0</v>
      </c>
      <c r="O54" s="319">
        <f t="shared" si="26"/>
        <v>22079.924999999999</v>
      </c>
      <c r="P54" s="319">
        <v>472.5</v>
      </c>
      <c r="Q54" s="319">
        <v>0</v>
      </c>
      <c r="R54" s="319">
        <f t="shared" si="20"/>
        <v>472.5</v>
      </c>
      <c r="U54" s="315">
        <f t="shared" si="49"/>
        <v>37535.872499999998</v>
      </c>
      <c r="V54" s="315">
        <f t="shared" si="50"/>
        <v>0</v>
      </c>
      <c r="W54" s="320">
        <f t="shared" si="23"/>
        <v>37535.872499999998</v>
      </c>
      <c r="X54" s="315">
        <f t="shared" si="24"/>
        <v>803.25</v>
      </c>
      <c r="Y54" s="315">
        <f t="shared" si="25"/>
        <v>0</v>
      </c>
      <c r="Z54" s="320"/>
    </row>
    <row r="55" spans="1:76" s="26" customFormat="1" ht="28.5" x14ac:dyDescent="0.45">
      <c r="A55" s="21"/>
      <c r="B55" s="21"/>
      <c r="C55" s="21" t="s">
        <v>42</v>
      </c>
      <c r="D55" s="27"/>
      <c r="E55" s="28"/>
      <c r="F55" s="289">
        <f t="shared" ref="F55:H55" si="51">SUM(F56:F63)</f>
        <v>1719840</v>
      </c>
      <c r="G55" s="289">
        <f t="shared" si="51"/>
        <v>0</v>
      </c>
      <c r="H55" s="289">
        <f t="shared" si="51"/>
        <v>1719840</v>
      </c>
      <c r="I55" s="289"/>
      <c r="J55" s="289"/>
      <c r="K55" s="225"/>
      <c r="L55" s="53"/>
      <c r="M55" s="289">
        <f t="shared" ref="M55:O55" si="52">SUM(M56:M63)</f>
        <v>1547856</v>
      </c>
      <c r="N55" s="289">
        <f t="shared" si="52"/>
        <v>0</v>
      </c>
      <c r="O55" s="289">
        <f t="shared" si="52"/>
        <v>1547856</v>
      </c>
      <c r="P55" s="319">
        <v>0</v>
      </c>
      <c r="Q55" s="319">
        <v>0</v>
      </c>
      <c r="R55" s="319">
        <f t="shared" si="20"/>
        <v>0</v>
      </c>
      <c r="S55" s="53"/>
      <c r="T55" s="53"/>
      <c r="U55" s="289">
        <f t="shared" ref="U55:W55" si="53">SUM(U56:U63)</f>
        <v>2631355.2000000002</v>
      </c>
      <c r="V55" s="289">
        <f t="shared" si="53"/>
        <v>0</v>
      </c>
      <c r="W55" s="289">
        <f t="shared" si="53"/>
        <v>2631355.2000000002</v>
      </c>
      <c r="X55" s="289">
        <f t="shared" si="24"/>
        <v>0</v>
      </c>
      <c r="Y55" s="289">
        <f t="shared" si="25"/>
        <v>0</v>
      </c>
      <c r="Z55" s="289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</row>
    <row r="56" spans="1:76" ht="42.75" customHeight="1" outlineLevel="1" x14ac:dyDescent="0.45">
      <c r="A56" s="5">
        <v>47</v>
      </c>
      <c r="B56" s="5">
        <v>47</v>
      </c>
      <c r="C56" s="5" t="s">
        <v>30</v>
      </c>
      <c r="D56" s="196" t="s">
        <v>549</v>
      </c>
      <c r="E56" s="10">
        <v>956.8</v>
      </c>
      <c r="F56" s="285">
        <f t="shared" ref="F56:F63" si="54">E56*I56</f>
        <v>380328</v>
      </c>
      <c r="G56" s="285">
        <f t="shared" ref="G56:G63" si="55">J56*E56</f>
        <v>0</v>
      </c>
      <c r="H56" s="285">
        <f t="shared" ref="H56:H63" si="56">F56+G56</f>
        <v>380328</v>
      </c>
      <c r="I56" s="285">
        <v>397.5</v>
      </c>
      <c r="J56" s="285"/>
      <c r="K56" s="10"/>
      <c r="M56" s="319">
        <f t="shared" si="18"/>
        <v>342295.2</v>
      </c>
      <c r="N56" s="319">
        <f t="shared" si="19"/>
        <v>0</v>
      </c>
      <c r="O56" s="319">
        <f t="shared" si="26"/>
        <v>342295.2</v>
      </c>
      <c r="P56" s="319">
        <v>357.75</v>
      </c>
      <c r="Q56" s="319">
        <v>0</v>
      </c>
      <c r="R56" s="319">
        <f t="shared" si="20"/>
        <v>357.75</v>
      </c>
      <c r="U56" s="315">
        <f t="shared" ref="U56:U63" si="57">X56*E56</f>
        <v>581901.84</v>
      </c>
      <c r="V56" s="315">
        <f t="shared" ref="V56:V63" si="58">Y56*E56</f>
        <v>0</v>
      </c>
      <c r="W56" s="320">
        <f t="shared" si="23"/>
        <v>581901.84</v>
      </c>
      <c r="X56" s="315">
        <f t="shared" si="24"/>
        <v>608.17499999999995</v>
      </c>
      <c r="Y56" s="315">
        <f t="shared" si="25"/>
        <v>0</v>
      </c>
      <c r="Z56" s="320"/>
    </row>
    <row r="57" spans="1:76" ht="28.5" customHeight="1" outlineLevel="1" x14ac:dyDescent="0.45">
      <c r="A57" s="5">
        <v>48</v>
      </c>
      <c r="B57" s="5">
        <v>48</v>
      </c>
      <c r="C57" s="5" t="s">
        <v>31</v>
      </c>
      <c r="D57" s="196" t="s">
        <v>549</v>
      </c>
      <c r="E57" s="10">
        <v>956.8</v>
      </c>
      <c r="F57" s="285">
        <f t="shared" si="54"/>
        <v>215280</v>
      </c>
      <c r="G57" s="285">
        <f t="shared" si="55"/>
        <v>0</v>
      </c>
      <c r="H57" s="285">
        <f t="shared" si="56"/>
        <v>215280</v>
      </c>
      <c r="I57" s="285">
        <v>225</v>
      </c>
      <c r="J57" s="285"/>
      <c r="K57" s="10"/>
      <c r="M57" s="319">
        <f t="shared" si="18"/>
        <v>193752</v>
      </c>
      <c r="N57" s="319">
        <f t="shared" si="19"/>
        <v>0</v>
      </c>
      <c r="O57" s="319">
        <f t="shared" si="26"/>
        <v>193752</v>
      </c>
      <c r="P57" s="319">
        <v>202.5</v>
      </c>
      <c r="Q57" s="319">
        <v>0</v>
      </c>
      <c r="R57" s="319">
        <f t="shared" si="20"/>
        <v>202.5</v>
      </c>
      <c r="U57" s="315">
        <f t="shared" si="57"/>
        <v>329378.39999999997</v>
      </c>
      <c r="V57" s="315">
        <f t="shared" si="58"/>
        <v>0</v>
      </c>
      <c r="W57" s="320">
        <f t="shared" si="23"/>
        <v>329378.39999999997</v>
      </c>
      <c r="X57" s="315">
        <f t="shared" si="24"/>
        <v>344.25</v>
      </c>
      <c r="Y57" s="315">
        <f t="shared" si="25"/>
        <v>0</v>
      </c>
      <c r="Z57" s="320"/>
    </row>
    <row r="58" spans="1:76" ht="57" customHeight="1" outlineLevel="1" x14ac:dyDescent="0.45">
      <c r="A58" s="5">
        <v>49</v>
      </c>
      <c r="B58" s="5">
        <v>49</v>
      </c>
      <c r="C58" s="5" t="s">
        <v>32</v>
      </c>
      <c r="D58" s="196" t="s">
        <v>549</v>
      </c>
      <c r="E58" s="10">
        <v>956.8</v>
      </c>
      <c r="F58" s="285">
        <f t="shared" si="54"/>
        <v>394680</v>
      </c>
      <c r="G58" s="285">
        <f t="shared" si="55"/>
        <v>0</v>
      </c>
      <c r="H58" s="285">
        <f t="shared" si="56"/>
        <v>394680</v>
      </c>
      <c r="I58" s="285">
        <v>412.5</v>
      </c>
      <c r="J58" s="285"/>
      <c r="K58" s="10"/>
      <c r="M58" s="319">
        <f t="shared" si="18"/>
        <v>355212</v>
      </c>
      <c r="N58" s="319">
        <f t="shared" si="19"/>
        <v>0</v>
      </c>
      <c r="O58" s="319">
        <f t="shared" si="26"/>
        <v>355212</v>
      </c>
      <c r="P58" s="319">
        <v>371.25</v>
      </c>
      <c r="Q58" s="319">
        <v>0</v>
      </c>
      <c r="R58" s="319">
        <f t="shared" si="20"/>
        <v>371.25</v>
      </c>
      <c r="U58" s="315">
        <f t="shared" si="57"/>
        <v>603860.4</v>
      </c>
      <c r="V58" s="315">
        <f t="shared" si="58"/>
        <v>0</v>
      </c>
      <c r="W58" s="320">
        <f t="shared" si="23"/>
        <v>603860.4</v>
      </c>
      <c r="X58" s="315">
        <f t="shared" si="24"/>
        <v>631.125</v>
      </c>
      <c r="Y58" s="315">
        <f t="shared" si="25"/>
        <v>0</v>
      </c>
      <c r="Z58" s="320"/>
    </row>
    <row r="59" spans="1:76" ht="42.75" customHeight="1" outlineLevel="1" x14ac:dyDescent="0.45">
      <c r="A59" s="5">
        <v>50</v>
      </c>
      <c r="B59" s="5">
        <v>50</v>
      </c>
      <c r="C59" s="5" t="s">
        <v>33</v>
      </c>
      <c r="D59" s="196" t="s">
        <v>549</v>
      </c>
      <c r="E59" s="10">
        <v>956.8</v>
      </c>
      <c r="F59" s="285">
        <f t="shared" si="54"/>
        <v>265512</v>
      </c>
      <c r="G59" s="285">
        <f t="shared" si="55"/>
        <v>0</v>
      </c>
      <c r="H59" s="285">
        <f t="shared" si="56"/>
        <v>265512</v>
      </c>
      <c r="I59" s="285">
        <v>277.5</v>
      </c>
      <c r="J59" s="285"/>
      <c r="K59" s="10"/>
      <c r="M59" s="319">
        <f t="shared" si="18"/>
        <v>238960.8</v>
      </c>
      <c r="N59" s="319">
        <f t="shared" si="19"/>
        <v>0</v>
      </c>
      <c r="O59" s="319">
        <f t="shared" si="26"/>
        <v>238960.8</v>
      </c>
      <c r="P59" s="319">
        <v>249.75</v>
      </c>
      <c r="Q59" s="319">
        <v>0</v>
      </c>
      <c r="R59" s="319">
        <f t="shared" si="20"/>
        <v>249.75</v>
      </c>
      <c r="U59" s="315">
        <f t="shared" si="57"/>
        <v>406233.36</v>
      </c>
      <c r="V59" s="315">
        <f t="shared" si="58"/>
        <v>0</v>
      </c>
      <c r="W59" s="320">
        <f t="shared" si="23"/>
        <v>406233.36</v>
      </c>
      <c r="X59" s="315">
        <f t="shared" si="24"/>
        <v>424.57499999999999</v>
      </c>
      <c r="Y59" s="315">
        <f t="shared" si="25"/>
        <v>0</v>
      </c>
      <c r="Z59" s="320"/>
    </row>
    <row r="60" spans="1:76" ht="42.75" customHeight="1" outlineLevel="1" x14ac:dyDescent="0.45">
      <c r="A60" s="5">
        <v>51</v>
      </c>
      <c r="B60" s="5">
        <v>51</v>
      </c>
      <c r="C60" s="5" t="s">
        <v>34</v>
      </c>
      <c r="D60" s="196" t="s">
        <v>550</v>
      </c>
      <c r="E60" s="10">
        <v>848</v>
      </c>
      <c r="F60" s="285">
        <f t="shared" si="54"/>
        <v>349800</v>
      </c>
      <c r="G60" s="285">
        <f t="shared" si="55"/>
        <v>0</v>
      </c>
      <c r="H60" s="285">
        <f t="shared" si="56"/>
        <v>349800</v>
      </c>
      <c r="I60" s="285">
        <v>412.5</v>
      </c>
      <c r="J60" s="285"/>
      <c r="K60" s="10"/>
      <c r="M60" s="319">
        <f t="shared" si="18"/>
        <v>314820</v>
      </c>
      <c r="N60" s="319">
        <f t="shared" si="19"/>
        <v>0</v>
      </c>
      <c r="O60" s="319">
        <f t="shared" si="26"/>
        <v>314820</v>
      </c>
      <c r="P60" s="319">
        <v>371.25</v>
      </c>
      <c r="Q60" s="319">
        <v>0</v>
      </c>
      <c r="R60" s="319">
        <f t="shared" si="20"/>
        <v>371.25</v>
      </c>
      <c r="U60" s="315">
        <f t="shared" si="57"/>
        <v>535194</v>
      </c>
      <c r="V60" s="315">
        <f t="shared" si="58"/>
        <v>0</v>
      </c>
      <c r="W60" s="320">
        <f t="shared" si="23"/>
        <v>535194</v>
      </c>
      <c r="X60" s="315">
        <f t="shared" si="24"/>
        <v>631.125</v>
      </c>
      <c r="Y60" s="315">
        <f t="shared" si="25"/>
        <v>0</v>
      </c>
      <c r="Z60" s="320"/>
    </row>
    <row r="61" spans="1:76" ht="28.5" customHeight="1" outlineLevel="1" x14ac:dyDescent="0.45">
      <c r="A61" s="5">
        <v>52</v>
      </c>
      <c r="B61" s="5">
        <v>52</v>
      </c>
      <c r="C61" s="5" t="s">
        <v>37</v>
      </c>
      <c r="D61" s="196" t="s">
        <v>551</v>
      </c>
      <c r="E61" s="10">
        <v>110.03</v>
      </c>
      <c r="F61" s="285">
        <f t="shared" si="54"/>
        <v>57765.75</v>
      </c>
      <c r="G61" s="285">
        <f t="shared" si="55"/>
        <v>0</v>
      </c>
      <c r="H61" s="285">
        <f t="shared" si="56"/>
        <v>57765.75</v>
      </c>
      <c r="I61" s="285">
        <v>525</v>
      </c>
      <c r="J61" s="285"/>
      <c r="K61" s="10"/>
      <c r="M61" s="319">
        <f t="shared" si="18"/>
        <v>51989.175000000003</v>
      </c>
      <c r="N61" s="319">
        <f t="shared" si="19"/>
        <v>0</v>
      </c>
      <c r="O61" s="319">
        <f t="shared" si="26"/>
        <v>51989.175000000003</v>
      </c>
      <c r="P61" s="319">
        <v>472.5</v>
      </c>
      <c r="Q61" s="319">
        <v>0</v>
      </c>
      <c r="R61" s="319">
        <f t="shared" si="20"/>
        <v>472.5</v>
      </c>
      <c r="U61" s="315">
        <f t="shared" si="57"/>
        <v>88381.597500000003</v>
      </c>
      <c r="V61" s="315">
        <f t="shared" si="58"/>
        <v>0</v>
      </c>
      <c r="W61" s="320">
        <f t="shared" si="23"/>
        <v>88381.597500000003</v>
      </c>
      <c r="X61" s="315">
        <f t="shared" si="24"/>
        <v>803.25</v>
      </c>
      <c r="Y61" s="315">
        <f t="shared" si="25"/>
        <v>0</v>
      </c>
      <c r="Z61" s="320"/>
    </row>
    <row r="62" spans="1:76" ht="57" customHeight="1" outlineLevel="1" x14ac:dyDescent="0.45">
      <c r="A62" s="5">
        <v>53</v>
      </c>
      <c r="B62" s="5">
        <v>53</v>
      </c>
      <c r="C62" s="5" t="s">
        <v>38</v>
      </c>
      <c r="D62" s="196" t="s">
        <v>549</v>
      </c>
      <c r="E62" s="10">
        <v>50.7</v>
      </c>
      <c r="F62" s="285">
        <f t="shared" si="54"/>
        <v>31941</v>
      </c>
      <c r="G62" s="285">
        <f t="shared" si="55"/>
        <v>0</v>
      </c>
      <c r="H62" s="285">
        <f t="shared" si="56"/>
        <v>31941</v>
      </c>
      <c r="I62" s="285">
        <v>630</v>
      </c>
      <c r="J62" s="285"/>
      <c r="K62" s="10"/>
      <c r="M62" s="319">
        <f t="shared" si="18"/>
        <v>28746.9</v>
      </c>
      <c r="N62" s="319">
        <f t="shared" si="19"/>
        <v>0</v>
      </c>
      <c r="O62" s="319">
        <f t="shared" si="26"/>
        <v>28746.9</v>
      </c>
      <c r="P62" s="319">
        <v>567</v>
      </c>
      <c r="Q62" s="319">
        <v>0</v>
      </c>
      <c r="R62" s="319">
        <f t="shared" si="20"/>
        <v>567</v>
      </c>
      <c r="U62" s="315">
        <f t="shared" si="57"/>
        <v>48869.73</v>
      </c>
      <c r="V62" s="315">
        <f t="shared" si="58"/>
        <v>0</v>
      </c>
      <c r="W62" s="320">
        <f t="shared" si="23"/>
        <v>48869.73</v>
      </c>
      <c r="X62" s="315">
        <f t="shared" si="24"/>
        <v>963.9</v>
      </c>
      <c r="Y62" s="315">
        <f t="shared" si="25"/>
        <v>0</v>
      </c>
      <c r="Z62" s="320"/>
    </row>
    <row r="63" spans="1:76" ht="28.5" customHeight="1" outlineLevel="1" x14ac:dyDescent="0.45">
      <c r="A63" s="5">
        <v>54</v>
      </c>
      <c r="B63" s="5">
        <v>54</v>
      </c>
      <c r="C63" s="5" t="s">
        <v>41</v>
      </c>
      <c r="D63" s="196" t="s">
        <v>552</v>
      </c>
      <c r="E63" s="10">
        <v>46.73</v>
      </c>
      <c r="F63" s="285">
        <f t="shared" si="54"/>
        <v>24533.25</v>
      </c>
      <c r="G63" s="285">
        <f t="shared" si="55"/>
        <v>0</v>
      </c>
      <c r="H63" s="285">
        <f t="shared" si="56"/>
        <v>24533.25</v>
      </c>
      <c r="I63" s="285">
        <v>525</v>
      </c>
      <c r="J63" s="285"/>
      <c r="K63" s="10"/>
      <c r="M63" s="319">
        <f t="shared" si="18"/>
        <v>22079.924999999999</v>
      </c>
      <c r="N63" s="319">
        <f t="shared" si="19"/>
        <v>0</v>
      </c>
      <c r="O63" s="319">
        <f t="shared" si="26"/>
        <v>22079.924999999999</v>
      </c>
      <c r="P63" s="319">
        <v>472.5</v>
      </c>
      <c r="Q63" s="319">
        <v>0</v>
      </c>
      <c r="R63" s="319">
        <f t="shared" si="20"/>
        <v>472.5</v>
      </c>
      <c r="U63" s="315">
        <f t="shared" si="57"/>
        <v>37535.872499999998</v>
      </c>
      <c r="V63" s="315">
        <f t="shared" si="58"/>
        <v>0</v>
      </c>
      <c r="W63" s="320">
        <f t="shared" si="23"/>
        <v>37535.872499999998</v>
      </c>
      <c r="X63" s="315">
        <f t="shared" si="24"/>
        <v>803.25</v>
      </c>
      <c r="Y63" s="315">
        <f t="shared" si="25"/>
        <v>0</v>
      </c>
      <c r="Z63" s="320"/>
    </row>
    <row r="64" spans="1:76" s="26" customFormat="1" ht="28.5" x14ac:dyDescent="0.45">
      <c r="A64" s="21"/>
      <c r="B64" s="21"/>
      <c r="C64" s="21" t="s">
        <v>43</v>
      </c>
      <c r="D64" s="27"/>
      <c r="E64" s="28"/>
      <c r="F64" s="289">
        <f t="shared" ref="F64:H64" si="59">SUM(F65:F78)</f>
        <v>2644758</v>
      </c>
      <c r="G64" s="289">
        <f t="shared" si="59"/>
        <v>0</v>
      </c>
      <c r="H64" s="289">
        <f t="shared" si="59"/>
        <v>2644758</v>
      </c>
      <c r="I64" s="289"/>
      <c r="J64" s="289"/>
      <c r="K64" s="225"/>
      <c r="L64" s="53"/>
      <c r="M64" s="289">
        <f t="shared" ref="M64:O64" si="60">SUM(M65:M78)</f>
        <v>2380282.2000000002</v>
      </c>
      <c r="N64" s="289">
        <f t="shared" si="60"/>
        <v>0</v>
      </c>
      <c r="O64" s="289">
        <f t="shared" si="60"/>
        <v>2380282.2000000002</v>
      </c>
      <c r="P64" s="319">
        <v>0</v>
      </c>
      <c r="Q64" s="319">
        <v>0</v>
      </c>
      <c r="R64" s="319">
        <f t="shared" si="20"/>
        <v>0</v>
      </c>
      <c r="S64" s="53"/>
      <c r="T64" s="53"/>
      <c r="U64" s="289">
        <f t="shared" ref="U64:W64" si="61">SUM(U65:U78)</f>
        <v>4046479.7399999998</v>
      </c>
      <c r="V64" s="289">
        <f t="shared" si="61"/>
        <v>0</v>
      </c>
      <c r="W64" s="289">
        <f t="shared" si="61"/>
        <v>4046479.7399999998</v>
      </c>
      <c r="X64" s="289">
        <f t="shared" si="24"/>
        <v>0</v>
      </c>
      <c r="Y64" s="289">
        <f t="shared" si="25"/>
        <v>0</v>
      </c>
      <c r="Z64" s="289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</row>
    <row r="65" spans="1:76" ht="42.75" customHeight="1" outlineLevel="1" x14ac:dyDescent="0.45">
      <c r="A65" s="5">
        <v>55</v>
      </c>
      <c r="B65" s="5">
        <v>55</v>
      </c>
      <c r="C65" s="5" t="s">
        <v>44</v>
      </c>
      <c r="D65" s="196" t="s">
        <v>549</v>
      </c>
      <c r="E65" s="10">
        <v>960.6</v>
      </c>
      <c r="F65" s="285">
        <f t="shared" ref="F65:F78" si="62">E65*I65</f>
        <v>648405</v>
      </c>
      <c r="G65" s="285">
        <f t="shared" ref="G65:G78" si="63">J65*E65</f>
        <v>0</v>
      </c>
      <c r="H65" s="285">
        <f t="shared" ref="H65:H78" si="64">F65+G65</f>
        <v>648405</v>
      </c>
      <c r="I65" s="285">
        <v>675</v>
      </c>
      <c r="J65" s="285"/>
      <c r="K65" s="10"/>
      <c r="M65" s="319">
        <f t="shared" si="18"/>
        <v>583564.5</v>
      </c>
      <c r="N65" s="319">
        <f t="shared" si="19"/>
        <v>0</v>
      </c>
      <c r="O65" s="319">
        <f t="shared" si="26"/>
        <v>583564.5</v>
      </c>
      <c r="P65" s="319">
        <v>607.5</v>
      </c>
      <c r="Q65" s="319">
        <v>0</v>
      </c>
      <c r="R65" s="319">
        <f t="shared" si="20"/>
        <v>607.5</v>
      </c>
      <c r="U65" s="315">
        <f t="shared" ref="U65:U78" si="65">X65*E65</f>
        <v>992059.65</v>
      </c>
      <c r="V65" s="315">
        <f t="shared" ref="V65:V78" si="66">Y65*E65</f>
        <v>0</v>
      </c>
      <c r="W65" s="320">
        <f t="shared" si="23"/>
        <v>992059.65</v>
      </c>
      <c r="X65" s="315">
        <f t="shared" si="24"/>
        <v>1032.75</v>
      </c>
      <c r="Y65" s="315">
        <f t="shared" si="25"/>
        <v>0</v>
      </c>
      <c r="Z65" s="320"/>
    </row>
    <row r="66" spans="1:76" ht="42.75" customHeight="1" outlineLevel="1" x14ac:dyDescent="0.45">
      <c r="A66" s="5">
        <v>56</v>
      </c>
      <c r="B66" s="5">
        <v>56</v>
      </c>
      <c r="C66" s="5" t="s">
        <v>45</v>
      </c>
      <c r="D66" s="196" t="s">
        <v>549</v>
      </c>
      <c r="E66" s="10">
        <v>960.6</v>
      </c>
      <c r="F66" s="285">
        <f t="shared" si="62"/>
        <v>540337.5</v>
      </c>
      <c r="G66" s="285">
        <f t="shared" si="63"/>
        <v>0</v>
      </c>
      <c r="H66" s="285">
        <f t="shared" si="64"/>
        <v>540337.5</v>
      </c>
      <c r="I66" s="285">
        <v>562.5</v>
      </c>
      <c r="J66" s="285"/>
      <c r="K66" s="10"/>
      <c r="M66" s="319">
        <f t="shared" si="18"/>
        <v>486303.75</v>
      </c>
      <c r="N66" s="319">
        <f t="shared" si="19"/>
        <v>0</v>
      </c>
      <c r="O66" s="319">
        <f t="shared" si="26"/>
        <v>486303.75</v>
      </c>
      <c r="P66" s="319">
        <v>506.25</v>
      </c>
      <c r="Q66" s="319">
        <v>0</v>
      </c>
      <c r="R66" s="319">
        <f t="shared" si="20"/>
        <v>506.25</v>
      </c>
      <c r="U66" s="315">
        <f t="shared" si="65"/>
        <v>826716.375</v>
      </c>
      <c r="V66" s="315">
        <f t="shared" si="66"/>
        <v>0</v>
      </c>
      <c r="W66" s="320">
        <f t="shared" si="23"/>
        <v>826716.375</v>
      </c>
      <c r="X66" s="315">
        <f t="shared" si="24"/>
        <v>860.625</v>
      </c>
      <c r="Y66" s="315">
        <f t="shared" si="25"/>
        <v>0</v>
      </c>
      <c r="Z66" s="320"/>
    </row>
    <row r="67" spans="1:76" ht="28.5" customHeight="1" outlineLevel="1" x14ac:dyDescent="0.45">
      <c r="A67" s="5">
        <v>57</v>
      </c>
      <c r="B67" s="5">
        <v>57</v>
      </c>
      <c r="C67" s="5" t="s">
        <v>31</v>
      </c>
      <c r="D67" s="196" t="s">
        <v>549</v>
      </c>
      <c r="E67" s="10">
        <v>960.6</v>
      </c>
      <c r="F67" s="285">
        <f t="shared" si="62"/>
        <v>316998</v>
      </c>
      <c r="G67" s="285">
        <f t="shared" si="63"/>
        <v>0</v>
      </c>
      <c r="H67" s="285">
        <f t="shared" si="64"/>
        <v>316998</v>
      </c>
      <c r="I67" s="285">
        <v>330</v>
      </c>
      <c r="J67" s="285"/>
      <c r="K67" s="10"/>
      <c r="M67" s="319">
        <f t="shared" si="18"/>
        <v>285298.2</v>
      </c>
      <c r="N67" s="319">
        <f t="shared" si="19"/>
        <v>0</v>
      </c>
      <c r="O67" s="319">
        <f t="shared" si="26"/>
        <v>285298.2</v>
      </c>
      <c r="P67" s="319">
        <v>297</v>
      </c>
      <c r="Q67" s="319">
        <v>0</v>
      </c>
      <c r="R67" s="319">
        <f t="shared" si="20"/>
        <v>297</v>
      </c>
      <c r="U67" s="315">
        <f t="shared" si="65"/>
        <v>485006.94</v>
      </c>
      <c r="V67" s="315">
        <f t="shared" si="66"/>
        <v>0</v>
      </c>
      <c r="W67" s="320">
        <f t="shared" si="23"/>
        <v>485006.94</v>
      </c>
      <c r="X67" s="315">
        <f t="shared" si="24"/>
        <v>504.9</v>
      </c>
      <c r="Y67" s="315">
        <f t="shared" si="25"/>
        <v>0</v>
      </c>
      <c r="Z67" s="320"/>
    </row>
    <row r="68" spans="1:76" ht="42.75" customHeight="1" outlineLevel="1" x14ac:dyDescent="0.45">
      <c r="A68" s="5">
        <v>58</v>
      </c>
      <c r="B68" s="5">
        <v>58</v>
      </c>
      <c r="C68" s="5" t="s">
        <v>46</v>
      </c>
      <c r="D68" s="196" t="s">
        <v>550</v>
      </c>
      <c r="E68" s="10">
        <v>936</v>
      </c>
      <c r="F68" s="285">
        <f t="shared" si="62"/>
        <v>386100</v>
      </c>
      <c r="G68" s="285">
        <f t="shared" si="63"/>
        <v>0</v>
      </c>
      <c r="H68" s="285">
        <f t="shared" si="64"/>
        <v>386100</v>
      </c>
      <c r="I68" s="285">
        <v>412.5</v>
      </c>
      <c r="J68" s="285"/>
      <c r="K68" s="10"/>
      <c r="M68" s="319">
        <f t="shared" si="18"/>
        <v>347490</v>
      </c>
      <c r="N68" s="319">
        <f t="shared" si="19"/>
        <v>0</v>
      </c>
      <c r="O68" s="319">
        <f t="shared" si="26"/>
        <v>347490</v>
      </c>
      <c r="P68" s="319">
        <v>371.25</v>
      </c>
      <c r="Q68" s="319">
        <v>0</v>
      </c>
      <c r="R68" s="319">
        <f t="shared" si="20"/>
        <v>371.25</v>
      </c>
      <c r="U68" s="315">
        <f t="shared" si="65"/>
        <v>590733</v>
      </c>
      <c r="V68" s="315">
        <f t="shared" si="66"/>
        <v>0</v>
      </c>
      <c r="W68" s="320">
        <f t="shared" si="23"/>
        <v>590733</v>
      </c>
      <c r="X68" s="315">
        <f t="shared" si="24"/>
        <v>631.125</v>
      </c>
      <c r="Y68" s="315">
        <f t="shared" si="25"/>
        <v>0</v>
      </c>
      <c r="Z68" s="320"/>
    </row>
    <row r="69" spans="1:76" ht="28.5" customHeight="1" outlineLevel="1" x14ac:dyDescent="0.45">
      <c r="A69" s="5">
        <v>59</v>
      </c>
      <c r="B69" s="5">
        <v>59</v>
      </c>
      <c r="C69" s="5" t="s">
        <v>39</v>
      </c>
      <c r="D69" s="196" t="s">
        <v>550</v>
      </c>
      <c r="E69" s="10">
        <v>2</v>
      </c>
      <c r="F69" s="285">
        <f t="shared" si="62"/>
        <v>7800</v>
      </c>
      <c r="G69" s="285">
        <f t="shared" si="63"/>
        <v>0</v>
      </c>
      <c r="H69" s="285">
        <f t="shared" si="64"/>
        <v>7800</v>
      </c>
      <c r="I69" s="285">
        <v>3900</v>
      </c>
      <c r="J69" s="285"/>
      <c r="K69" s="10"/>
      <c r="M69" s="319">
        <f t="shared" si="18"/>
        <v>7020</v>
      </c>
      <c r="N69" s="319">
        <f t="shared" si="19"/>
        <v>0</v>
      </c>
      <c r="O69" s="319">
        <f t="shared" si="26"/>
        <v>7020</v>
      </c>
      <c r="P69" s="319">
        <v>3510</v>
      </c>
      <c r="Q69" s="319">
        <v>0</v>
      </c>
      <c r="R69" s="319">
        <f t="shared" si="20"/>
        <v>3510</v>
      </c>
      <c r="U69" s="315">
        <f t="shared" si="65"/>
        <v>11934</v>
      </c>
      <c r="V69" s="315">
        <f t="shared" si="66"/>
        <v>0</v>
      </c>
      <c r="W69" s="320">
        <f t="shared" si="23"/>
        <v>11934</v>
      </c>
      <c r="X69" s="315">
        <f t="shared" si="24"/>
        <v>5967</v>
      </c>
      <c r="Y69" s="315">
        <f t="shared" si="25"/>
        <v>0</v>
      </c>
      <c r="Z69" s="320"/>
    </row>
    <row r="70" spans="1:76" ht="14.25" customHeight="1" outlineLevel="1" x14ac:dyDescent="0.45">
      <c r="A70" s="5">
        <v>60</v>
      </c>
      <c r="B70" s="5">
        <v>60</v>
      </c>
      <c r="C70" s="5" t="s">
        <v>40</v>
      </c>
      <c r="D70" s="196" t="s">
        <v>550</v>
      </c>
      <c r="E70" s="10">
        <v>3</v>
      </c>
      <c r="F70" s="285">
        <f t="shared" si="62"/>
        <v>9900</v>
      </c>
      <c r="G70" s="285">
        <f t="shared" si="63"/>
        <v>0</v>
      </c>
      <c r="H70" s="285">
        <f t="shared" si="64"/>
        <v>9900</v>
      </c>
      <c r="I70" s="285">
        <v>3300</v>
      </c>
      <c r="J70" s="285"/>
      <c r="K70" s="10"/>
      <c r="M70" s="319">
        <f t="shared" si="18"/>
        <v>8910</v>
      </c>
      <c r="N70" s="319">
        <f t="shared" si="19"/>
        <v>0</v>
      </c>
      <c r="O70" s="319">
        <f t="shared" si="26"/>
        <v>8910</v>
      </c>
      <c r="P70" s="319">
        <v>2970</v>
      </c>
      <c r="Q70" s="319">
        <v>0</v>
      </c>
      <c r="R70" s="319">
        <f t="shared" si="20"/>
        <v>2970</v>
      </c>
      <c r="U70" s="315">
        <f t="shared" si="65"/>
        <v>15147</v>
      </c>
      <c r="V70" s="315">
        <f t="shared" si="66"/>
        <v>0</v>
      </c>
      <c r="W70" s="320">
        <f t="shared" si="23"/>
        <v>15147</v>
      </c>
      <c r="X70" s="315">
        <f t="shared" si="24"/>
        <v>5049</v>
      </c>
      <c r="Y70" s="315">
        <f t="shared" si="25"/>
        <v>0</v>
      </c>
      <c r="Z70" s="320"/>
    </row>
    <row r="71" spans="1:76" ht="14.25" customHeight="1" outlineLevel="1" x14ac:dyDescent="0.45">
      <c r="A71" s="5">
        <v>61</v>
      </c>
      <c r="B71" s="5">
        <v>61</v>
      </c>
      <c r="C71" s="5" t="s">
        <v>47</v>
      </c>
      <c r="D71" s="196" t="s">
        <v>550</v>
      </c>
      <c r="E71" s="10">
        <v>312</v>
      </c>
      <c r="F71" s="285">
        <f t="shared" si="62"/>
        <v>128700</v>
      </c>
      <c r="G71" s="285">
        <f t="shared" si="63"/>
        <v>0</v>
      </c>
      <c r="H71" s="285">
        <f t="shared" si="64"/>
        <v>128700</v>
      </c>
      <c r="I71" s="285">
        <v>412.5</v>
      </c>
      <c r="J71" s="285"/>
      <c r="K71" s="10"/>
      <c r="M71" s="319">
        <f t="shared" ref="M71:M134" si="67">P71*E71</f>
        <v>115830</v>
      </c>
      <c r="N71" s="319">
        <f t="shared" ref="N71:N134" si="68">Q71*E71</f>
        <v>0</v>
      </c>
      <c r="O71" s="319">
        <f t="shared" si="26"/>
        <v>115830</v>
      </c>
      <c r="P71" s="319">
        <v>371.25</v>
      </c>
      <c r="Q71" s="319">
        <v>0</v>
      </c>
      <c r="R71" s="319">
        <f t="shared" ref="R71:R134" si="69">P71+Q71</f>
        <v>371.25</v>
      </c>
      <c r="U71" s="315">
        <f t="shared" si="65"/>
        <v>196911</v>
      </c>
      <c r="V71" s="315">
        <f t="shared" si="66"/>
        <v>0</v>
      </c>
      <c r="W71" s="320">
        <f t="shared" ref="W71:W134" si="70">U71+V71</f>
        <v>196911</v>
      </c>
      <c r="X71" s="315">
        <f t="shared" ref="X71:X134" si="71">P71*$S$1</f>
        <v>631.125</v>
      </c>
      <c r="Y71" s="315">
        <f t="shared" ref="Y71:Y134" si="72">Q71*$S$2</f>
        <v>0</v>
      </c>
      <c r="Z71" s="320"/>
    </row>
    <row r="72" spans="1:76" ht="42.75" customHeight="1" outlineLevel="1" x14ac:dyDescent="0.45">
      <c r="A72" s="5">
        <v>62</v>
      </c>
      <c r="B72" s="5">
        <v>62</v>
      </c>
      <c r="C72" s="5" t="s">
        <v>48</v>
      </c>
      <c r="D72" s="196" t="s">
        <v>549</v>
      </c>
      <c r="E72" s="10">
        <v>358.2</v>
      </c>
      <c r="F72" s="285">
        <f t="shared" si="62"/>
        <v>53730</v>
      </c>
      <c r="G72" s="285">
        <f t="shared" si="63"/>
        <v>0</v>
      </c>
      <c r="H72" s="285">
        <f t="shared" si="64"/>
        <v>53730</v>
      </c>
      <c r="I72" s="285">
        <v>150</v>
      </c>
      <c r="J72" s="285"/>
      <c r="K72" s="10"/>
      <c r="M72" s="319">
        <f t="shared" si="67"/>
        <v>48357</v>
      </c>
      <c r="N72" s="319">
        <f t="shared" si="68"/>
        <v>0</v>
      </c>
      <c r="O72" s="319">
        <f t="shared" ref="O72:O135" si="73">M72+N72</f>
        <v>48357</v>
      </c>
      <c r="P72" s="319">
        <v>135</v>
      </c>
      <c r="Q72" s="319">
        <v>0</v>
      </c>
      <c r="R72" s="319">
        <f t="shared" si="69"/>
        <v>135</v>
      </c>
      <c r="U72" s="315">
        <f t="shared" si="65"/>
        <v>82206.899999999994</v>
      </c>
      <c r="V72" s="315">
        <f t="shared" si="66"/>
        <v>0</v>
      </c>
      <c r="W72" s="320">
        <f t="shared" si="70"/>
        <v>82206.899999999994</v>
      </c>
      <c r="X72" s="315">
        <f t="shared" si="71"/>
        <v>229.5</v>
      </c>
      <c r="Y72" s="315">
        <f t="shared" si="72"/>
        <v>0</v>
      </c>
      <c r="Z72" s="320"/>
    </row>
    <row r="73" spans="1:76" ht="85.5" customHeight="1" outlineLevel="1" x14ac:dyDescent="0.45">
      <c r="A73" s="5">
        <v>63</v>
      </c>
      <c r="B73" s="5">
        <v>63</v>
      </c>
      <c r="C73" s="5" t="s">
        <v>49</v>
      </c>
      <c r="D73" s="196" t="s">
        <v>553</v>
      </c>
      <c r="E73" s="10">
        <v>10.7</v>
      </c>
      <c r="F73" s="285">
        <f t="shared" si="62"/>
        <v>200625</v>
      </c>
      <c r="G73" s="285">
        <f t="shared" si="63"/>
        <v>0</v>
      </c>
      <c r="H73" s="285">
        <f t="shared" si="64"/>
        <v>200625</v>
      </c>
      <c r="I73" s="285">
        <v>18750</v>
      </c>
      <c r="J73" s="285"/>
      <c r="K73" s="10"/>
      <c r="M73" s="319">
        <f t="shared" si="67"/>
        <v>180562.5</v>
      </c>
      <c r="N73" s="319">
        <f t="shared" si="68"/>
        <v>0</v>
      </c>
      <c r="O73" s="319">
        <f t="shared" si="73"/>
        <v>180562.5</v>
      </c>
      <c r="P73" s="319">
        <v>16875</v>
      </c>
      <c r="Q73" s="319">
        <v>0</v>
      </c>
      <c r="R73" s="319">
        <f t="shared" si="69"/>
        <v>16875</v>
      </c>
      <c r="U73" s="315">
        <f t="shared" si="65"/>
        <v>306956.25</v>
      </c>
      <c r="V73" s="315">
        <f t="shared" si="66"/>
        <v>0</v>
      </c>
      <c r="W73" s="320">
        <f t="shared" si="70"/>
        <v>306956.25</v>
      </c>
      <c r="X73" s="315">
        <f t="shared" si="71"/>
        <v>28687.5</v>
      </c>
      <c r="Y73" s="315">
        <f t="shared" si="72"/>
        <v>0</v>
      </c>
      <c r="Z73" s="320"/>
    </row>
    <row r="74" spans="1:76" ht="85.5" customHeight="1" outlineLevel="1" x14ac:dyDescent="0.45">
      <c r="A74" s="5">
        <v>64</v>
      </c>
      <c r="B74" s="5">
        <v>64</v>
      </c>
      <c r="C74" s="5" t="s">
        <v>50</v>
      </c>
      <c r="D74" s="196" t="s">
        <v>549</v>
      </c>
      <c r="E74" s="10">
        <v>35.54</v>
      </c>
      <c r="F74" s="285">
        <f t="shared" si="62"/>
        <v>34651.5</v>
      </c>
      <c r="G74" s="285">
        <f t="shared" si="63"/>
        <v>0</v>
      </c>
      <c r="H74" s="285">
        <f t="shared" si="64"/>
        <v>34651.5</v>
      </c>
      <c r="I74" s="285">
        <v>975</v>
      </c>
      <c r="J74" s="285"/>
      <c r="K74" s="10"/>
      <c r="M74" s="319">
        <f t="shared" si="67"/>
        <v>31186.35</v>
      </c>
      <c r="N74" s="319">
        <f t="shared" si="68"/>
        <v>0</v>
      </c>
      <c r="O74" s="319">
        <f t="shared" si="73"/>
        <v>31186.35</v>
      </c>
      <c r="P74" s="319">
        <v>877.5</v>
      </c>
      <c r="Q74" s="319">
        <v>0</v>
      </c>
      <c r="R74" s="319">
        <f t="shared" si="69"/>
        <v>877.5</v>
      </c>
      <c r="U74" s="315">
        <f t="shared" si="65"/>
        <v>53016.794999999998</v>
      </c>
      <c r="V74" s="315">
        <f t="shared" si="66"/>
        <v>0</v>
      </c>
      <c r="W74" s="320">
        <f t="shared" si="70"/>
        <v>53016.794999999998</v>
      </c>
      <c r="X74" s="315">
        <f t="shared" si="71"/>
        <v>1491.75</v>
      </c>
      <c r="Y74" s="315">
        <f t="shared" si="72"/>
        <v>0</v>
      </c>
      <c r="Z74" s="320"/>
    </row>
    <row r="75" spans="1:76" ht="85.5" customHeight="1" outlineLevel="1" x14ac:dyDescent="0.45">
      <c r="A75" s="5">
        <v>65</v>
      </c>
      <c r="B75" s="5">
        <v>65</v>
      </c>
      <c r="C75" s="5" t="s">
        <v>50</v>
      </c>
      <c r="D75" s="196" t="s">
        <v>549</v>
      </c>
      <c r="E75" s="10">
        <v>35.54</v>
      </c>
      <c r="F75" s="285">
        <f t="shared" si="62"/>
        <v>34651.5</v>
      </c>
      <c r="G75" s="285">
        <f t="shared" si="63"/>
        <v>0</v>
      </c>
      <c r="H75" s="285">
        <f t="shared" si="64"/>
        <v>34651.5</v>
      </c>
      <c r="I75" s="285">
        <v>975</v>
      </c>
      <c r="J75" s="285"/>
      <c r="K75" s="10"/>
      <c r="M75" s="319">
        <f t="shared" si="67"/>
        <v>31186.35</v>
      </c>
      <c r="N75" s="319">
        <f t="shared" si="68"/>
        <v>0</v>
      </c>
      <c r="O75" s="319">
        <f t="shared" si="73"/>
        <v>31186.35</v>
      </c>
      <c r="P75" s="319">
        <v>877.5</v>
      </c>
      <c r="Q75" s="319">
        <v>0</v>
      </c>
      <c r="R75" s="319">
        <f t="shared" si="69"/>
        <v>877.5</v>
      </c>
      <c r="U75" s="315">
        <f t="shared" si="65"/>
        <v>53016.794999999998</v>
      </c>
      <c r="V75" s="315">
        <f t="shared" si="66"/>
        <v>0</v>
      </c>
      <c r="W75" s="320">
        <f t="shared" si="70"/>
        <v>53016.794999999998</v>
      </c>
      <c r="X75" s="315">
        <f t="shared" si="71"/>
        <v>1491.75</v>
      </c>
      <c r="Y75" s="315">
        <f t="shared" si="72"/>
        <v>0</v>
      </c>
      <c r="Z75" s="320"/>
    </row>
    <row r="76" spans="1:76" ht="42.75" customHeight="1" outlineLevel="1" x14ac:dyDescent="0.45">
      <c r="A76" s="5">
        <v>66</v>
      </c>
      <c r="B76" s="5">
        <v>66</v>
      </c>
      <c r="C76" s="5" t="s">
        <v>51</v>
      </c>
      <c r="D76" s="196" t="s">
        <v>551</v>
      </c>
      <c r="E76" s="10">
        <v>338.5</v>
      </c>
      <c r="F76" s="285">
        <f t="shared" si="62"/>
        <v>177712.5</v>
      </c>
      <c r="G76" s="285">
        <f t="shared" si="63"/>
        <v>0</v>
      </c>
      <c r="H76" s="285">
        <f t="shared" si="64"/>
        <v>177712.5</v>
      </c>
      <c r="I76" s="285">
        <v>525</v>
      </c>
      <c r="J76" s="285"/>
      <c r="K76" s="10"/>
      <c r="M76" s="319">
        <f t="shared" si="67"/>
        <v>159941.25</v>
      </c>
      <c r="N76" s="319">
        <f t="shared" si="68"/>
        <v>0</v>
      </c>
      <c r="O76" s="319">
        <f t="shared" si="73"/>
        <v>159941.25</v>
      </c>
      <c r="P76" s="319">
        <v>472.5</v>
      </c>
      <c r="Q76" s="319">
        <v>0</v>
      </c>
      <c r="R76" s="319">
        <f t="shared" si="69"/>
        <v>472.5</v>
      </c>
      <c r="U76" s="315">
        <f t="shared" si="65"/>
        <v>271900.125</v>
      </c>
      <c r="V76" s="315">
        <f t="shared" si="66"/>
        <v>0</v>
      </c>
      <c r="W76" s="320">
        <f t="shared" si="70"/>
        <v>271900.125</v>
      </c>
      <c r="X76" s="315">
        <f t="shared" si="71"/>
        <v>803.25</v>
      </c>
      <c r="Y76" s="315">
        <f t="shared" si="72"/>
        <v>0</v>
      </c>
      <c r="Z76" s="320"/>
    </row>
    <row r="77" spans="1:76" ht="42.75" customHeight="1" outlineLevel="1" x14ac:dyDescent="0.45">
      <c r="A77" s="5">
        <v>67</v>
      </c>
      <c r="B77" s="5">
        <v>67</v>
      </c>
      <c r="C77" s="5" t="s">
        <v>52</v>
      </c>
      <c r="D77" s="196" t="s">
        <v>549</v>
      </c>
      <c r="E77" s="10">
        <v>144.80000000000001</v>
      </c>
      <c r="F77" s="285">
        <f t="shared" si="62"/>
        <v>91224</v>
      </c>
      <c r="G77" s="285">
        <f t="shared" si="63"/>
        <v>0</v>
      </c>
      <c r="H77" s="285">
        <f t="shared" si="64"/>
        <v>91224</v>
      </c>
      <c r="I77" s="285">
        <v>630</v>
      </c>
      <c r="J77" s="285"/>
      <c r="K77" s="10"/>
      <c r="M77" s="319">
        <f t="shared" si="67"/>
        <v>82101.600000000006</v>
      </c>
      <c r="N77" s="319">
        <f t="shared" si="68"/>
        <v>0</v>
      </c>
      <c r="O77" s="319">
        <f t="shared" si="73"/>
        <v>82101.600000000006</v>
      </c>
      <c r="P77" s="319">
        <v>567</v>
      </c>
      <c r="Q77" s="319">
        <v>0</v>
      </c>
      <c r="R77" s="319">
        <f t="shared" si="69"/>
        <v>567</v>
      </c>
      <c r="U77" s="315">
        <f t="shared" si="65"/>
        <v>139572.72</v>
      </c>
      <c r="V77" s="315">
        <f t="shared" si="66"/>
        <v>0</v>
      </c>
      <c r="W77" s="320">
        <f t="shared" si="70"/>
        <v>139572.72</v>
      </c>
      <c r="X77" s="315">
        <f t="shared" si="71"/>
        <v>963.9</v>
      </c>
      <c r="Y77" s="315">
        <f t="shared" si="72"/>
        <v>0</v>
      </c>
      <c r="Z77" s="320"/>
    </row>
    <row r="78" spans="1:76" ht="42.75" customHeight="1" outlineLevel="1" x14ac:dyDescent="0.45">
      <c r="A78" s="5">
        <v>68</v>
      </c>
      <c r="B78" s="5">
        <v>68</v>
      </c>
      <c r="C78" s="5" t="s">
        <v>53</v>
      </c>
      <c r="D78" s="196" t="s">
        <v>549</v>
      </c>
      <c r="E78" s="10">
        <v>53.04</v>
      </c>
      <c r="F78" s="285">
        <f t="shared" si="62"/>
        <v>13923</v>
      </c>
      <c r="G78" s="285">
        <f t="shared" si="63"/>
        <v>0</v>
      </c>
      <c r="H78" s="285">
        <f t="shared" si="64"/>
        <v>13923</v>
      </c>
      <c r="I78" s="285">
        <v>262.5</v>
      </c>
      <c r="J78" s="285"/>
      <c r="K78" s="10"/>
      <c r="M78" s="319">
        <f t="shared" si="67"/>
        <v>12530.699999999999</v>
      </c>
      <c r="N78" s="319">
        <f t="shared" si="68"/>
        <v>0</v>
      </c>
      <c r="O78" s="319">
        <f t="shared" si="73"/>
        <v>12530.699999999999</v>
      </c>
      <c r="P78" s="319">
        <v>236.25</v>
      </c>
      <c r="Q78" s="319">
        <v>0</v>
      </c>
      <c r="R78" s="319">
        <f t="shared" si="69"/>
        <v>236.25</v>
      </c>
      <c r="U78" s="315">
        <f t="shared" si="65"/>
        <v>21302.19</v>
      </c>
      <c r="V78" s="315">
        <f t="shared" si="66"/>
        <v>0</v>
      </c>
      <c r="W78" s="320">
        <f t="shared" si="70"/>
        <v>21302.19</v>
      </c>
      <c r="X78" s="315">
        <f t="shared" si="71"/>
        <v>401.625</v>
      </c>
      <c r="Y78" s="315">
        <f t="shared" si="72"/>
        <v>0</v>
      </c>
      <c r="Z78" s="320"/>
    </row>
    <row r="79" spans="1:76" s="26" customFormat="1" ht="28.5" x14ac:dyDescent="0.45">
      <c r="A79" s="21"/>
      <c r="B79" s="21"/>
      <c r="C79" s="21" t="s">
        <v>54</v>
      </c>
      <c r="D79" s="27"/>
      <c r="E79" s="28"/>
      <c r="F79" s="289">
        <f t="shared" ref="F79:H79" si="74">SUM(F80:F92)</f>
        <v>2291082</v>
      </c>
      <c r="G79" s="289">
        <f t="shared" si="74"/>
        <v>0</v>
      </c>
      <c r="H79" s="289">
        <f t="shared" si="74"/>
        <v>2291082</v>
      </c>
      <c r="I79" s="289"/>
      <c r="J79" s="289"/>
      <c r="K79" s="225"/>
      <c r="L79" s="53"/>
      <c r="M79" s="289">
        <f t="shared" ref="M79:O79" si="75">SUM(M80:M92)</f>
        <v>2061973.7999999998</v>
      </c>
      <c r="N79" s="289">
        <f t="shared" si="75"/>
        <v>0</v>
      </c>
      <c r="O79" s="289">
        <f t="shared" si="75"/>
        <v>2061973.7999999998</v>
      </c>
      <c r="P79" s="319">
        <v>0</v>
      </c>
      <c r="Q79" s="319">
        <v>0</v>
      </c>
      <c r="R79" s="319">
        <f t="shared" si="69"/>
        <v>0</v>
      </c>
      <c r="S79" s="53"/>
      <c r="T79" s="53"/>
      <c r="U79" s="289">
        <f t="shared" ref="U79:W79" si="76">SUM(U80:U92)</f>
        <v>3505355.4599999995</v>
      </c>
      <c r="V79" s="289">
        <f t="shared" si="76"/>
        <v>0</v>
      </c>
      <c r="W79" s="289">
        <f t="shared" si="76"/>
        <v>3505355.4599999995</v>
      </c>
      <c r="X79" s="289">
        <f t="shared" si="71"/>
        <v>0</v>
      </c>
      <c r="Y79" s="289">
        <f t="shared" si="72"/>
        <v>0</v>
      </c>
      <c r="Z79" s="289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</row>
    <row r="80" spans="1:76" ht="42.75" customHeight="1" outlineLevel="1" x14ac:dyDescent="0.45">
      <c r="A80" s="5">
        <v>69</v>
      </c>
      <c r="B80" s="5">
        <v>69</v>
      </c>
      <c r="C80" s="5" t="s">
        <v>55</v>
      </c>
      <c r="D80" s="196" t="s">
        <v>549</v>
      </c>
      <c r="E80" s="10">
        <v>718.6</v>
      </c>
      <c r="F80" s="285">
        <f t="shared" ref="F80:F92" si="77">E80*I80</f>
        <v>452718</v>
      </c>
      <c r="G80" s="285">
        <f t="shared" ref="G80:G92" si="78">J80*E80</f>
        <v>0</v>
      </c>
      <c r="H80" s="285">
        <f t="shared" ref="H80:H92" si="79">F80+G80</f>
        <v>452718</v>
      </c>
      <c r="I80" s="285">
        <v>630</v>
      </c>
      <c r="J80" s="285"/>
      <c r="K80" s="10"/>
      <c r="M80" s="319">
        <f t="shared" si="67"/>
        <v>407446.2</v>
      </c>
      <c r="N80" s="319">
        <f t="shared" si="68"/>
        <v>0</v>
      </c>
      <c r="O80" s="319">
        <f t="shared" si="73"/>
        <v>407446.2</v>
      </c>
      <c r="P80" s="319">
        <v>567</v>
      </c>
      <c r="Q80" s="319">
        <v>0</v>
      </c>
      <c r="R80" s="319">
        <f t="shared" si="69"/>
        <v>567</v>
      </c>
      <c r="U80" s="315">
        <f t="shared" ref="U80:U92" si="80">X80*E80</f>
        <v>692658.54</v>
      </c>
      <c r="V80" s="315">
        <f t="shared" ref="V80:V92" si="81">Y80*E80</f>
        <v>0</v>
      </c>
      <c r="W80" s="320">
        <f t="shared" si="70"/>
        <v>692658.54</v>
      </c>
      <c r="X80" s="315">
        <f t="shared" si="71"/>
        <v>963.9</v>
      </c>
      <c r="Y80" s="315">
        <f t="shared" si="72"/>
        <v>0</v>
      </c>
      <c r="Z80" s="320"/>
    </row>
    <row r="81" spans="1:76" ht="28.5" customHeight="1" outlineLevel="1" x14ac:dyDescent="0.45">
      <c r="A81" s="5">
        <v>70</v>
      </c>
      <c r="B81" s="5">
        <v>70</v>
      </c>
      <c r="C81" s="5" t="s">
        <v>31</v>
      </c>
      <c r="D81" s="196" t="s">
        <v>549</v>
      </c>
      <c r="E81" s="10">
        <v>718.6</v>
      </c>
      <c r="F81" s="285">
        <f t="shared" si="77"/>
        <v>237138</v>
      </c>
      <c r="G81" s="285">
        <f t="shared" si="78"/>
        <v>0</v>
      </c>
      <c r="H81" s="285">
        <f t="shared" si="79"/>
        <v>237138</v>
      </c>
      <c r="I81" s="285">
        <v>330</v>
      </c>
      <c r="J81" s="285"/>
      <c r="K81" s="10"/>
      <c r="M81" s="319">
        <f t="shared" si="67"/>
        <v>213424.2</v>
      </c>
      <c r="N81" s="319">
        <f t="shared" si="68"/>
        <v>0</v>
      </c>
      <c r="O81" s="319">
        <f t="shared" si="73"/>
        <v>213424.2</v>
      </c>
      <c r="P81" s="319">
        <v>297</v>
      </c>
      <c r="Q81" s="319">
        <v>0</v>
      </c>
      <c r="R81" s="319">
        <f t="shared" si="69"/>
        <v>297</v>
      </c>
      <c r="U81" s="315">
        <f t="shared" si="80"/>
        <v>362821.14</v>
      </c>
      <c r="V81" s="315">
        <f t="shared" si="81"/>
        <v>0</v>
      </c>
      <c r="W81" s="320">
        <f t="shared" si="70"/>
        <v>362821.14</v>
      </c>
      <c r="X81" s="315">
        <f t="shared" si="71"/>
        <v>504.9</v>
      </c>
      <c r="Y81" s="315">
        <f t="shared" si="72"/>
        <v>0</v>
      </c>
      <c r="Z81" s="320"/>
    </row>
    <row r="82" spans="1:76" ht="42.75" customHeight="1" outlineLevel="1" x14ac:dyDescent="0.45">
      <c r="A82" s="5">
        <v>71</v>
      </c>
      <c r="B82" s="5">
        <v>71</v>
      </c>
      <c r="C82" s="5" t="s">
        <v>56</v>
      </c>
      <c r="D82" s="196" t="s">
        <v>549</v>
      </c>
      <c r="E82" s="10">
        <v>718.6</v>
      </c>
      <c r="F82" s="285">
        <f t="shared" si="77"/>
        <v>404212.5</v>
      </c>
      <c r="G82" s="285">
        <f t="shared" si="78"/>
        <v>0</v>
      </c>
      <c r="H82" s="285">
        <f t="shared" si="79"/>
        <v>404212.5</v>
      </c>
      <c r="I82" s="285">
        <v>562.5</v>
      </c>
      <c r="J82" s="285"/>
      <c r="K82" s="10"/>
      <c r="M82" s="319">
        <f t="shared" si="67"/>
        <v>363791.25</v>
      </c>
      <c r="N82" s="319">
        <f t="shared" si="68"/>
        <v>0</v>
      </c>
      <c r="O82" s="319">
        <f t="shared" si="73"/>
        <v>363791.25</v>
      </c>
      <c r="P82" s="319">
        <v>506.25</v>
      </c>
      <c r="Q82" s="319">
        <v>0</v>
      </c>
      <c r="R82" s="319">
        <f t="shared" si="69"/>
        <v>506.25</v>
      </c>
      <c r="U82" s="315">
        <f t="shared" si="80"/>
        <v>618445.125</v>
      </c>
      <c r="V82" s="315">
        <f t="shared" si="81"/>
        <v>0</v>
      </c>
      <c r="W82" s="320">
        <f t="shared" si="70"/>
        <v>618445.125</v>
      </c>
      <c r="X82" s="315">
        <f t="shared" si="71"/>
        <v>860.625</v>
      </c>
      <c r="Y82" s="315">
        <f t="shared" si="72"/>
        <v>0</v>
      </c>
      <c r="Z82" s="320"/>
    </row>
    <row r="83" spans="1:76" ht="42.75" customHeight="1" outlineLevel="1" x14ac:dyDescent="0.45">
      <c r="A83" s="5">
        <v>72</v>
      </c>
      <c r="B83" s="5">
        <v>72</v>
      </c>
      <c r="C83" s="5" t="s">
        <v>34</v>
      </c>
      <c r="D83" s="196" t="s">
        <v>550</v>
      </c>
      <c r="E83" s="10">
        <v>624</v>
      </c>
      <c r="F83" s="285">
        <f t="shared" si="77"/>
        <v>351000</v>
      </c>
      <c r="G83" s="285">
        <f t="shared" si="78"/>
        <v>0</v>
      </c>
      <c r="H83" s="285">
        <f t="shared" si="79"/>
        <v>351000</v>
      </c>
      <c r="I83" s="285">
        <v>562.5</v>
      </c>
      <c r="J83" s="285"/>
      <c r="K83" s="10"/>
      <c r="M83" s="319">
        <f t="shared" si="67"/>
        <v>315900</v>
      </c>
      <c r="N83" s="319">
        <f t="shared" si="68"/>
        <v>0</v>
      </c>
      <c r="O83" s="319">
        <f t="shared" si="73"/>
        <v>315900</v>
      </c>
      <c r="P83" s="319">
        <v>506.25</v>
      </c>
      <c r="Q83" s="319">
        <v>0</v>
      </c>
      <c r="R83" s="319">
        <f t="shared" si="69"/>
        <v>506.25</v>
      </c>
      <c r="U83" s="315">
        <f t="shared" si="80"/>
        <v>537030</v>
      </c>
      <c r="V83" s="315">
        <f t="shared" si="81"/>
        <v>0</v>
      </c>
      <c r="W83" s="320">
        <f t="shared" si="70"/>
        <v>537030</v>
      </c>
      <c r="X83" s="315">
        <f t="shared" si="71"/>
        <v>860.625</v>
      </c>
      <c r="Y83" s="315">
        <f t="shared" si="72"/>
        <v>0</v>
      </c>
      <c r="Z83" s="320"/>
    </row>
    <row r="84" spans="1:76" ht="14.25" customHeight="1" outlineLevel="1" x14ac:dyDescent="0.45">
      <c r="A84" s="5">
        <v>73</v>
      </c>
      <c r="B84" s="5">
        <v>73</v>
      </c>
      <c r="C84" s="5" t="s">
        <v>47</v>
      </c>
      <c r="D84" s="196" t="s">
        <v>550</v>
      </c>
      <c r="E84" s="10">
        <v>312</v>
      </c>
      <c r="F84" s="285">
        <f t="shared" si="77"/>
        <v>175500</v>
      </c>
      <c r="G84" s="285">
        <f t="shared" si="78"/>
        <v>0</v>
      </c>
      <c r="H84" s="285">
        <f t="shared" si="79"/>
        <v>175500</v>
      </c>
      <c r="I84" s="285">
        <v>562.5</v>
      </c>
      <c r="J84" s="285"/>
      <c r="K84" s="10"/>
      <c r="M84" s="319">
        <f t="shared" si="67"/>
        <v>157950</v>
      </c>
      <c r="N84" s="319">
        <f t="shared" si="68"/>
        <v>0</v>
      </c>
      <c r="O84" s="319">
        <f t="shared" si="73"/>
        <v>157950</v>
      </c>
      <c r="P84" s="319">
        <v>506.25</v>
      </c>
      <c r="Q84" s="319">
        <v>0</v>
      </c>
      <c r="R84" s="319">
        <f t="shared" si="69"/>
        <v>506.25</v>
      </c>
      <c r="U84" s="315">
        <f t="shared" si="80"/>
        <v>268515</v>
      </c>
      <c r="V84" s="315">
        <f t="shared" si="81"/>
        <v>0</v>
      </c>
      <c r="W84" s="320">
        <f t="shared" si="70"/>
        <v>268515</v>
      </c>
      <c r="X84" s="315">
        <f t="shared" si="71"/>
        <v>860.625</v>
      </c>
      <c r="Y84" s="315">
        <f t="shared" si="72"/>
        <v>0</v>
      </c>
      <c r="Z84" s="320"/>
    </row>
    <row r="85" spans="1:76" ht="14.25" customHeight="1" outlineLevel="1" x14ac:dyDescent="0.45">
      <c r="A85" s="5">
        <v>74</v>
      </c>
      <c r="B85" s="5">
        <v>74</v>
      </c>
      <c r="C85" s="5" t="s">
        <v>40</v>
      </c>
      <c r="D85" s="196" t="s">
        <v>550</v>
      </c>
      <c r="E85" s="10">
        <v>4</v>
      </c>
      <c r="F85" s="285">
        <f t="shared" si="77"/>
        <v>13200</v>
      </c>
      <c r="G85" s="285">
        <f t="shared" si="78"/>
        <v>0</v>
      </c>
      <c r="H85" s="285">
        <f t="shared" si="79"/>
        <v>13200</v>
      </c>
      <c r="I85" s="285">
        <v>3300</v>
      </c>
      <c r="J85" s="285"/>
      <c r="K85" s="10"/>
      <c r="M85" s="319">
        <f t="shared" si="67"/>
        <v>11880</v>
      </c>
      <c r="N85" s="319">
        <f t="shared" si="68"/>
        <v>0</v>
      </c>
      <c r="O85" s="319">
        <f t="shared" si="73"/>
        <v>11880</v>
      </c>
      <c r="P85" s="319">
        <v>2970</v>
      </c>
      <c r="Q85" s="319">
        <v>0</v>
      </c>
      <c r="R85" s="319">
        <f t="shared" si="69"/>
        <v>2970</v>
      </c>
      <c r="U85" s="315">
        <f t="shared" si="80"/>
        <v>20196</v>
      </c>
      <c r="V85" s="315">
        <f t="shared" si="81"/>
        <v>0</v>
      </c>
      <c r="W85" s="320">
        <f t="shared" si="70"/>
        <v>20196</v>
      </c>
      <c r="X85" s="315">
        <f t="shared" si="71"/>
        <v>5049</v>
      </c>
      <c r="Y85" s="315">
        <f t="shared" si="72"/>
        <v>0</v>
      </c>
      <c r="Z85" s="320"/>
    </row>
    <row r="86" spans="1:76" ht="42.75" customHeight="1" outlineLevel="1" x14ac:dyDescent="0.45">
      <c r="A86" s="5">
        <v>75</v>
      </c>
      <c r="B86" s="5">
        <v>75</v>
      </c>
      <c r="C86" s="5" t="s">
        <v>48</v>
      </c>
      <c r="D86" s="196" t="s">
        <v>549</v>
      </c>
      <c r="E86" s="10">
        <v>358.2</v>
      </c>
      <c r="F86" s="285">
        <f t="shared" si="77"/>
        <v>53730</v>
      </c>
      <c r="G86" s="285">
        <f t="shared" si="78"/>
        <v>0</v>
      </c>
      <c r="H86" s="285">
        <f t="shared" si="79"/>
        <v>53730</v>
      </c>
      <c r="I86" s="285">
        <v>150</v>
      </c>
      <c r="J86" s="285"/>
      <c r="K86" s="10"/>
      <c r="M86" s="319">
        <f t="shared" si="67"/>
        <v>48357</v>
      </c>
      <c r="N86" s="319">
        <f t="shared" si="68"/>
        <v>0</v>
      </c>
      <c r="O86" s="319">
        <f t="shared" si="73"/>
        <v>48357</v>
      </c>
      <c r="P86" s="319">
        <v>135</v>
      </c>
      <c r="Q86" s="319">
        <v>0</v>
      </c>
      <c r="R86" s="319">
        <f t="shared" si="69"/>
        <v>135</v>
      </c>
      <c r="U86" s="315">
        <f t="shared" si="80"/>
        <v>82206.899999999994</v>
      </c>
      <c r="V86" s="315">
        <f t="shared" si="81"/>
        <v>0</v>
      </c>
      <c r="W86" s="320">
        <f t="shared" si="70"/>
        <v>82206.899999999994</v>
      </c>
      <c r="X86" s="315">
        <f t="shared" si="71"/>
        <v>229.5</v>
      </c>
      <c r="Y86" s="315">
        <f t="shared" si="72"/>
        <v>0</v>
      </c>
      <c r="Z86" s="320"/>
    </row>
    <row r="87" spans="1:76" ht="85.5" customHeight="1" outlineLevel="1" x14ac:dyDescent="0.45">
      <c r="A87" s="5">
        <v>76</v>
      </c>
      <c r="B87" s="5">
        <v>76</v>
      </c>
      <c r="C87" s="5" t="s">
        <v>57</v>
      </c>
      <c r="D87" s="196" t="s">
        <v>553</v>
      </c>
      <c r="E87" s="10">
        <v>10.7</v>
      </c>
      <c r="F87" s="285">
        <f t="shared" si="77"/>
        <v>200625</v>
      </c>
      <c r="G87" s="285">
        <f t="shared" si="78"/>
        <v>0</v>
      </c>
      <c r="H87" s="285">
        <f t="shared" si="79"/>
        <v>200625</v>
      </c>
      <c r="I87" s="285">
        <v>18750</v>
      </c>
      <c r="J87" s="285"/>
      <c r="K87" s="10"/>
      <c r="M87" s="319">
        <f t="shared" si="67"/>
        <v>180562.5</v>
      </c>
      <c r="N87" s="319">
        <f t="shared" si="68"/>
        <v>0</v>
      </c>
      <c r="O87" s="319">
        <f t="shared" si="73"/>
        <v>180562.5</v>
      </c>
      <c r="P87" s="319">
        <v>16875</v>
      </c>
      <c r="Q87" s="319">
        <v>0</v>
      </c>
      <c r="R87" s="319">
        <f t="shared" si="69"/>
        <v>16875</v>
      </c>
      <c r="U87" s="315">
        <f t="shared" si="80"/>
        <v>306956.25</v>
      </c>
      <c r="V87" s="315">
        <f t="shared" si="81"/>
        <v>0</v>
      </c>
      <c r="W87" s="320">
        <f t="shared" si="70"/>
        <v>306956.25</v>
      </c>
      <c r="X87" s="315">
        <f t="shared" si="71"/>
        <v>28687.5</v>
      </c>
      <c r="Y87" s="315">
        <f t="shared" si="72"/>
        <v>0</v>
      </c>
      <c r="Z87" s="320"/>
    </row>
    <row r="88" spans="1:76" ht="28.5" customHeight="1" outlineLevel="1" x14ac:dyDescent="0.45">
      <c r="A88" s="5">
        <v>77</v>
      </c>
      <c r="B88" s="5">
        <v>77</v>
      </c>
      <c r="C88" s="5" t="s">
        <v>50</v>
      </c>
      <c r="D88" s="196" t="s">
        <v>549</v>
      </c>
      <c r="E88" s="10">
        <v>28.08</v>
      </c>
      <c r="F88" s="285">
        <f t="shared" si="77"/>
        <v>14742</v>
      </c>
      <c r="G88" s="285">
        <f t="shared" si="78"/>
        <v>0</v>
      </c>
      <c r="H88" s="285">
        <f t="shared" si="79"/>
        <v>14742</v>
      </c>
      <c r="I88" s="285">
        <v>525</v>
      </c>
      <c r="J88" s="285"/>
      <c r="K88" s="10"/>
      <c r="M88" s="319">
        <f t="shared" si="67"/>
        <v>13267.8</v>
      </c>
      <c r="N88" s="319">
        <f t="shared" si="68"/>
        <v>0</v>
      </c>
      <c r="O88" s="319">
        <f t="shared" si="73"/>
        <v>13267.8</v>
      </c>
      <c r="P88" s="319">
        <v>472.5</v>
      </c>
      <c r="Q88" s="319">
        <v>0</v>
      </c>
      <c r="R88" s="319">
        <f t="shared" si="69"/>
        <v>472.5</v>
      </c>
      <c r="U88" s="315">
        <f t="shared" si="80"/>
        <v>22555.26</v>
      </c>
      <c r="V88" s="315">
        <f t="shared" si="81"/>
        <v>0</v>
      </c>
      <c r="W88" s="320">
        <f t="shared" si="70"/>
        <v>22555.26</v>
      </c>
      <c r="X88" s="315">
        <f t="shared" si="71"/>
        <v>803.25</v>
      </c>
      <c r="Y88" s="315">
        <f t="shared" si="72"/>
        <v>0</v>
      </c>
      <c r="Z88" s="320"/>
    </row>
    <row r="89" spans="1:76" ht="28.5" customHeight="1" outlineLevel="1" x14ac:dyDescent="0.45">
      <c r="A89" s="5">
        <v>78</v>
      </c>
      <c r="B89" s="5">
        <v>78</v>
      </c>
      <c r="C89" s="5" t="s">
        <v>50</v>
      </c>
      <c r="D89" s="196" t="s">
        <v>549</v>
      </c>
      <c r="E89" s="10">
        <v>28.08</v>
      </c>
      <c r="F89" s="285">
        <f t="shared" si="77"/>
        <v>14742</v>
      </c>
      <c r="G89" s="285">
        <f t="shared" si="78"/>
        <v>0</v>
      </c>
      <c r="H89" s="285">
        <f t="shared" si="79"/>
        <v>14742</v>
      </c>
      <c r="I89" s="285">
        <v>525</v>
      </c>
      <c r="J89" s="285"/>
      <c r="K89" s="10"/>
      <c r="M89" s="319">
        <f t="shared" si="67"/>
        <v>13267.8</v>
      </c>
      <c r="N89" s="319">
        <f t="shared" si="68"/>
        <v>0</v>
      </c>
      <c r="O89" s="319">
        <f t="shared" si="73"/>
        <v>13267.8</v>
      </c>
      <c r="P89" s="319">
        <v>472.5</v>
      </c>
      <c r="Q89" s="319">
        <v>0</v>
      </c>
      <c r="R89" s="319">
        <f t="shared" si="69"/>
        <v>472.5</v>
      </c>
      <c r="U89" s="315">
        <f t="shared" si="80"/>
        <v>22555.26</v>
      </c>
      <c r="V89" s="315">
        <f t="shared" si="81"/>
        <v>0</v>
      </c>
      <c r="W89" s="320">
        <f t="shared" si="70"/>
        <v>22555.26</v>
      </c>
      <c r="X89" s="315">
        <f t="shared" si="71"/>
        <v>803.25</v>
      </c>
      <c r="Y89" s="315">
        <f t="shared" si="72"/>
        <v>0</v>
      </c>
      <c r="Z89" s="320"/>
    </row>
    <row r="90" spans="1:76" ht="42.75" customHeight="1" outlineLevel="1" x14ac:dyDescent="0.45">
      <c r="A90" s="5">
        <v>79</v>
      </c>
      <c r="B90" s="5">
        <v>79</v>
      </c>
      <c r="C90" s="5" t="s">
        <v>51</v>
      </c>
      <c r="D90" s="196" t="s">
        <v>551</v>
      </c>
      <c r="E90" s="10">
        <v>489.5</v>
      </c>
      <c r="F90" s="285">
        <f t="shared" si="77"/>
        <v>256987.5</v>
      </c>
      <c r="G90" s="285">
        <f t="shared" si="78"/>
        <v>0</v>
      </c>
      <c r="H90" s="285">
        <f t="shared" si="79"/>
        <v>256987.5</v>
      </c>
      <c r="I90" s="285">
        <v>525</v>
      </c>
      <c r="J90" s="285"/>
      <c r="K90" s="10"/>
      <c r="M90" s="319">
        <f t="shared" si="67"/>
        <v>231288.75</v>
      </c>
      <c r="N90" s="319">
        <f t="shared" si="68"/>
        <v>0</v>
      </c>
      <c r="O90" s="319">
        <f t="shared" si="73"/>
        <v>231288.75</v>
      </c>
      <c r="P90" s="319">
        <v>472.5</v>
      </c>
      <c r="Q90" s="319">
        <v>0</v>
      </c>
      <c r="R90" s="319">
        <f t="shared" si="69"/>
        <v>472.5</v>
      </c>
      <c r="U90" s="315">
        <f t="shared" si="80"/>
        <v>393190.875</v>
      </c>
      <c r="V90" s="315">
        <f t="shared" si="81"/>
        <v>0</v>
      </c>
      <c r="W90" s="320">
        <f t="shared" si="70"/>
        <v>393190.875</v>
      </c>
      <c r="X90" s="315">
        <f t="shared" si="71"/>
        <v>803.25</v>
      </c>
      <c r="Y90" s="315">
        <f t="shared" si="72"/>
        <v>0</v>
      </c>
      <c r="Z90" s="320"/>
    </row>
    <row r="91" spans="1:76" ht="42.75" customHeight="1" outlineLevel="1" x14ac:dyDescent="0.45">
      <c r="A91" s="5">
        <v>80</v>
      </c>
      <c r="B91" s="5">
        <v>80</v>
      </c>
      <c r="C91" s="5" t="s">
        <v>52</v>
      </c>
      <c r="D91" s="196" t="s">
        <v>549</v>
      </c>
      <c r="E91" s="10">
        <v>140.69999999999999</v>
      </c>
      <c r="F91" s="285">
        <f t="shared" si="77"/>
        <v>88641</v>
      </c>
      <c r="G91" s="285">
        <f t="shared" si="78"/>
        <v>0</v>
      </c>
      <c r="H91" s="285">
        <f t="shared" si="79"/>
        <v>88641</v>
      </c>
      <c r="I91" s="285">
        <v>630</v>
      </c>
      <c r="J91" s="285"/>
      <c r="K91" s="10"/>
      <c r="M91" s="319">
        <f t="shared" si="67"/>
        <v>79776.899999999994</v>
      </c>
      <c r="N91" s="319">
        <f t="shared" si="68"/>
        <v>0</v>
      </c>
      <c r="O91" s="319">
        <f t="shared" si="73"/>
        <v>79776.899999999994</v>
      </c>
      <c r="P91" s="319">
        <v>567</v>
      </c>
      <c r="Q91" s="319">
        <v>0</v>
      </c>
      <c r="R91" s="319">
        <f t="shared" si="69"/>
        <v>567</v>
      </c>
      <c r="U91" s="315">
        <f t="shared" si="80"/>
        <v>135620.72999999998</v>
      </c>
      <c r="V91" s="315">
        <f t="shared" si="81"/>
        <v>0</v>
      </c>
      <c r="W91" s="320">
        <f t="shared" si="70"/>
        <v>135620.72999999998</v>
      </c>
      <c r="X91" s="315">
        <f t="shared" si="71"/>
        <v>963.9</v>
      </c>
      <c r="Y91" s="315">
        <f t="shared" si="72"/>
        <v>0</v>
      </c>
      <c r="Z91" s="320"/>
    </row>
    <row r="92" spans="1:76" ht="42.75" customHeight="1" outlineLevel="1" x14ac:dyDescent="0.45">
      <c r="A92" s="5">
        <v>81</v>
      </c>
      <c r="B92" s="5">
        <v>81</v>
      </c>
      <c r="C92" s="5" t="s">
        <v>53</v>
      </c>
      <c r="D92" s="196" t="s">
        <v>549</v>
      </c>
      <c r="E92" s="10">
        <v>53.04</v>
      </c>
      <c r="F92" s="285">
        <f t="shared" si="77"/>
        <v>27846</v>
      </c>
      <c r="G92" s="285">
        <f t="shared" si="78"/>
        <v>0</v>
      </c>
      <c r="H92" s="285">
        <f t="shared" si="79"/>
        <v>27846</v>
      </c>
      <c r="I92" s="285">
        <v>525</v>
      </c>
      <c r="J92" s="285"/>
      <c r="K92" s="10"/>
      <c r="M92" s="319">
        <f t="shared" si="67"/>
        <v>25061.399999999998</v>
      </c>
      <c r="N92" s="319">
        <f t="shared" si="68"/>
        <v>0</v>
      </c>
      <c r="O92" s="319">
        <f t="shared" si="73"/>
        <v>25061.399999999998</v>
      </c>
      <c r="P92" s="319">
        <v>472.5</v>
      </c>
      <c r="Q92" s="319">
        <v>0</v>
      </c>
      <c r="R92" s="319">
        <f t="shared" si="69"/>
        <v>472.5</v>
      </c>
      <c r="U92" s="315">
        <f t="shared" si="80"/>
        <v>42604.38</v>
      </c>
      <c r="V92" s="315">
        <f t="shared" si="81"/>
        <v>0</v>
      </c>
      <c r="W92" s="320">
        <f t="shared" si="70"/>
        <v>42604.38</v>
      </c>
      <c r="X92" s="315">
        <f t="shared" si="71"/>
        <v>803.25</v>
      </c>
      <c r="Y92" s="315">
        <f t="shared" si="72"/>
        <v>0</v>
      </c>
      <c r="Z92" s="320"/>
    </row>
    <row r="93" spans="1:76" s="26" customFormat="1" ht="28.5" x14ac:dyDescent="0.45">
      <c r="A93" s="21"/>
      <c r="B93" s="21"/>
      <c r="C93" s="21" t="s">
        <v>58</v>
      </c>
      <c r="D93" s="27"/>
      <c r="E93" s="28"/>
      <c r="F93" s="289">
        <f t="shared" ref="F93:H93" si="82">SUM(F94:F105)</f>
        <v>1847580</v>
      </c>
      <c r="G93" s="289">
        <f t="shared" si="82"/>
        <v>0</v>
      </c>
      <c r="H93" s="289">
        <f t="shared" si="82"/>
        <v>1847580</v>
      </c>
      <c r="I93" s="289"/>
      <c r="J93" s="289"/>
      <c r="K93" s="225"/>
      <c r="L93" s="53"/>
      <c r="M93" s="289">
        <f t="shared" ref="M93:O93" si="83">SUM(M94:M105)</f>
        <v>1662822</v>
      </c>
      <c r="N93" s="289">
        <f t="shared" si="83"/>
        <v>0</v>
      </c>
      <c r="O93" s="289">
        <f t="shared" si="83"/>
        <v>1662822</v>
      </c>
      <c r="P93" s="319">
        <v>0</v>
      </c>
      <c r="Q93" s="319">
        <v>0</v>
      </c>
      <c r="R93" s="319">
        <f t="shared" si="69"/>
        <v>0</v>
      </c>
      <c r="S93" s="53"/>
      <c r="T93" s="53"/>
      <c r="U93" s="289">
        <f t="shared" ref="U93:W93" si="84">SUM(U94:U105)</f>
        <v>2826797.3999999994</v>
      </c>
      <c r="V93" s="289">
        <f t="shared" si="84"/>
        <v>0</v>
      </c>
      <c r="W93" s="289">
        <f t="shared" si="84"/>
        <v>2826797.3999999994</v>
      </c>
      <c r="X93" s="289">
        <f t="shared" si="71"/>
        <v>0</v>
      </c>
      <c r="Y93" s="289">
        <f t="shared" si="72"/>
        <v>0</v>
      </c>
      <c r="Z93" s="289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</row>
    <row r="94" spans="1:76" ht="42.75" customHeight="1" outlineLevel="1" x14ac:dyDescent="0.45">
      <c r="A94" s="5">
        <v>82</v>
      </c>
      <c r="B94" s="5">
        <v>82</v>
      </c>
      <c r="C94" s="5" t="s">
        <v>30</v>
      </c>
      <c r="D94" s="196" t="s">
        <v>549</v>
      </c>
      <c r="E94" s="10">
        <v>742.2</v>
      </c>
      <c r="F94" s="285">
        <f t="shared" ref="F94:F105" si="85">E94*I94</f>
        <v>406354.5</v>
      </c>
      <c r="G94" s="285">
        <f t="shared" ref="G94:G105" si="86">J94*E94</f>
        <v>0</v>
      </c>
      <c r="H94" s="285">
        <f t="shared" ref="H94:H105" si="87">F94+G94</f>
        <v>406354.5</v>
      </c>
      <c r="I94" s="285">
        <v>547.5</v>
      </c>
      <c r="J94" s="285"/>
      <c r="K94" s="10"/>
      <c r="M94" s="319">
        <f t="shared" si="67"/>
        <v>365719.05000000005</v>
      </c>
      <c r="N94" s="319">
        <f t="shared" si="68"/>
        <v>0</v>
      </c>
      <c r="O94" s="319">
        <f t="shared" si="73"/>
        <v>365719.05000000005</v>
      </c>
      <c r="P94" s="319">
        <v>492.75</v>
      </c>
      <c r="Q94" s="319">
        <v>0</v>
      </c>
      <c r="R94" s="319">
        <f t="shared" si="69"/>
        <v>492.75</v>
      </c>
      <c r="U94" s="315">
        <f t="shared" ref="U94:U105" si="88">X94*E94</f>
        <v>621722.38500000001</v>
      </c>
      <c r="V94" s="315">
        <f t="shared" ref="V94:V105" si="89">Y94*E94</f>
        <v>0</v>
      </c>
      <c r="W94" s="320">
        <f t="shared" si="70"/>
        <v>621722.38500000001</v>
      </c>
      <c r="X94" s="315">
        <f t="shared" si="71"/>
        <v>837.67499999999995</v>
      </c>
      <c r="Y94" s="315">
        <f t="shared" si="72"/>
        <v>0</v>
      </c>
      <c r="Z94" s="320"/>
    </row>
    <row r="95" spans="1:76" ht="28.5" customHeight="1" outlineLevel="1" x14ac:dyDescent="0.45">
      <c r="A95" s="5">
        <v>83</v>
      </c>
      <c r="B95" s="5">
        <v>83</v>
      </c>
      <c r="C95" s="5" t="s">
        <v>31</v>
      </c>
      <c r="D95" s="196" t="s">
        <v>549</v>
      </c>
      <c r="E95" s="10">
        <v>742.2</v>
      </c>
      <c r="F95" s="285">
        <f t="shared" si="85"/>
        <v>244926.00000000003</v>
      </c>
      <c r="G95" s="285">
        <f t="shared" si="86"/>
        <v>0</v>
      </c>
      <c r="H95" s="285">
        <f t="shared" si="87"/>
        <v>244926.00000000003</v>
      </c>
      <c r="I95" s="285">
        <v>330</v>
      </c>
      <c r="J95" s="285"/>
      <c r="K95" s="10"/>
      <c r="M95" s="319">
        <f t="shared" si="67"/>
        <v>220433.40000000002</v>
      </c>
      <c r="N95" s="319">
        <f t="shared" si="68"/>
        <v>0</v>
      </c>
      <c r="O95" s="319">
        <f t="shared" si="73"/>
        <v>220433.40000000002</v>
      </c>
      <c r="P95" s="319">
        <v>297</v>
      </c>
      <c r="Q95" s="319">
        <v>0</v>
      </c>
      <c r="R95" s="319">
        <f t="shared" si="69"/>
        <v>297</v>
      </c>
      <c r="U95" s="315">
        <f t="shared" si="88"/>
        <v>374736.78</v>
      </c>
      <c r="V95" s="315">
        <f t="shared" si="89"/>
        <v>0</v>
      </c>
      <c r="W95" s="320">
        <f t="shared" si="70"/>
        <v>374736.78</v>
      </c>
      <c r="X95" s="315">
        <f t="shared" si="71"/>
        <v>504.9</v>
      </c>
      <c r="Y95" s="315">
        <f t="shared" si="72"/>
        <v>0</v>
      </c>
      <c r="Z95" s="320"/>
    </row>
    <row r="96" spans="1:76" ht="42.75" customHeight="1" outlineLevel="1" x14ac:dyDescent="0.45">
      <c r="A96" s="5">
        <v>84</v>
      </c>
      <c r="B96" s="5">
        <v>84</v>
      </c>
      <c r="C96" s="5" t="s">
        <v>34</v>
      </c>
      <c r="D96" s="196" t="s">
        <v>550</v>
      </c>
      <c r="E96" s="10">
        <v>624</v>
      </c>
      <c r="F96" s="285">
        <f t="shared" si="85"/>
        <v>351000</v>
      </c>
      <c r="G96" s="285">
        <f t="shared" si="86"/>
        <v>0</v>
      </c>
      <c r="H96" s="285">
        <f t="shared" si="87"/>
        <v>351000</v>
      </c>
      <c r="I96" s="285">
        <v>562.5</v>
      </c>
      <c r="J96" s="285"/>
      <c r="K96" s="10"/>
      <c r="M96" s="319">
        <f t="shared" si="67"/>
        <v>315900</v>
      </c>
      <c r="N96" s="319">
        <f t="shared" si="68"/>
        <v>0</v>
      </c>
      <c r="O96" s="319">
        <f t="shared" si="73"/>
        <v>315900</v>
      </c>
      <c r="P96" s="319">
        <v>506.25</v>
      </c>
      <c r="Q96" s="319">
        <v>0</v>
      </c>
      <c r="R96" s="319">
        <f t="shared" si="69"/>
        <v>506.25</v>
      </c>
      <c r="U96" s="315">
        <f t="shared" si="88"/>
        <v>537030</v>
      </c>
      <c r="V96" s="315">
        <f t="shared" si="89"/>
        <v>0</v>
      </c>
      <c r="W96" s="320">
        <f t="shared" si="70"/>
        <v>537030</v>
      </c>
      <c r="X96" s="315">
        <f t="shared" si="71"/>
        <v>860.625</v>
      </c>
      <c r="Y96" s="315">
        <f t="shared" si="72"/>
        <v>0</v>
      </c>
      <c r="Z96" s="320"/>
    </row>
    <row r="97" spans="1:76" ht="14.25" customHeight="1" outlineLevel="1" x14ac:dyDescent="0.45">
      <c r="A97" s="5">
        <v>85</v>
      </c>
      <c r="B97" s="5">
        <v>85</v>
      </c>
      <c r="C97" s="5" t="s">
        <v>47</v>
      </c>
      <c r="D97" s="196" t="s">
        <v>550</v>
      </c>
      <c r="E97" s="10">
        <v>312</v>
      </c>
      <c r="F97" s="285">
        <f t="shared" si="85"/>
        <v>175500</v>
      </c>
      <c r="G97" s="285">
        <f t="shared" si="86"/>
        <v>0</v>
      </c>
      <c r="H97" s="285">
        <f t="shared" si="87"/>
        <v>175500</v>
      </c>
      <c r="I97" s="285">
        <v>562.5</v>
      </c>
      <c r="J97" s="285"/>
      <c r="K97" s="10"/>
      <c r="M97" s="319">
        <f t="shared" si="67"/>
        <v>157950</v>
      </c>
      <c r="N97" s="319">
        <f t="shared" si="68"/>
        <v>0</v>
      </c>
      <c r="O97" s="319">
        <f t="shared" si="73"/>
        <v>157950</v>
      </c>
      <c r="P97" s="319">
        <v>506.25</v>
      </c>
      <c r="Q97" s="319">
        <v>0</v>
      </c>
      <c r="R97" s="319">
        <f t="shared" si="69"/>
        <v>506.25</v>
      </c>
      <c r="U97" s="315">
        <f t="shared" si="88"/>
        <v>268515</v>
      </c>
      <c r="V97" s="315">
        <f t="shared" si="89"/>
        <v>0</v>
      </c>
      <c r="W97" s="320">
        <f t="shared" si="70"/>
        <v>268515</v>
      </c>
      <c r="X97" s="315">
        <f t="shared" si="71"/>
        <v>860.625</v>
      </c>
      <c r="Y97" s="315">
        <f t="shared" si="72"/>
        <v>0</v>
      </c>
      <c r="Z97" s="320"/>
    </row>
    <row r="98" spans="1:76" ht="14.25" customHeight="1" outlineLevel="1" x14ac:dyDescent="0.45">
      <c r="A98" s="5">
        <v>86</v>
      </c>
      <c r="B98" s="5">
        <v>86</v>
      </c>
      <c r="C98" s="5" t="s">
        <v>40</v>
      </c>
      <c r="D98" s="196" t="s">
        <v>550</v>
      </c>
      <c r="E98" s="10">
        <v>4</v>
      </c>
      <c r="F98" s="285">
        <f t="shared" si="85"/>
        <v>13200</v>
      </c>
      <c r="G98" s="285">
        <f t="shared" si="86"/>
        <v>0</v>
      </c>
      <c r="H98" s="285">
        <f t="shared" si="87"/>
        <v>13200</v>
      </c>
      <c r="I98" s="285">
        <v>3300</v>
      </c>
      <c r="J98" s="285"/>
      <c r="K98" s="10"/>
      <c r="M98" s="319">
        <f t="shared" si="67"/>
        <v>11880</v>
      </c>
      <c r="N98" s="319">
        <f t="shared" si="68"/>
        <v>0</v>
      </c>
      <c r="O98" s="319">
        <f t="shared" si="73"/>
        <v>11880</v>
      </c>
      <c r="P98" s="319">
        <v>2970</v>
      </c>
      <c r="Q98" s="319">
        <v>0</v>
      </c>
      <c r="R98" s="319">
        <f t="shared" si="69"/>
        <v>2970</v>
      </c>
      <c r="U98" s="315">
        <f t="shared" si="88"/>
        <v>20196</v>
      </c>
      <c r="V98" s="315">
        <f t="shared" si="89"/>
        <v>0</v>
      </c>
      <c r="W98" s="320">
        <f t="shared" si="70"/>
        <v>20196</v>
      </c>
      <c r="X98" s="315">
        <f t="shared" si="71"/>
        <v>5049</v>
      </c>
      <c r="Y98" s="315">
        <f t="shared" si="72"/>
        <v>0</v>
      </c>
      <c r="Z98" s="320"/>
    </row>
    <row r="99" spans="1:76" ht="42.75" customHeight="1" outlineLevel="1" x14ac:dyDescent="0.45">
      <c r="A99" s="5">
        <v>87</v>
      </c>
      <c r="B99" s="5">
        <v>87</v>
      </c>
      <c r="C99" s="5" t="s">
        <v>48</v>
      </c>
      <c r="D99" s="196" t="s">
        <v>549</v>
      </c>
      <c r="E99" s="10">
        <v>358.2</v>
      </c>
      <c r="F99" s="285">
        <f t="shared" si="85"/>
        <v>53730</v>
      </c>
      <c r="G99" s="285">
        <f t="shared" si="86"/>
        <v>0</v>
      </c>
      <c r="H99" s="285">
        <f t="shared" si="87"/>
        <v>53730</v>
      </c>
      <c r="I99" s="285">
        <v>150</v>
      </c>
      <c r="J99" s="285"/>
      <c r="K99" s="10"/>
      <c r="M99" s="319">
        <f t="shared" si="67"/>
        <v>48357</v>
      </c>
      <c r="N99" s="319">
        <f t="shared" si="68"/>
        <v>0</v>
      </c>
      <c r="O99" s="319">
        <f t="shared" si="73"/>
        <v>48357</v>
      </c>
      <c r="P99" s="319">
        <v>135</v>
      </c>
      <c r="Q99" s="319">
        <v>0</v>
      </c>
      <c r="R99" s="319">
        <f t="shared" si="69"/>
        <v>135</v>
      </c>
      <c r="U99" s="315">
        <f t="shared" si="88"/>
        <v>82206.899999999994</v>
      </c>
      <c r="V99" s="315">
        <f t="shared" si="89"/>
        <v>0</v>
      </c>
      <c r="W99" s="320">
        <f t="shared" si="70"/>
        <v>82206.899999999994</v>
      </c>
      <c r="X99" s="315">
        <f t="shared" si="71"/>
        <v>229.5</v>
      </c>
      <c r="Y99" s="315">
        <f t="shared" si="72"/>
        <v>0</v>
      </c>
      <c r="Z99" s="320"/>
    </row>
    <row r="100" spans="1:76" ht="85.5" customHeight="1" outlineLevel="1" x14ac:dyDescent="0.45">
      <c r="A100" s="5">
        <v>88</v>
      </c>
      <c r="B100" s="5">
        <v>88</v>
      </c>
      <c r="C100" s="5" t="s">
        <v>57</v>
      </c>
      <c r="D100" s="196" t="s">
        <v>553</v>
      </c>
      <c r="E100" s="10">
        <v>10.7</v>
      </c>
      <c r="F100" s="285">
        <f t="shared" si="85"/>
        <v>200625</v>
      </c>
      <c r="G100" s="285">
        <f t="shared" si="86"/>
        <v>0</v>
      </c>
      <c r="H100" s="285">
        <f t="shared" si="87"/>
        <v>200625</v>
      </c>
      <c r="I100" s="285">
        <v>18750</v>
      </c>
      <c r="J100" s="285"/>
      <c r="K100" s="10"/>
      <c r="M100" s="319">
        <f t="shared" si="67"/>
        <v>180562.5</v>
      </c>
      <c r="N100" s="319">
        <f t="shared" si="68"/>
        <v>0</v>
      </c>
      <c r="O100" s="319">
        <f t="shared" si="73"/>
        <v>180562.5</v>
      </c>
      <c r="P100" s="319">
        <v>16875</v>
      </c>
      <c r="Q100" s="319">
        <v>0</v>
      </c>
      <c r="R100" s="319">
        <f t="shared" si="69"/>
        <v>16875</v>
      </c>
      <c r="U100" s="315">
        <f t="shared" si="88"/>
        <v>306956.25</v>
      </c>
      <c r="V100" s="315">
        <f t="shared" si="89"/>
        <v>0</v>
      </c>
      <c r="W100" s="320">
        <f t="shared" si="70"/>
        <v>306956.25</v>
      </c>
      <c r="X100" s="315">
        <f t="shared" si="71"/>
        <v>28687.5</v>
      </c>
      <c r="Y100" s="315">
        <f t="shared" si="72"/>
        <v>0</v>
      </c>
      <c r="Z100" s="320"/>
    </row>
    <row r="101" spans="1:76" ht="85.5" customHeight="1" outlineLevel="1" x14ac:dyDescent="0.45">
      <c r="A101" s="5">
        <v>89</v>
      </c>
      <c r="B101" s="5">
        <v>89</v>
      </c>
      <c r="C101" s="5" t="s">
        <v>50</v>
      </c>
      <c r="D101" s="196" t="s">
        <v>549</v>
      </c>
      <c r="E101" s="10">
        <v>27.2</v>
      </c>
      <c r="F101" s="285">
        <f t="shared" si="85"/>
        <v>14280</v>
      </c>
      <c r="G101" s="285">
        <f t="shared" si="86"/>
        <v>0</v>
      </c>
      <c r="H101" s="285">
        <f t="shared" si="87"/>
        <v>14280</v>
      </c>
      <c r="I101" s="285">
        <v>525</v>
      </c>
      <c r="J101" s="285"/>
      <c r="K101" s="10"/>
      <c r="M101" s="319">
        <f t="shared" si="67"/>
        <v>12852</v>
      </c>
      <c r="N101" s="319">
        <f t="shared" si="68"/>
        <v>0</v>
      </c>
      <c r="O101" s="319">
        <f t="shared" si="73"/>
        <v>12852</v>
      </c>
      <c r="P101" s="319">
        <v>472.5</v>
      </c>
      <c r="Q101" s="319">
        <v>0</v>
      </c>
      <c r="R101" s="319">
        <f t="shared" si="69"/>
        <v>472.5</v>
      </c>
      <c r="U101" s="315">
        <f t="shared" si="88"/>
        <v>21848.399999999998</v>
      </c>
      <c r="V101" s="315">
        <f t="shared" si="89"/>
        <v>0</v>
      </c>
      <c r="W101" s="320">
        <f t="shared" si="70"/>
        <v>21848.399999999998</v>
      </c>
      <c r="X101" s="315">
        <f t="shared" si="71"/>
        <v>803.25</v>
      </c>
      <c r="Y101" s="315">
        <f t="shared" si="72"/>
        <v>0</v>
      </c>
      <c r="Z101" s="320"/>
    </row>
    <row r="102" spans="1:76" ht="28.5" customHeight="1" outlineLevel="1" x14ac:dyDescent="0.45">
      <c r="A102" s="5">
        <v>90</v>
      </c>
      <c r="B102" s="5">
        <v>90</v>
      </c>
      <c r="C102" s="5" t="s">
        <v>50</v>
      </c>
      <c r="D102" s="196" t="s">
        <v>549</v>
      </c>
      <c r="E102" s="10">
        <v>27.2</v>
      </c>
      <c r="F102" s="285">
        <f t="shared" si="85"/>
        <v>14280</v>
      </c>
      <c r="G102" s="285">
        <f t="shared" si="86"/>
        <v>0</v>
      </c>
      <c r="H102" s="285">
        <f t="shared" si="87"/>
        <v>14280</v>
      </c>
      <c r="I102" s="285">
        <v>525</v>
      </c>
      <c r="J102" s="285"/>
      <c r="K102" s="10"/>
      <c r="M102" s="319">
        <f t="shared" si="67"/>
        <v>12852</v>
      </c>
      <c r="N102" s="319">
        <f t="shared" si="68"/>
        <v>0</v>
      </c>
      <c r="O102" s="319">
        <f t="shared" si="73"/>
        <v>12852</v>
      </c>
      <c r="P102" s="319">
        <v>472.5</v>
      </c>
      <c r="Q102" s="319">
        <v>0</v>
      </c>
      <c r="R102" s="319">
        <f t="shared" si="69"/>
        <v>472.5</v>
      </c>
      <c r="U102" s="315">
        <f t="shared" si="88"/>
        <v>21848.399999999998</v>
      </c>
      <c r="V102" s="315">
        <f t="shared" si="89"/>
        <v>0</v>
      </c>
      <c r="W102" s="320">
        <f t="shared" si="70"/>
        <v>21848.399999999998</v>
      </c>
      <c r="X102" s="315">
        <f t="shared" si="71"/>
        <v>803.25</v>
      </c>
      <c r="Y102" s="315">
        <f t="shared" si="72"/>
        <v>0</v>
      </c>
      <c r="Z102" s="320"/>
    </row>
    <row r="103" spans="1:76" ht="42.75" customHeight="1" outlineLevel="1" x14ac:dyDescent="0.45">
      <c r="A103" s="5">
        <v>91</v>
      </c>
      <c r="B103" s="5">
        <v>91</v>
      </c>
      <c r="C103" s="5" t="s">
        <v>51</v>
      </c>
      <c r="D103" s="196" t="s">
        <v>551</v>
      </c>
      <c r="E103" s="10">
        <v>489.9</v>
      </c>
      <c r="F103" s="285">
        <f t="shared" si="85"/>
        <v>257197.5</v>
      </c>
      <c r="G103" s="285">
        <f t="shared" si="86"/>
        <v>0</v>
      </c>
      <c r="H103" s="285">
        <f t="shared" si="87"/>
        <v>257197.5</v>
      </c>
      <c r="I103" s="285">
        <v>525</v>
      </c>
      <c r="J103" s="285"/>
      <c r="K103" s="10"/>
      <c r="M103" s="319">
        <f t="shared" si="67"/>
        <v>231477.75</v>
      </c>
      <c r="N103" s="319">
        <f t="shared" si="68"/>
        <v>0</v>
      </c>
      <c r="O103" s="319">
        <f t="shared" si="73"/>
        <v>231477.75</v>
      </c>
      <c r="P103" s="319">
        <v>472.5</v>
      </c>
      <c r="Q103" s="319">
        <v>0</v>
      </c>
      <c r="R103" s="319">
        <f t="shared" si="69"/>
        <v>472.5</v>
      </c>
      <c r="U103" s="315">
        <f t="shared" si="88"/>
        <v>393512.17499999999</v>
      </c>
      <c r="V103" s="315">
        <f t="shared" si="89"/>
        <v>0</v>
      </c>
      <c r="W103" s="320">
        <f t="shared" si="70"/>
        <v>393512.17499999999</v>
      </c>
      <c r="X103" s="315">
        <f t="shared" si="71"/>
        <v>803.25</v>
      </c>
      <c r="Y103" s="315">
        <f t="shared" si="72"/>
        <v>0</v>
      </c>
      <c r="Z103" s="320"/>
    </row>
    <row r="104" spans="1:76" ht="42.75" customHeight="1" outlineLevel="1" x14ac:dyDescent="0.45">
      <c r="A104" s="5">
        <v>92</v>
      </c>
      <c r="B104" s="5">
        <v>92</v>
      </c>
      <c r="C104" s="5" t="s">
        <v>52</v>
      </c>
      <c r="D104" s="196" t="s">
        <v>549</v>
      </c>
      <c r="E104" s="10">
        <v>140.69999999999999</v>
      </c>
      <c r="F104" s="285">
        <f t="shared" si="85"/>
        <v>88641</v>
      </c>
      <c r="G104" s="285">
        <f t="shared" si="86"/>
        <v>0</v>
      </c>
      <c r="H104" s="285">
        <f t="shared" si="87"/>
        <v>88641</v>
      </c>
      <c r="I104" s="285">
        <v>630</v>
      </c>
      <c r="J104" s="285"/>
      <c r="K104" s="10"/>
      <c r="M104" s="319">
        <f t="shared" si="67"/>
        <v>79776.899999999994</v>
      </c>
      <c r="N104" s="319">
        <f t="shared" si="68"/>
        <v>0</v>
      </c>
      <c r="O104" s="319">
        <f t="shared" si="73"/>
        <v>79776.899999999994</v>
      </c>
      <c r="P104" s="319">
        <v>567</v>
      </c>
      <c r="Q104" s="319">
        <v>0</v>
      </c>
      <c r="R104" s="319">
        <f t="shared" si="69"/>
        <v>567</v>
      </c>
      <c r="U104" s="315">
        <f t="shared" si="88"/>
        <v>135620.72999999998</v>
      </c>
      <c r="V104" s="315">
        <f t="shared" si="89"/>
        <v>0</v>
      </c>
      <c r="W104" s="320">
        <f t="shared" si="70"/>
        <v>135620.72999999998</v>
      </c>
      <c r="X104" s="315">
        <f t="shared" si="71"/>
        <v>963.9</v>
      </c>
      <c r="Y104" s="315">
        <f t="shared" si="72"/>
        <v>0</v>
      </c>
      <c r="Z104" s="320"/>
    </row>
    <row r="105" spans="1:76" ht="42.75" customHeight="1" outlineLevel="1" x14ac:dyDescent="0.45">
      <c r="A105" s="5">
        <v>93</v>
      </c>
      <c r="B105" s="5">
        <v>93</v>
      </c>
      <c r="C105" s="5" t="s">
        <v>53</v>
      </c>
      <c r="D105" s="196" t="s">
        <v>549</v>
      </c>
      <c r="E105" s="10">
        <v>53.04</v>
      </c>
      <c r="F105" s="285">
        <f t="shared" si="85"/>
        <v>27846</v>
      </c>
      <c r="G105" s="285">
        <f t="shared" si="86"/>
        <v>0</v>
      </c>
      <c r="H105" s="285">
        <f t="shared" si="87"/>
        <v>27846</v>
      </c>
      <c r="I105" s="285">
        <v>525</v>
      </c>
      <c r="J105" s="285"/>
      <c r="K105" s="10"/>
      <c r="M105" s="319">
        <f t="shared" si="67"/>
        <v>25061.399999999998</v>
      </c>
      <c r="N105" s="319">
        <f t="shared" si="68"/>
        <v>0</v>
      </c>
      <c r="O105" s="319">
        <f t="shared" si="73"/>
        <v>25061.399999999998</v>
      </c>
      <c r="P105" s="319">
        <v>472.5</v>
      </c>
      <c r="Q105" s="319">
        <v>0</v>
      </c>
      <c r="R105" s="319">
        <f t="shared" si="69"/>
        <v>472.5</v>
      </c>
      <c r="U105" s="315">
        <f t="shared" si="88"/>
        <v>42604.38</v>
      </c>
      <c r="V105" s="315">
        <f t="shared" si="89"/>
        <v>0</v>
      </c>
      <c r="W105" s="320">
        <f t="shared" si="70"/>
        <v>42604.38</v>
      </c>
      <c r="X105" s="315">
        <f t="shared" si="71"/>
        <v>803.25</v>
      </c>
      <c r="Y105" s="315">
        <f t="shared" si="72"/>
        <v>0</v>
      </c>
      <c r="Z105" s="320"/>
    </row>
    <row r="106" spans="1:76" s="26" customFormat="1" ht="28.5" x14ac:dyDescent="0.45">
      <c r="A106" s="21"/>
      <c r="B106" s="21"/>
      <c r="C106" s="21" t="s">
        <v>59</v>
      </c>
      <c r="D106" s="27"/>
      <c r="E106" s="28"/>
      <c r="F106" s="289">
        <f t="shared" ref="F106:H106" si="90">SUM(F107:F120)</f>
        <v>2446795.5</v>
      </c>
      <c r="G106" s="289">
        <f t="shared" si="90"/>
        <v>0</v>
      </c>
      <c r="H106" s="289">
        <f t="shared" si="90"/>
        <v>2446795.5</v>
      </c>
      <c r="I106" s="289"/>
      <c r="J106" s="289"/>
      <c r="K106" s="225"/>
      <c r="L106" s="53"/>
      <c r="M106" s="289">
        <f t="shared" ref="M106:O106" si="91">SUM(M107:M120)</f>
        <v>2202115.9500000002</v>
      </c>
      <c r="N106" s="289">
        <f t="shared" si="91"/>
        <v>0</v>
      </c>
      <c r="O106" s="289">
        <f t="shared" si="91"/>
        <v>2202115.9500000002</v>
      </c>
      <c r="P106" s="319">
        <v>0</v>
      </c>
      <c r="Q106" s="319">
        <v>0</v>
      </c>
      <c r="R106" s="319">
        <f t="shared" si="69"/>
        <v>0</v>
      </c>
      <c r="S106" s="53"/>
      <c r="T106" s="53"/>
      <c r="U106" s="289">
        <f t="shared" ref="U106:W106" si="92">SUM(U107:U120)</f>
        <v>3743597.1150000002</v>
      </c>
      <c r="V106" s="289">
        <f t="shared" si="92"/>
        <v>0</v>
      </c>
      <c r="W106" s="289">
        <f t="shared" si="92"/>
        <v>3743597.1150000002</v>
      </c>
      <c r="X106" s="289">
        <f t="shared" si="71"/>
        <v>0</v>
      </c>
      <c r="Y106" s="289">
        <f t="shared" si="72"/>
        <v>0</v>
      </c>
      <c r="Z106" s="289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</row>
    <row r="107" spans="1:76" ht="42.75" customHeight="1" outlineLevel="1" x14ac:dyDescent="0.45">
      <c r="A107" s="5">
        <v>94</v>
      </c>
      <c r="B107" s="5">
        <v>94</v>
      </c>
      <c r="C107" s="5" t="s">
        <v>30</v>
      </c>
      <c r="D107" s="196" t="s">
        <v>549</v>
      </c>
      <c r="E107" s="10">
        <v>745.5</v>
      </c>
      <c r="F107" s="285">
        <f t="shared" ref="F107:F120" si="93">E107*I107</f>
        <v>402570</v>
      </c>
      <c r="G107" s="285">
        <f t="shared" ref="G107:G120" si="94">J107*E107</f>
        <v>0</v>
      </c>
      <c r="H107" s="285">
        <f t="shared" ref="H107:H120" si="95">F107+G107</f>
        <v>402570</v>
      </c>
      <c r="I107" s="285">
        <v>540</v>
      </c>
      <c r="J107" s="285"/>
      <c r="K107" s="10"/>
      <c r="M107" s="319">
        <f t="shared" si="67"/>
        <v>362313</v>
      </c>
      <c r="N107" s="319">
        <f t="shared" si="68"/>
        <v>0</v>
      </c>
      <c r="O107" s="319">
        <f t="shared" si="73"/>
        <v>362313</v>
      </c>
      <c r="P107" s="319">
        <v>486</v>
      </c>
      <c r="Q107" s="319">
        <v>0</v>
      </c>
      <c r="R107" s="319">
        <f t="shared" si="69"/>
        <v>486</v>
      </c>
      <c r="U107" s="315">
        <f t="shared" ref="U107:U120" si="96">X107*E107</f>
        <v>615932.1</v>
      </c>
      <c r="V107" s="315">
        <f t="shared" ref="V107:V120" si="97">Y107*E107</f>
        <v>0</v>
      </c>
      <c r="W107" s="320">
        <f t="shared" si="70"/>
        <v>615932.1</v>
      </c>
      <c r="X107" s="315">
        <f t="shared" si="71"/>
        <v>826.19999999999993</v>
      </c>
      <c r="Y107" s="315">
        <f t="shared" si="72"/>
        <v>0</v>
      </c>
      <c r="Z107" s="320"/>
    </row>
    <row r="108" spans="1:76" ht="28.5" customHeight="1" outlineLevel="1" x14ac:dyDescent="0.45">
      <c r="A108" s="5">
        <v>95</v>
      </c>
      <c r="B108" s="5">
        <v>95</v>
      </c>
      <c r="C108" s="5" t="s">
        <v>31</v>
      </c>
      <c r="D108" s="196" t="s">
        <v>549</v>
      </c>
      <c r="E108" s="10">
        <v>745.5</v>
      </c>
      <c r="F108" s="285">
        <f t="shared" si="93"/>
        <v>246015</v>
      </c>
      <c r="G108" s="285">
        <f t="shared" si="94"/>
        <v>0</v>
      </c>
      <c r="H108" s="285">
        <f t="shared" si="95"/>
        <v>246015</v>
      </c>
      <c r="I108" s="285">
        <v>330</v>
      </c>
      <c r="J108" s="285"/>
      <c r="K108" s="10"/>
      <c r="M108" s="319">
        <f t="shared" si="67"/>
        <v>221413.5</v>
      </c>
      <c r="N108" s="319">
        <f t="shared" si="68"/>
        <v>0</v>
      </c>
      <c r="O108" s="319">
        <f t="shared" si="73"/>
        <v>221413.5</v>
      </c>
      <c r="P108" s="319">
        <v>297</v>
      </c>
      <c r="Q108" s="319">
        <v>0</v>
      </c>
      <c r="R108" s="319">
        <f t="shared" si="69"/>
        <v>297</v>
      </c>
      <c r="U108" s="315">
        <f t="shared" si="96"/>
        <v>376402.95</v>
      </c>
      <c r="V108" s="315">
        <f t="shared" si="97"/>
        <v>0</v>
      </c>
      <c r="W108" s="320">
        <f t="shared" si="70"/>
        <v>376402.95</v>
      </c>
      <c r="X108" s="315">
        <f t="shared" si="71"/>
        <v>504.9</v>
      </c>
      <c r="Y108" s="315">
        <f t="shared" si="72"/>
        <v>0</v>
      </c>
      <c r="Z108" s="320"/>
    </row>
    <row r="109" spans="1:76" ht="42.75" customHeight="1" outlineLevel="1" x14ac:dyDescent="0.45">
      <c r="A109" s="5">
        <v>96</v>
      </c>
      <c r="B109" s="5">
        <v>96</v>
      </c>
      <c r="C109" s="5" t="s">
        <v>60</v>
      </c>
      <c r="D109" s="196" t="s">
        <v>549</v>
      </c>
      <c r="E109" s="10">
        <v>745.5</v>
      </c>
      <c r="F109" s="285">
        <f t="shared" si="93"/>
        <v>503212.5</v>
      </c>
      <c r="G109" s="285">
        <f t="shared" si="94"/>
        <v>0</v>
      </c>
      <c r="H109" s="285">
        <f t="shared" si="95"/>
        <v>503212.5</v>
      </c>
      <c r="I109" s="285">
        <v>675</v>
      </c>
      <c r="J109" s="285"/>
      <c r="K109" s="10"/>
      <c r="M109" s="319">
        <f t="shared" si="67"/>
        <v>452891.25</v>
      </c>
      <c r="N109" s="319">
        <f t="shared" si="68"/>
        <v>0</v>
      </c>
      <c r="O109" s="319">
        <f t="shared" si="73"/>
        <v>452891.25</v>
      </c>
      <c r="P109" s="319">
        <v>607.5</v>
      </c>
      <c r="Q109" s="319">
        <v>0</v>
      </c>
      <c r="R109" s="319">
        <f t="shared" si="69"/>
        <v>607.5</v>
      </c>
      <c r="U109" s="315">
        <f t="shared" si="96"/>
        <v>769915.125</v>
      </c>
      <c r="V109" s="315">
        <f t="shared" si="97"/>
        <v>0</v>
      </c>
      <c r="W109" s="320">
        <f t="shared" si="70"/>
        <v>769915.125</v>
      </c>
      <c r="X109" s="315">
        <f t="shared" si="71"/>
        <v>1032.75</v>
      </c>
      <c r="Y109" s="315">
        <f t="shared" si="72"/>
        <v>0</v>
      </c>
      <c r="Z109" s="320"/>
    </row>
    <row r="110" spans="1:76" ht="14.25" customHeight="1" outlineLevel="1" x14ac:dyDescent="0.45">
      <c r="A110" s="5">
        <v>97</v>
      </c>
      <c r="B110" s="5">
        <v>97</v>
      </c>
      <c r="C110" s="5" t="s">
        <v>61</v>
      </c>
      <c r="D110" s="196" t="s">
        <v>549</v>
      </c>
      <c r="E110" s="10">
        <v>745.2</v>
      </c>
      <c r="F110" s="285">
        <f t="shared" si="93"/>
        <v>55890</v>
      </c>
      <c r="G110" s="285">
        <f t="shared" si="94"/>
        <v>0</v>
      </c>
      <c r="H110" s="285">
        <f t="shared" si="95"/>
        <v>55890</v>
      </c>
      <c r="I110" s="285">
        <v>75</v>
      </c>
      <c r="J110" s="285"/>
      <c r="K110" s="10"/>
      <c r="M110" s="319">
        <f t="shared" si="67"/>
        <v>50301</v>
      </c>
      <c r="N110" s="319">
        <f t="shared" si="68"/>
        <v>0</v>
      </c>
      <c r="O110" s="319">
        <f t="shared" si="73"/>
        <v>50301</v>
      </c>
      <c r="P110" s="319">
        <v>67.5</v>
      </c>
      <c r="Q110" s="319">
        <v>0</v>
      </c>
      <c r="R110" s="319">
        <f t="shared" si="69"/>
        <v>67.5</v>
      </c>
      <c r="U110" s="315">
        <f t="shared" si="96"/>
        <v>85511.700000000012</v>
      </c>
      <c r="V110" s="315">
        <f t="shared" si="97"/>
        <v>0</v>
      </c>
      <c r="W110" s="320">
        <f t="shared" si="70"/>
        <v>85511.700000000012</v>
      </c>
      <c r="X110" s="315">
        <f t="shared" si="71"/>
        <v>114.75</v>
      </c>
      <c r="Y110" s="315">
        <f t="shared" si="72"/>
        <v>0</v>
      </c>
      <c r="Z110" s="320"/>
    </row>
    <row r="111" spans="1:76" ht="14.25" customHeight="1" outlineLevel="1" x14ac:dyDescent="0.45">
      <c r="A111" s="5">
        <v>98</v>
      </c>
      <c r="B111" s="5">
        <v>98</v>
      </c>
      <c r="C111" s="5" t="s">
        <v>62</v>
      </c>
      <c r="D111" s="196" t="s">
        <v>549</v>
      </c>
      <c r="E111" s="10">
        <v>745.2</v>
      </c>
      <c r="F111" s="285">
        <f t="shared" si="93"/>
        <v>391230</v>
      </c>
      <c r="G111" s="285">
        <f t="shared" si="94"/>
        <v>0</v>
      </c>
      <c r="H111" s="285">
        <f t="shared" si="95"/>
        <v>391230</v>
      </c>
      <c r="I111" s="285">
        <v>525</v>
      </c>
      <c r="J111" s="285"/>
      <c r="K111" s="10"/>
      <c r="M111" s="319">
        <f t="shared" si="67"/>
        <v>352107</v>
      </c>
      <c r="N111" s="319">
        <f t="shared" si="68"/>
        <v>0</v>
      </c>
      <c r="O111" s="319">
        <f t="shared" si="73"/>
        <v>352107</v>
      </c>
      <c r="P111" s="319">
        <v>472.5</v>
      </c>
      <c r="Q111" s="319">
        <v>0</v>
      </c>
      <c r="R111" s="319">
        <f t="shared" si="69"/>
        <v>472.5</v>
      </c>
      <c r="U111" s="315">
        <f t="shared" si="96"/>
        <v>598581.9</v>
      </c>
      <c r="V111" s="315">
        <f t="shared" si="97"/>
        <v>0</v>
      </c>
      <c r="W111" s="320">
        <f t="shared" si="70"/>
        <v>598581.9</v>
      </c>
      <c r="X111" s="315">
        <f t="shared" si="71"/>
        <v>803.25</v>
      </c>
      <c r="Y111" s="315">
        <f t="shared" si="72"/>
        <v>0</v>
      </c>
      <c r="Z111" s="320"/>
    </row>
    <row r="112" spans="1:76" ht="28.5" customHeight="1" outlineLevel="1" x14ac:dyDescent="0.45">
      <c r="A112" s="5">
        <v>99</v>
      </c>
      <c r="B112" s="5">
        <v>99</v>
      </c>
      <c r="C112" s="5" t="s">
        <v>39</v>
      </c>
      <c r="D112" s="196" t="s">
        <v>550</v>
      </c>
      <c r="E112" s="10">
        <v>4</v>
      </c>
      <c r="F112" s="285">
        <f t="shared" si="93"/>
        <v>15600</v>
      </c>
      <c r="G112" s="285">
        <f t="shared" si="94"/>
        <v>0</v>
      </c>
      <c r="H112" s="285">
        <f t="shared" si="95"/>
        <v>15600</v>
      </c>
      <c r="I112" s="285">
        <v>3900</v>
      </c>
      <c r="J112" s="285"/>
      <c r="K112" s="10"/>
      <c r="M112" s="319">
        <f t="shared" si="67"/>
        <v>14040</v>
      </c>
      <c r="N112" s="319">
        <f t="shared" si="68"/>
        <v>0</v>
      </c>
      <c r="O112" s="319">
        <f t="shared" si="73"/>
        <v>14040</v>
      </c>
      <c r="P112" s="319">
        <v>3510</v>
      </c>
      <c r="Q112" s="319">
        <v>0</v>
      </c>
      <c r="R112" s="319">
        <f t="shared" si="69"/>
        <v>3510</v>
      </c>
      <c r="U112" s="315">
        <f t="shared" si="96"/>
        <v>23868</v>
      </c>
      <c r="V112" s="315">
        <f t="shared" si="97"/>
        <v>0</v>
      </c>
      <c r="W112" s="320">
        <f t="shared" si="70"/>
        <v>23868</v>
      </c>
      <c r="X112" s="315">
        <f t="shared" si="71"/>
        <v>5967</v>
      </c>
      <c r="Y112" s="315">
        <f t="shared" si="72"/>
        <v>0</v>
      </c>
      <c r="Z112" s="320"/>
    </row>
    <row r="113" spans="1:76" ht="14.25" customHeight="1" outlineLevel="1" x14ac:dyDescent="0.45">
      <c r="A113" s="5">
        <v>100</v>
      </c>
      <c r="B113" s="5">
        <v>100</v>
      </c>
      <c r="C113" s="5" t="s">
        <v>47</v>
      </c>
      <c r="D113" s="196" t="s">
        <v>550</v>
      </c>
      <c r="E113" s="10">
        <v>312</v>
      </c>
      <c r="F113" s="285">
        <f t="shared" si="93"/>
        <v>175500</v>
      </c>
      <c r="G113" s="285">
        <f t="shared" si="94"/>
        <v>0</v>
      </c>
      <c r="H113" s="285">
        <f t="shared" si="95"/>
        <v>175500</v>
      </c>
      <c r="I113" s="285">
        <v>562.5</v>
      </c>
      <c r="J113" s="285"/>
      <c r="K113" s="10"/>
      <c r="M113" s="319">
        <f t="shared" si="67"/>
        <v>157950</v>
      </c>
      <c r="N113" s="319">
        <f t="shared" si="68"/>
        <v>0</v>
      </c>
      <c r="O113" s="319">
        <f t="shared" si="73"/>
        <v>157950</v>
      </c>
      <c r="P113" s="319">
        <v>506.25</v>
      </c>
      <c r="Q113" s="319">
        <v>0</v>
      </c>
      <c r="R113" s="319">
        <f t="shared" si="69"/>
        <v>506.25</v>
      </c>
      <c r="U113" s="315">
        <f t="shared" si="96"/>
        <v>268515</v>
      </c>
      <c r="V113" s="315">
        <f t="shared" si="97"/>
        <v>0</v>
      </c>
      <c r="W113" s="320">
        <f t="shared" si="70"/>
        <v>268515</v>
      </c>
      <c r="X113" s="315">
        <f t="shared" si="71"/>
        <v>860.625</v>
      </c>
      <c r="Y113" s="315">
        <f t="shared" si="72"/>
        <v>0</v>
      </c>
      <c r="Z113" s="320"/>
    </row>
    <row r="114" spans="1:76" ht="42.75" customHeight="1" outlineLevel="1" x14ac:dyDescent="0.45">
      <c r="A114" s="5">
        <v>101</v>
      </c>
      <c r="B114" s="5">
        <v>101</v>
      </c>
      <c r="C114" s="5" t="s">
        <v>48</v>
      </c>
      <c r="D114" s="196" t="s">
        <v>549</v>
      </c>
      <c r="E114" s="10">
        <v>358.2</v>
      </c>
      <c r="F114" s="285">
        <f t="shared" si="93"/>
        <v>53730</v>
      </c>
      <c r="G114" s="285">
        <f t="shared" si="94"/>
        <v>0</v>
      </c>
      <c r="H114" s="285">
        <f t="shared" si="95"/>
        <v>53730</v>
      </c>
      <c r="I114" s="285">
        <v>150</v>
      </c>
      <c r="J114" s="285"/>
      <c r="K114" s="10"/>
      <c r="M114" s="319">
        <f t="shared" si="67"/>
        <v>48357</v>
      </c>
      <c r="N114" s="319">
        <f t="shared" si="68"/>
        <v>0</v>
      </c>
      <c r="O114" s="319">
        <f t="shared" si="73"/>
        <v>48357</v>
      </c>
      <c r="P114" s="319">
        <v>135</v>
      </c>
      <c r="Q114" s="319">
        <v>0</v>
      </c>
      <c r="R114" s="319">
        <f t="shared" si="69"/>
        <v>135</v>
      </c>
      <c r="U114" s="315">
        <f t="shared" si="96"/>
        <v>82206.899999999994</v>
      </c>
      <c r="V114" s="315">
        <f t="shared" si="97"/>
        <v>0</v>
      </c>
      <c r="W114" s="320">
        <f t="shared" si="70"/>
        <v>82206.899999999994</v>
      </c>
      <c r="X114" s="315">
        <f t="shared" si="71"/>
        <v>229.5</v>
      </c>
      <c r="Y114" s="315">
        <f t="shared" si="72"/>
        <v>0</v>
      </c>
      <c r="Z114" s="320"/>
    </row>
    <row r="115" spans="1:76" ht="85.5" customHeight="1" outlineLevel="1" x14ac:dyDescent="0.45">
      <c r="A115" s="5">
        <v>102</v>
      </c>
      <c r="B115" s="5">
        <v>102</v>
      </c>
      <c r="C115" s="5" t="s">
        <v>57</v>
      </c>
      <c r="D115" s="196" t="s">
        <v>553</v>
      </c>
      <c r="E115" s="10">
        <v>10.7</v>
      </c>
      <c r="F115" s="285">
        <f t="shared" si="93"/>
        <v>200625</v>
      </c>
      <c r="G115" s="285">
        <f t="shared" si="94"/>
        <v>0</v>
      </c>
      <c r="H115" s="285">
        <f t="shared" si="95"/>
        <v>200625</v>
      </c>
      <c r="I115" s="285">
        <v>18750</v>
      </c>
      <c r="J115" s="285"/>
      <c r="K115" s="10"/>
      <c r="M115" s="319">
        <f t="shared" si="67"/>
        <v>180562.5</v>
      </c>
      <c r="N115" s="319">
        <f t="shared" si="68"/>
        <v>0</v>
      </c>
      <c r="O115" s="319">
        <f t="shared" si="73"/>
        <v>180562.5</v>
      </c>
      <c r="P115" s="319">
        <v>16875</v>
      </c>
      <c r="Q115" s="319">
        <v>0</v>
      </c>
      <c r="R115" s="319">
        <f t="shared" si="69"/>
        <v>16875</v>
      </c>
      <c r="U115" s="315">
        <f t="shared" si="96"/>
        <v>306956.25</v>
      </c>
      <c r="V115" s="315">
        <f t="shared" si="97"/>
        <v>0</v>
      </c>
      <c r="W115" s="320">
        <f t="shared" si="70"/>
        <v>306956.25</v>
      </c>
      <c r="X115" s="315">
        <f t="shared" si="71"/>
        <v>28687.5</v>
      </c>
      <c r="Y115" s="315">
        <f t="shared" si="72"/>
        <v>0</v>
      </c>
      <c r="Z115" s="320"/>
    </row>
    <row r="116" spans="1:76" ht="28.5" customHeight="1" outlineLevel="1" x14ac:dyDescent="0.45">
      <c r="A116" s="5">
        <v>103</v>
      </c>
      <c r="B116" s="5">
        <v>103</v>
      </c>
      <c r="C116" s="5" t="s">
        <v>50</v>
      </c>
      <c r="D116" s="196" t="s">
        <v>549</v>
      </c>
      <c r="E116" s="10">
        <v>27.21</v>
      </c>
      <c r="F116" s="285">
        <f t="shared" si="93"/>
        <v>14285.25</v>
      </c>
      <c r="G116" s="285">
        <f t="shared" si="94"/>
        <v>0</v>
      </c>
      <c r="H116" s="285">
        <f t="shared" si="95"/>
        <v>14285.25</v>
      </c>
      <c r="I116" s="285">
        <v>525</v>
      </c>
      <c r="J116" s="285"/>
      <c r="K116" s="10"/>
      <c r="M116" s="319">
        <f t="shared" si="67"/>
        <v>12856.725</v>
      </c>
      <c r="N116" s="319">
        <f t="shared" si="68"/>
        <v>0</v>
      </c>
      <c r="O116" s="319">
        <f t="shared" si="73"/>
        <v>12856.725</v>
      </c>
      <c r="P116" s="319">
        <v>472.5</v>
      </c>
      <c r="Q116" s="319">
        <v>0</v>
      </c>
      <c r="R116" s="319">
        <f t="shared" si="69"/>
        <v>472.5</v>
      </c>
      <c r="U116" s="315">
        <f t="shared" si="96"/>
        <v>21856.432499999999</v>
      </c>
      <c r="V116" s="315">
        <f t="shared" si="97"/>
        <v>0</v>
      </c>
      <c r="W116" s="320">
        <f t="shared" si="70"/>
        <v>21856.432499999999</v>
      </c>
      <c r="X116" s="315">
        <f t="shared" si="71"/>
        <v>803.25</v>
      </c>
      <c r="Y116" s="315">
        <f t="shared" si="72"/>
        <v>0</v>
      </c>
      <c r="Z116" s="320"/>
    </row>
    <row r="117" spans="1:76" ht="28.5" customHeight="1" outlineLevel="1" x14ac:dyDescent="0.45">
      <c r="A117" s="5">
        <v>104</v>
      </c>
      <c r="B117" s="5">
        <v>104</v>
      </c>
      <c r="C117" s="5" t="s">
        <v>50</v>
      </c>
      <c r="D117" s="196" t="s">
        <v>549</v>
      </c>
      <c r="E117" s="10">
        <v>27.21</v>
      </c>
      <c r="F117" s="285">
        <f t="shared" si="93"/>
        <v>14285.25</v>
      </c>
      <c r="G117" s="285">
        <f t="shared" si="94"/>
        <v>0</v>
      </c>
      <c r="H117" s="285">
        <f t="shared" si="95"/>
        <v>14285.25</v>
      </c>
      <c r="I117" s="285">
        <v>525</v>
      </c>
      <c r="J117" s="285"/>
      <c r="K117" s="10"/>
      <c r="M117" s="319">
        <f t="shared" si="67"/>
        <v>12856.725</v>
      </c>
      <c r="N117" s="319">
        <f t="shared" si="68"/>
        <v>0</v>
      </c>
      <c r="O117" s="319">
        <f t="shared" si="73"/>
        <v>12856.725</v>
      </c>
      <c r="P117" s="319">
        <v>472.5</v>
      </c>
      <c r="Q117" s="319">
        <v>0</v>
      </c>
      <c r="R117" s="319">
        <f t="shared" si="69"/>
        <v>472.5</v>
      </c>
      <c r="U117" s="315">
        <f t="shared" si="96"/>
        <v>21856.432499999999</v>
      </c>
      <c r="V117" s="315">
        <f t="shared" si="97"/>
        <v>0</v>
      </c>
      <c r="W117" s="320">
        <f t="shared" si="70"/>
        <v>21856.432499999999</v>
      </c>
      <c r="X117" s="315">
        <f t="shared" si="71"/>
        <v>803.25</v>
      </c>
      <c r="Y117" s="315">
        <f t="shared" si="72"/>
        <v>0</v>
      </c>
      <c r="Z117" s="320"/>
    </row>
    <row r="118" spans="1:76" ht="42.75" customHeight="1" outlineLevel="1" x14ac:dyDescent="0.45">
      <c r="A118" s="5">
        <v>105</v>
      </c>
      <c r="B118" s="5">
        <v>105</v>
      </c>
      <c r="C118" s="5" t="s">
        <v>51</v>
      </c>
      <c r="D118" s="196" t="s">
        <v>551</v>
      </c>
      <c r="E118" s="10">
        <v>490.1</v>
      </c>
      <c r="F118" s="285">
        <f t="shared" si="93"/>
        <v>257302.5</v>
      </c>
      <c r="G118" s="285">
        <f t="shared" si="94"/>
        <v>0</v>
      </c>
      <c r="H118" s="285">
        <f t="shared" si="95"/>
        <v>257302.5</v>
      </c>
      <c r="I118" s="285">
        <v>525</v>
      </c>
      <c r="J118" s="285"/>
      <c r="K118" s="10"/>
      <c r="M118" s="319">
        <f t="shared" si="67"/>
        <v>231572.25</v>
      </c>
      <c r="N118" s="319">
        <f t="shared" si="68"/>
        <v>0</v>
      </c>
      <c r="O118" s="319">
        <f t="shared" si="73"/>
        <v>231572.25</v>
      </c>
      <c r="P118" s="319">
        <v>472.5</v>
      </c>
      <c r="Q118" s="319">
        <v>0</v>
      </c>
      <c r="R118" s="319">
        <f t="shared" si="69"/>
        <v>472.5</v>
      </c>
      <c r="U118" s="315">
        <f t="shared" si="96"/>
        <v>393672.82500000001</v>
      </c>
      <c r="V118" s="315">
        <f t="shared" si="97"/>
        <v>0</v>
      </c>
      <c r="W118" s="320">
        <f t="shared" si="70"/>
        <v>393672.82500000001</v>
      </c>
      <c r="X118" s="315">
        <f t="shared" si="71"/>
        <v>803.25</v>
      </c>
      <c r="Y118" s="315">
        <f t="shared" si="72"/>
        <v>0</v>
      </c>
      <c r="Z118" s="320"/>
    </row>
    <row r="119" spans="1:76" ht="42.75" customHeight="1" outlineLevel="1" x14ac:dyDescent="0.45">
      <c r="A119" s="5">
        <v>106</v>
      </c>
      <c r="B119" s="5">
        <v>106</v>
      </c>
      <c r="C119" s="5" t="s">
        <v>52</v>
      </c>
      <c r="D119" s="196" t="s">
        <v>549</v>
      </c>
      <c r="E119" s="10">
        <v>140.80000000000001</v>
      </c>
      <c r="F119" s="285">
        <f t="shared" si="93"/>
        <v>88704</v>
      </c>
      <c r="G119" s="285">
        <f t="shared" si="94"/>
        <v>0</v>
      </c>
      <c r="H119" s="285">
        <f t="shared" si="95"/>
        <v>88704</v>
      </c>
      <c r="I119" s="285">
        <v>630</v>
      </c>
      <c r="J119" s="285"/>
      <c r="K119" s="10"/>
      <c r="M119" s="319">
        <f t="shared" si="67"/>
        <v>79833.600000000006</v>
      </c>
      <c r="N119" s="319">
        <f t="shared" si="68"/>
        <v>0</v>
      </c>
      <c r="O119" s="319">
        <f t="shared" si="73"/>
        <v>79833.600000000006</v>
      </c>
      <c r="P119" s="319">
        <v>567</v>
      </c>
      <c r="Q119" s="319">
        <v>0</v>
      </c>
      <c r="R119" s="319">
        <f t="shared" si="69"/>
        <v>567</v>
      </c>
      <c r="U119" s="315">
        <f t="shared" si="96"/>
        <v>135717.12</v>
      </c>
      <c r="V119" s="315">
        <f t="shared" si="97"/>
        <v>0</v>
      </c>
      <c r="W119" s="320">
        <f t="shared" si="70"/>
        <v>135717.12</v>
      </c>
      <c r="X119" s="315">
        <f t="shared" si="71"/>
        <v>963.9</v>
      </c>
      <c r="Y119" s="315">
        <f t="shared" si="72"/>
        <v>0</v>
      </c>
      <c r="Z119" s="320"/>
    </row>
    <row r="120" spans="1:76" ht="42.75" customHeight="1" outlineLevel="1" x14ac:dyDescent="0.45">
      <c r="A120" s="5">
        <v>107</v>
      </c>
      <c r="B120" s="5">
        <v>107</v>
      </c>
      <c r="C120" s="5" t="s">
        <v>53</v>
      </c>
      <c r="D120" s="196" t="s">
        <v>549</v>
      </c>
      <c r="E120" s="10">
        <v>53.04</v>
      </c>
      <c r="F120" s="285">
        <f t="shared" si="93"/>
        <v>27846</v>
      </c>
      <c r="G120" s="285">
        <f t="shared" si="94"/>
        <v>0</v>
      </c>
      <c r="H120" s="285">
        <f t="shared" si="95"/>
        <v>27846</v>
      </c>
      <c r="I120" s="285">
        <v>525</v>
      </c>
      <c r="J120" s="285"/>
      <c r="K120" s="10"/>
      <c r="M120" s="319">
        <f t="shared" si="67"/>
        <v>25061.399999999998</v>
      </c>
      <c r="N120" s="319">
        <f t="shared" si="68"/>
        <v>0</v>
      </c>
      <c r="O120" s="319">
        <f t="shared" si="73"/>
        <v>25061.399999999998</v>
      </c>
      <c r="P120" s="319">
        <v>472.5</v>
      </c>
      <c r="Q120" s="319">
        <v>0</v>
      </c>
      <c r="R120" s="319">
        <f t="shared" si="69"/>
        <v>472.5</v>
      </c>
      <c r="U120" s="315">
        <f t="shared" si="96"/>
        <v>42604.38</v>
      </c>
      <c r="V120" s="315">
        <f t="shared" si="97"/>
        <v>0</v>
      </c>
      <c r="W120" s="320">
        <f t="shared" si="70"/>
        <v>42604.38</v>
      </c>
      <c r="X120" s="315">
        <f t="shared" si="71"/>
        <v>803.25</v>
      </c>
      <c r="Y120" s="315">
        <f t="shared" si="72"/>
        <v>0</v>
      </c>
      <c r="Z120" s="320"/>
    </row>
    <row r="121" spans="1:76" s="26" customFormat="1" x14ac:dyDescent="0.45">
      <c r="A121" s="21"/>
      <c r="B121" s="21"/>
      <c r="C121" s="22" t="s">
        <v>63</v>
      </c>
      <c r="D121" s="22"/>
      <c r="E121" s="220">
        <f t="shared" ref="E121" si="98">E122+E132+E145+E157+E178+E205+E214+E225+E230+E235</f>
        <v>15.579000000000001</v>
      </c>
      <c r="F121" s="288">
        <f>F122+F132+F145+F154+F157+F178+F205+F214+F225+F230+F235</f>
        <v>63752918.099999994</v>
      </c>
      <c r="G121" s="288">
        <f t="shared" ref="G121:H121" si="99">G122+G132+G145+G154+G157+G178+G205+G214+G225+G230+G235</f>
        <v>43361837.507139996</v>
      </c>
      <c r="H121" s="288">
        <f t="shared" si="99"/>
        <v>107114755.60714</v>
      </c>
      <c r="I121" s="288"/>
      <c r="J121" s="288"/>
      <c r="K121" s="288"/>
      <c r="L121" s="53"/>
      <c r="M121" s="288">
        <f>M122+M132+M145+M154+M157+M178+M205+M214+M225+M230+M235</f>
        <v>57377626.289999999</v>
      </c>
      <c r="N121" s="288">
        <f t="shared" ref="N121" si="100">N122+N132+N145+N154+N157+N178+N205+N214+N225+N230+N235</f>
        <v>39025653.756426007</v>
      </c>
      <c r="O121" s="288">
        <f t="shared" ref="O121" si="101">O122+O132+O145+O154+O157+O178+O205+O214+O225+O230+O235</f>
        <v>96403280.046425998</v>
      </c>
      <c r="P121" s="319">
        <v>0</v>
      </c>
      <c r="Q121" s="319">
        <v>0</v>
      </c>
      <c r="R121" s="319">
        <f t="shared" si="69"/>
        <v>0</v>
      </c>
      <c r="S121" s="53"/>
      <c r="T121" s="53"/>
      <c r="U121" s="288">
        <f>U122+U132+U145+U154+U157+U178+U205+U214+U225+U230+U235</f>
        <v>97541964.692999989</v>
      </c>
      <c r="V121" s="288">
        <f t="shared" ref="V121" si="102">V122+V132+V145+V154+V157+V178+V205+V214+V225+V230+V235</f>
        <v>42928219.132068604</v>
      </c>
      <c r="W121" s="288">
        <f t="shared" ref="W121" si="103">W122+W132+W145+W154+W157+W178+W205+W214+W225+W230+W235</f>
        <v>140470183.82506859</v>
      </c>
      <c r="X121" s="288">
        <f t="shared" si="71"/>
        <v>0</v>
      </c>
      <c r="Y121" s="288">
        <f t="shared" si="72"/>
        <v>0</v>
      </c>
      <c r="Z121" s="288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</row>
    <row r="122" spans="1:76" s="26" customFormat="1" x14ac:dyDescent="0.45">
      <c r="A122" s="21"/>
      <c r="B122" s="21"/>
      <c r="C122" s="21" t="s">
        <v>64</v>
      </c>
      <c r="D122" s="27"/>
      <c r="E122" s="225">
        <f t="shared" ref="E122:H122" si="104">SUM(E123:E131)</f>
        <v>15.579000000000001</v>
      </c>
      <c r="F122" s="289">
        <f t="shared" si="104"/>
        <v>2440035</v>
      </c>
      <c r="G122" s="289">
        <f t="shared" si="104"/>
        <v>1083519.45</v>
      </c>
      <c r="H122" s="289">
        <f t="shared" si="104"/>
        <v>3523554.45</v>
      </c>
      <c r="I122" s="289"/>
      <c r="J122" s="289"/>
      <c r="K122" s="225"/>
      <c r="L122" s="53"/>
      <c r="M122" s="289">
        <f t="shared" ref="M122:O122" si="105">SUM(M123:M131)</f>
        <v>2196031.5</v>
      </c>
      <c r="N122" s="289">
        <f t="shared" si="105"/>
        <v>975167.50500000012</v>
      </c>
      <c r="O122" s="289">
        <f t="shared" si="105"/>
        <v>3171199.0049999994</v>
      </c>
      <c r="P122" s="319">
        <v>0</v>
      </c>
      <c r="Q122" s="319">
        <v>0</v>
      </c>
      <c r="R122" s="319">
        <f t="shared" si="69"/>
        <v>0</v>
      </c>
      <c r="S122" s="53"/>
      <c r="T122" s="53"/>
      <c r="U122" s="289">
        <f t="shared" ref="U122:W122" si="106">SUM(U123:U131)</f>
        <v>3733253.55</v>
      </c>
      <c r="V122" s="289">
        <f t="shared" si="106"/>
        <v>1072684.2555</v>
      </c>
      <c r="W122" s="289">
        <f t="shared" si="106"/>
        <v>4805937.8055000007</v>
      </c>
      <c r="X122" s="289">
        <f t="shared" si="71"/>
        <v>0</v>
      </c>
      <c r="Y122" s="289">
        <f t="shared" si="72"/>
        <v>0</v>
      </c>
      <c r="Z122" s="289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</row>
    <row r="123" spans="1:76" ht="114" customHeight="1" outlineLevel="1" x14ac:dyDescent="0.45">
      <c r="A123" s="5">
        <v>108</v>
      </c>
      <c r="B123" s="5">
        <v>108</v>
      </c>
      <c r="C123" s="5" t="s">
        <v>65</v>
      </c>
      <c r="D123" s="196" t="s">
        <v>553</v>
      </c>
      <c r="E123" s="10">
        <v>3.93</v>
      </c>
      <c r="F123" s="285">
        <f>E123*I123</f>
        <v>648450</v>
      </c>
      <c r="G123" s="285">
        <f>E123*J123</f>
        <v>273331.5</v>
      </c>
      <c r="H123" s="285">
        <f t="shared" ref="H123:H143" si="107">F123+G123</f>
        <v>921781.5</v>
      </c>
      <c r="I123" s="285">
        <v>165000</v>
      </c>
      <c r="J123" s="285">
        <v>69550</v>
      </c>
      <c r="K123" s="10"/>
      <c r="M123" s="319">
        <f t="shared" si="67"/>
        <v>583605</v>
      </c>
      <c r="N123" s="319">
        <f t="shared" si="68"/>
        <v>245998.35</v>
      </c>
      <c r="O123" s="319">
        <f t="shared" si="73"/>
        <v>829603.35</v>
      </c>
      <c r="P123" s="319">
        <v>148500</v>
      </c>
      <c r="Q123" s="319">
        <v>62595</v>
      </c>
      <c r="R123" s="319">
        <f t="shared" si="69"/>
        <v>211095</v>
      </c>
      <c r="U123" s="315">
        <f t="shared" ref="U123:U131" si="108">X123*E123</f>
        <v>992128.5</v>
      </c>
      <c r="V123" s="315">
        <f t="shared" ref="V123:V131" si="109">Y123*E123</f>
        <v>270598.185</v>
      </c>
      <c r="W123" s="320">
        <f t="shared" si="70"/>
        <v>1262726.6850000001</v>
      </c>
      <c r="X123" s="315">
        <f t="shared" si="71"/>
        <v>252450</v>
      </c>
      <c r="Y123" s="315">
        <f t="shared" si="72"/>
        <v>68854.5</v>
      </c>
      <c r="Z123" s="320"/>
    </row>
    <row r="124" spans="1:76" ht="85.5" customHeight="1" outlineLevel="1" x14ac:dyDescent="0.45">
      <c r="A124" s="5">
        <v>109</v>
      </c>
      <c r="B124" s="5">
        <v>109</v>
      </c>
      <c r="C124" s="5" t="s">
        <v>66</v>
      </c>
      <c r="D124" s="196" t="s">
        <v>553</v>
      </c>
      <c r="E124" s="10">
        <v>3.48</v>
      </c>
      <c r="F124" s="285">
        <f t="shared" ref="F124:F131" si="110">E124*I124</f>
        <v>443700</v>
      </c>
      <c r="G124" s="285">
        <f t="shared" ref="G124:G131" si="111">E124*J124</f>
        <v>242034</v>
      </c>
      <c r="H124" s="285">
        <f t="shared" si="107"/>
        <v>685734</v>
      </c>
      <c r="I124" s="285">
        <v>127500</v>
      </c>
      <c r="J124" s="285">
        <v>69550</v>
      </c>
      <c r="K124" s="10"/>
      <c r="M124" s="319">
        <f t="shared" si="67"/>
        <v>399330</v>
      </c>
      <c r="N124" s="319">
        <f t="shared" si="68"/>
        <v>217830.6</v>
      </c>
      <c r="O124" s="319">
        <f t="shared" si="73"/>
        <v>617160.6</v>
      </c>
      <c r="P124" s="319">
        <v>114750</v>
      </c>
      <c r="Q124" s="319">
        <v>62595</v>
      </c>
      <c r="R124" s="319">
        <f t="shared" si="69"/>
        <v>177345</v>
      </c>
      <c r="U124" s="315">
        <f t="shared" si="108"/>
        <v>678861</v>
      </c>
      <c r="V124" s="315">
        <f t="shared" si="109"/>
        <v>239613.66</v>
      </c>
      <c r="W124" s="320">
        <f t="shared" si="70"/>
        <v>918474.66</v>
      </c>
      <c r="X124" s="315">
        <f t="shared" si="71"/>
        <v>195075</v>
      </c>
      <c r="Y124" s="315">
        <f t="shared" si="72"/>
        <v>68854.5</v>
      </c>
      <c r="Z124" s="320"/>
    </row>
    <row r="125" spans="1:76" ht="28.5" customHeight="1" outlineLevel="1" x14ac:dyDescent="0.45">
      <c r="A125" s="5"/>
      <c r="B125" s="5"/>
      <c r="C125" s="5" t="s">
        <v>67</v>
      </c>
      <c r="D125" s="196"/>
      <c r="E125" s="10"/>
      <c r="F125" s="285"/>
      <c r="G125" s="285"/>
      <c r="H125" s="285"/>
      <c r="I125" s="285"/>
      <c r="J125" s="285"/>
      <c r="K125" s="10"/>
      <c r="M125" s="319"/>
      <c r="N125" s="319"/>
      <c r="O125" s="319"/>
      <c r="P125" s="319"/>
      <c r="Q125" s="319"/>
      <c r="R125" s="319"/>
      <c r="U125" s="315">
        <f t="shared" si="108"/>
        <v>0</v>
      </c>
      <c r="V125" s="315">
        <f t="shared" si="109"/>
        <v>0</v>
      </c>
      <c r="W125" s="320">
        <f t="shared" si="70"/>
        <v>0</v>
      </c>
      <c r="X125" s="315">
        <f t="shared" si="71"/>
        <v>0</v>
      </c>
      <c r="Y125" s="315">
        <f t="shared" si="72"/>
        <v>0</v>
      </c>
      <c r="Z125" s="320"/>
    </row>
    <row r="126" spans="1:76" ht="185.25" customHeight="1" outlineLevel="1" x14ac:dyDescent="0.45">
      <c r="A126" s="5">
        <v>110</v>
      </c>
      <c r="B126" s="5">
        <v>110</v>
      </c>
      <c r="C126" s="5" t="s">
        <v>68</v>
      </c>
      <c r="D126" s="196" t="s">
        <v>553</v>
      </c>
      <c r="E126" s="10">
        <v>3.28</v>
      </c>
      <c r="F126" s="285">
        <f t="shared" si="110"/>
        <v>541200</v>
      </c>
      <c r="G126" s="285">
        <f t="shared" si="111"/>
        <v>228124</v>
      </c>
      <c r="H126" s="285">
        <f t="shared" si="107"/>
        <v>769324</v>
      </c>
      <c r="I126" s="285">
        <v>165000</v>
      </c>
      <c r="J126" s="285">
        <v>69550</v>
      </c>
      <c r="K126" s="10"/>
      <c r="M126" s="319">
        <f t="shared" si="67"/>
        <v>487080</v>
      </c>
      <c r="N126" s="319">
        <f t="shared" si="68"/>
        <v>205311.59999999998</v>
      </c>
      <c r="O126" s="319">
        <f t="shared" si="73"/>
        <v>692391.6</v>
      </c>
      <c r="P126" s="319">
        <v>148500</v>
      </c>
      <c r="Q126" s="319">
        <v>62595</v>
      </c>
      <c r="R126" s="319">
        <f t="shared" si="69"/>
        <v>211095</v>
      </c>
      <c r="U126" s="315">
        <f t="shared" si="108"/>
        <v>828036</v>
      </c>
      <c r="V126" s="315">
        <f t="shared" si="109"/>
        <v>225842.75999999998</v>
      </c>
      <c r="W126" s="320">
        <f t="shared" si="70"/>
        <v>1053878.76</v>
      </c>
      <c r="X126" s="315">
        <f t="shared" si="71"/>
        <v>252450</v>
      </c>
      <c r="Y126" s="315">
        <f t="shared" si="72"/>
        <v>68854.5</v>
      </c>
      <c r="Z126" s="320"/>
    </row>
    <row r="127" spans="1:76" ht="99.75" customHeight="1" outlineLevel="1" x14ac:dyDescent="0.45">
      <c r="A127" s="5">
        <v>111</v>
      </c>
      <c r="B127" s="5">
        <v>111</v>
      </c>
      <c r="C127" s="5" t="s">
        <v>69</v>
      </c>
      <c r="D127" s="196" t="s">
        <v>553</v>
      </c>
      <c r="E127" s="10">
        <v>2.72</v>
      </c>
      <c r="F127" s="285">
        <f t="shared" si="110"/>
        <v>448800.00000000006</v>
      </c>
      <c r="G127" s="285">
        <f t="shared" si="111"/>
        <v>189176</v>
      </c>
      <c r="H127" s="285">
        <f t="shared" si="107"/>
        <v>637976</v>
      </c>
      <c r="I127" s="285">
        <v>165000</v>
      </c>
      <c r="J127" s="285">
        <v>69550</v>
      </c>
      <c r="K127" s="10"/>
      <c r="M127" s="319">
        <f t="shared" si="67"/>
        <v>403920</v>
      </c>
      <c r="N127" s="319">
        <f t="shared" si="68"/>
        <v>170258.40000000002</v>
      </c>
      <c r="O127" s="319">
        <f t="shared" si="73"/>
        <v>574178.4</v>
      </c>
      <c r="P127" s="319">
        <v>148500</v>
      </c>
      <c r="Q127" s="319">
        <v>62595</v>
      </c>
      <c r="R127" s="319">
        <f t="shared" si="69"/>
        <v>211095</v>
      </c>
      <c r="U127" s="315">
        <f t="shared" si="108"/>
        <v>686664</v>
      </c>
      <c r="V127" s="315">
        <f t="shared" si="109"/>
        <v>187284.24000000002</v>
      </c>
      <c r="W127" s="320">
        <f t="shared" si="70"/>
        <v>873948.24</v>
      </c>
      <c r="X127" s="315">
        <f t="shared" si="71"/>
        <v>252450</v>
      </c>
      <c r="Y127" s="315">
        <f t="shared" si="72"/>
        <v>68854.5</v>
      </c>
      <c r="Z127" s="320"/>
    </row>
    <row r="128" spans="1:76" ht="28.5" customHeight="1" outlineLevel="1" x14ac:dyDescent="0.45">
      <c r="A128" s="5"/>
      <c r="B128" s="5"/>
      <c r="C128" s="5" t="s">
        <v>70</v>
      </c>
      <c r="D128" s="196"/>
      <c r="E128" s="10"/>
      <c r="F128" s="285">
        <f t="shared" si="110"/>
        <v>0</v>
      </c>
      <c r="G128" s="285">
        <f t="shared" si="111"/>
        <v>0</v>
      </c>
      <c r="H128" s="285">
        <f t="shared" si="107"/>
        <v>0</v>
      </c>
      <c r="I128" s="285">
        <v>0</v>
      </c>
      <c r="J128" s="285">
        <v>0</v>
      </c>
      <c r="K128" s="10"/>
      <c r="M128" s="319">
        <f t="shared" si="67"/>
        <v>0</v>
      </c>
      <c r="N128" s="319">
        <f t="shared" si="68"/>
        <v>0</v>
      </c>
      <c r="O128" s="319">
        <f t="shared" si="73"/>
        <v>0</v>
      </c>
      <c r="P128" s="319">
        <v>0</v>
      </c>
      <c r="Q128" s="319">
        <v>0</v>
      </c>
      <c r="R128" s="319">
        <f t="shared" si="69"/>
        <v>0</v>
      </c>
      <c r="U128" s="315">
        <f t="shared" si="108"/>
        <v>0</v>
      </c>
      <c r="V128" s="315">
        <f t="shared" si="109"/>
        <v>0</v>
      </c>
      <c r="W128" s="320">
        <f t="shared" si="70"/>
        <v>0</v>
      </c>
      <c r="X128" s="315">
        <f t="shared" si="71"/>
        <v>0</v>
      </c>
      <c r="Y128" s="315">
        <f t="shared" si="72"/>
        <v>0</v>
      </c>
      <c r="Z128" s="320"/>
    </row>
    <row r="129" spans="1:76" ht="85.5" customHeight="1" outlineLevel="1" x14ac:dyDescent="0.45">
      <c r="A129" s="5">
        <v>112</v>
      </c>
      <c r="B129" s="5">
        <v>112</v>
      </c>
      <c r="C129" s="5" t="s">
        <v>71</v>
      </c>
      <c r="D129" s="196" t="s">
        <v>553</v>
      </c>
      <c r="E129" s="10">
        <v>0.79900000000000004</v>
      </c>
      <c r="F129" s="285">
        <f t="shared" si="110"/>
        <v>131835</v>
      </c>
      <c r="G129" s="285">
        <f t="shared" si="111"/>
        <v>55570.450000000004</v>
      </c>
      <c r="H129" s="285">
        <f t="shared" si="107"/>
        <v>187405.45</v>
      </c>
      <c r="I129" s="285">
        <v>165000</v>
      </c>
      <c r="J129" s="285">
        <v>69550</v>
      </c>
      <c r="K129" s="10"/>
      <c r="M129" s="319">
        <f t="shared" si="67"/>
        <v>118651.5</v>
      </c>
      <c r="N129" s="319">
        <f t="shared" si="68"/>
        <v>50013.405000000006</v>
      </c>
      <c r="O129" s="319">
        <f t="shared" si="73"/>
        <v>168664.905</v>
      </c>
      <c r="P129" s="319">
        <v>148500</v>
      </c>
      <c r="Q129" s="319">
        <v>62595</v>
      </c>
      <c r="R129" s="319">
        <f t="shared" si="69"/>
        <v>211095</v>
      </c>
      <c r="U129" s="315">
        <f t="shared" si="108"/>
        <v>201707.55000000002</v>
      </c>
      <c r="V129" s="315">
        <f t="shared" si="109"/>
        <v>55014.745500000005</v>
      </c>
      <c r="W129" s="320">
        <f t="shared" si="70"/>
        <v>256722.29550000001</v>
      </c>
      <c r="X129" s="315">
        <f t="shared" si="71"/>
        <v>252450</v>
      </c>
      <c r="Y129" s="315">
        <f t="shared" si="72"/>
        <v>68854.5</v>
      </c>
      <c r="Z129" s="320"/>
    </row>
    <row r="130" spans="1:76" ht="28.5" customHeight="1" outlineLevel="1" x14ac:dyDescent="0.45">
      <c r="A130" s="5"/>
      <c r="B130" s="5"/>
      <c r="C130" s="5" t="s">
        <v>72</v>
      </c>
      <c r="D130" s="196"/>
      <c r="E130" s="10"/>
      <c r="F130" s="285">
        <f t="shared" si="110"/>
        <v>0</v>
      </c>
      <c r="G130" s="285">
        <f t="shared" si="111"/>
        <v>0</v>
      </c>
      <c r="H130" s="285">
        <f t="shared" si="107"/>
        <v>0</v>
      </c>
      <c r="I130" s="285">
        <v>0</v>
      </c>
      <c r="J130" s="285">
        <v>0</v>
      </c>
      <c r="K130" s="10"/>
      <c r="M130" s="319">
        <f t="shared" si="67"/>
        <v>0</v>
      </c>
      <c r="N130" s="319">
        <f t="shared" si="68"/>
        <v>0</v>
      </c>
      <c r="O130" s="319">
        <f t="shared" si="73"/>
        <v>0</v>
      </c>
      <c r="P130" s="319">
        <v>0</v>
      </c>
      <c r="Q130" s="319">
        <v>0</v>
      </c>
      <c r="R130" s="319">
        <f t="shared" si="69"/>
        <v>0</v>
      </c>
      <c r="U130" s="315">
        <f t="shared" si="108"/>
        <v>0</v>
      </c>
      <c r="V130" s="315">
        <f t="shared" si="109"/>
        <v>0</v>
      </c>
      <c r="W130" s="320">
        <f t="shared" si="70"/>
        <v>0</v>
      </c>
      <c r="X130" s="315">
        <f t="shared" si="71"/>
        <v>0</v>
      </c>
      <c r="Y130" s="315">
        <f t="shared" si="72"/>
        <v>0</v>
      </c>
      <c r="Z130" s="320"/>
    </row>
    <row r="131" spans="1:76" ht="71.25" customHeight="1" outlineLevel="1" x14ac:dyDescent="0.45">
      <c r="A131" s="5">
        <v>113</v>
      </c>
      <c r="B131" s="5">
        <v>113</v>
      </c>
      <c r="C131" s="5" t="s">
        <v>73</v>
      </c>
      <c r="D131" s="196" t="s">
        <v>553</v>
      </c>
      <c r="E131" s="10">
        <v>1.37</v>
      </c>
      <c r="F131" s="285">
        <f t="shared" si="110"/>
        <v>226050.00000000003</v>
      </c>
      <c r="G131" s="285">
        <f t="shared" si="111"/>
        <v>95283.500000000015</v>
      </c>
      <c r="H131" s="285">
        <f t="shared" si="107"/>
        <v>321333.50000000006</v>
      </c>
      <c r="I131" s="285">
        <v>165000</v>
      </c>
      <c r="J131" s="285">
        <v>69550</v>
      </c>
      <c r="K131" s="10"/>
      <c r="M131" s="319">
        <f t="shared" si="67"/>
        <v>203445.00000000003</v>
      </c>
      <c r="N131" s="319">
        <f t="shared" si="68"/>
        <v>85755.150000000009</v>
      </c>
      <c r="O131" s="319">
        <f t="shared" si="73"/>
        <v>289200.15000000002</v>
      </c>
      <c r="P131" s="319">
        <v>148500</v>
      </c>
      <c r="Q131" s="319">
        <v>62595</v>
      </c>
      <c r="R131" s="319">
        <f t="shared" si="69"/>
        <v>211095</v>
      </c>
      <c r="U131" s="315">
        <f t="shared" si="108"/>
        <v>345856.5</v>
      </c>
      <c r="V131" s="315">
        <f t="shared" si="109"/>
        <v>94330.665000000008</v>
      </c>
      <c r="W131" s="320">
        <f t="shared" si="70"/>
        <v>440187.16500000004</v>
      </c>
      <c r="X131" s="315">
        <f t="shared" si="71"/>
        <v>252450</v>
      </c>
      <c r="Y131" s="315">
        <f t="shared" si="72"/>
        <v>68854.5</v>
      </c>
      <c r="Z131" s="320"/>
    </row>
    <row r="132" spans="1:76" s="26" customFormat="1" x14ac:dyDescent="0.45">
      <c r="A132" s="21"/>
      <c r="B132" s="21"/>
      <c r="C132" s="21" t="s">
        <v>74</v>
      </c>
      <c r="D132" s="27"/>
      <c r="E132" s="28"/>
      <c r="F132" s="225">
        <f>SUM(F133:F143)</f>
        <v>1837606.5000000002</v>
      </c>
      <c r="G132" s="225">
        <f t="shared" ref="G132:H132" si="112">SUM(G133:G143)</f>
        <v>0</v>
      </c>
      <c r="H132" s="225">
        <f t="shared" si="112"/>
        <v>1837606.5000000002</v>
      </c>
      <c r="I132" s="289"/>
      <c r="J132" s="289"/>
      <c r="K132" s="225"/>
      <c r="L132" s="53"/>
      <c r="M132" s="225">
        <f>SUM(M133:M143)</f>
        <v>1653845.8499999996</v>
      </c>
      <c r="N132" s="225">
        <f t="shared" ref="N132" si="113">SUM(N133:N143)</f>
        <v>0</v>
      </c>
      <c r="O132" s="225">
        <f t="shared" ref="O132" si="114">SUM(O133:O143)</f>
        <v>1653845.8499999996</v>
      </c>
      <c r="P132" s="319">
        <v>0</v>
      </c>
      <c r="Q132" s="319">
        <v>0</v>
      </c>
      <c r="R132" s="319">
        <f t="shared" si="69"/>
        <v>0</v>
      </c>
      <c r="S132" s="53"/>
      <c r="T132" s="53"/>
      <c r="U132" s="225">
        <f>SUM(U133:U143)</f>
        <v>2811537.9449999998</v>
      </c>
      <c r="V132" s="225">
        <f t="shared" ref="V132" si="115">SUM(V133:V143)</f>
        <v>0</v>
      </c>
      <c r="W132" s="225">
        <f t="shared" ref="W132" si="116">SUM(W133:W143)</f>
        <v>2811537.9449999998</v>
      </c>
      <c r="X132" s="225"/>
      <c r="Y132" s="225"/>
      <c r="Z132" s="225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</row>
    <row r="133" spans="1:76" ht="42.75" customHeight="1" outlineLevel="1" x14ac:dyDescent="0.45">
      <c r="A133" s="5">
        <v>114</v>
      </c>
      <c r="B133" s="5">
        <v>114</v>
      </c>
      <c r="C133" s="5" t="s">
        <v>75</v>
      </c>
      <c r="D133" s="196" t="s">
        <v>553</v>
      </c>
      <c r="E133" s="10">
        <v>4.0679999999999996</v>
      </c>
      <c r="F133" s="285">
        <f>E133*I133</f>
        <v>186721.19999999998</v>
      </c>
      <c r="G133" s="285"/>
      <c r="H133" s="285">
        <f t="shared" si="107"/>
        <v>186721.19999999998</v>
      </c>
      <c r="I133" s="285">
        <v>45900</v>
      </c>
      <c r="J133" s="285"/>
      <c r="K133" s="10"/>
      <c r="M133" s="319">
        <f t="shared" si="67"/>
        <v>168049.08</v>
      </c>
      <c r="N133" s="319">
        <f t="shared" si="68"/>
        <v>0</v>
      </c>
      <c r="O133" s="319">
        <f t="shared" si="73"/>
        <v>168049.08</v>
      </c>
      <c r="P133" s="319">
        <v>41310</v>
      </c>
      <c r="Q133" s="319">
        <v>0</v>
      </c>
      <c r="R133" s="319">
        <f t="shared" si="69"/>
        <v>41310</v>
      </c>
      <c r="U133" s="315">
        <f t="shared" ref="U133:U143" si="117">X133*E133</f>
        <v>285683.43599999999</v>
      </c>
      <c r="V133" s="315">
        <f t="shared" ref="V133:V143" si="118">Y133*E133</f>
        <v>0</v>
      </c>
      <c r="W133" s="320">
        <f t="shared" si="70"/>
        <v>285683.43599999999</v>
      </c>
      <c r="X133" s="315">
        <f t="shared" si="71"/>
        <v>70227</v>
      </c>
      <c r="Y133" s="315">
        <f t="shared" si="72"/>
        <v>0</v>
      </c>
      <c r="Z133" s="320"/>
    </row>
    <row r="134" spans="1:76" ht="42.75" customHeight="1" outlineLevel="1" x14ac:dyDescent="0.45">
      <c r="A134" s="5">
        <v>115</v>
      </c>
      <c r="B134" s="5">
        <v>115</v>
      </c>
      <c r="C134" s="5" t="s">
        <v>76</v>
      </c>
      <c r="D134" s="196" t="s">
        <v>553</v>
      </c>
      <c r="E134" s="10">
        <v>8.1359999999999992</v>
      </c>
      <c r="F134" s="285">
        <f t="shared" ref="F134:F143" si="119">E134*I134</f>
        <v>373442.39999999997</v>
      </c>
      <c r="G134" s="285"/>
      <c r="H134" s="285">
        <f t="shared" si="107"/>
        <v>373442.39999999997</v>
      </c>
      <c r="I134" s="285">
        <v>45900</v>
      </c>
      <c r="J134" s="285"/>
      <c r="K134" s="10"/>
      <c r="M134" s="319">
        <f t="shared" si="67"/>
        <v>336098.16</v>
      </c>
      <c r="N134" s="319">
        <f t="shared" si="68"/>
        <v>0</v>
      </c>
      <c r="O134" s="319">
        <f t="shared" si="73"/>
        <v>336098.16</v>
      </c>
      <c r="P134" s="319">
        <v>41310</v>
      </c>
      <c r="Q134" s="319">
        <v>0</v>
      </c>
      <c r="R134" s="319">
        <f t="shared" si="69"/>
        <v>41310</v>
      </c>
      <c r="U134" s="315">
        <f t="shared" si="117"/>
        <v>571366.87199999997</v>
      </c>
      <c r="V134" s="315">
        <f t="shared" si="118"/>
        <v>0</v>
      </c>
      <c r="W134" s="320">
        <f t="shared" si="70"/>
        <v>571366.87199999997</v>
      </c>
      <c r="X134" s="315">
        <f t="shared" si="71"/>
        <v>70227</v>
      </c>
      <c r="Y134" s="315">
        <f t="shared" si="72"/>
        <v>0</v>
      </c>
      <c r="Z134" s="320"/>
    </row>
    <row r="135" spans="1:76" ht="42.75" customHeight="1" outlineLevel="1" x14ac:dyDescent="0.45">
      <c r="A135" s="5">
        <v>116</v>
      </c>
      <c r="B135" s="5">
        <v>116</v>
      </c>
      <c r="C135" s="5" t="s">
        <v>77</v>
      </c>
      <c r="D135" s="196" t="s">
        <v>553</v>
      </c>
      <c r="E135" s="10">
        <v>7.1280000000000001</v>
      </c>
      <c r="F135" s="285">
        <f t="shared" si="119"/>
        <v>327175.2</v>
      </c>
      <c r="G135" s="285"/>
      <c r="H135" s="285">
        <f t="shared" si="107"/>
        <v>327175.2</v>
      </c>
      <c r="I135" s="285">
        <v>45900</v>
      </c>
      <c r="J135" s="285"/>
      <c r="K135" s="10"/>
      <c r="M135" s="319">
        <f t="shared" ref="M135:M198" si="120">P135*E135</f>
        <v>294457.68</v>
      </c>
      <c r="N135" s="319">
        <f t="shared" ref="N135:N198" si="121">Q135*E135</f>
        <v>0</v>
      </c>
      <c r="O135" s="319">
        <f t="shared" si="73"/>
        <v>294457.68</v>
      </c>
      <c r="P135" s="319">
        <v>41310</v>
      </c>
      <c r="Q135" s="319">
        <v>0</v>
      </c>
      <c r="R135" s="319">
        <f t="shared" ref="R135:R198" si="122">P135+Q135</f>
        <v>41310</v>
      </c>
      <c r="U135" s="315">
        <f t="shared" si="117"/>
        <v>500578.05599999998</v>
      </c>
      <c r="V135" s="315">
        <f t="shared" si="118"/>
        <v>0</v>
      </c>
      <c r="W135" s="320">
        <f t="shared" ref="W135:W198" si="123">U135+V135</f>
        <v>500578.05599999998</v>
      </c>
      <c r="X135" s="315">
        <f t="shared" ref="X135:X198" si="124">P135*$S$1</f>
        <v>70227</v>
      </c>
      <c r="Y135" s="315">
        <f t="shared" ref="Y135:Y198" si="125">Q135*$S$2</f>
        <v>0</v>
      </c>
      <c r="Z135" s="320"/>
    </row>
    <row r="136" spans="1:76" ht="42.75" customHeight="1" outlineLevel="1" x14ac:dyDescent="0.45">
      <c r="A136" s="5">
        <v>117</v>
      </c>
      <c r="B136" s="5">
        <v>117</v>
      </c>
      <c r="C136" s="5" t="s">
        <v>78</v>
      </c>
      <c r="D136" s="196" t="s">
        <v>553</v>
      </c>
      <c r="E136" s="10">
        <v>14.256</v>
      </c>
      <c r="F136" s="285">
        <f t="shared" si="119"/>
        <v>654350.4</v>
      </c>
      <c r="G136" s="285"/>
      <c r="H136" s="285">
        <f t="shared" si="107"/>
        <v>654350.4</v>
      </c>
      <c r="I136" s="285">
        <v>45900</v>
      </c>
      <c r="J136" s="285"/>
      <c r="K136" s="10"/>
      <c r="M136" s="319">
        <f t="shared" si="120"/>
        <v>588915.36</v>
      </c>
      <c r="N136" s="319">
        <f t="shared" si="121"/>
        <v>0</v>
      </c>
      <c r="O136" s="319">
        <f t="shared" ref="O136:O199" si="126">M136+N136</f>
        <v>588915.36</v>
      </c>
      <c r="P136" s="319">
        <v>41310</v>
      </c>
      <c r="Q136" s="319">
        <v>0</v>
      </c>
      <c r="R136" s="319">
        <f t="shared" si="122"/>
        <v>41310</v>
      </c>
      <c r="U136" s="315">
        <f t="shared" si="117"/>
        <v>1001156.112</v>
      </c>
      <c r="V136" s="315">
        <f t="shared" si="118"/>
        <v>0</v>
      </c>
      <c r="W136" s="320">
        <f t="shared" si="123"/>
        <v>1001156.112</v>
      </c>
      <c r="X136" s="315">
        <f t="shared" si="124"/>
        <v>70227</v>
      </c>
      <c r="Y136" s="315">
        <f t="shared" si="125"/>
        <v>0</v>
      </c>
      <c r="Z136" s="320"/>
    </row>
    <row r="137" spans="1:76" ht="57" customHeight="1" outlineLevel="1" x14ac:dyDescent="0.45">
      <c r="A137" s="5">
        <v>118</v>
      </c>
      <c r="B137" s="5">
        <v>118</v>
      </c>
      <c r="C137" s="5" t="s">
        <v>79</v>
      </c>
      <c r="D137" s="196" t="s">
        <v>553</v>
      </c>
      <c r="E137" s="10">
        <v>0.17499999999999999</v>
      </c>
      <c r="F137" s="285">
        <f t="shared" si="119"/>
        <v>8032.4999999999991</v>
      </c>
      <c r="G137" s="285"/>
      <c r="H137" s="285">
        <f t="shared" si="107"/>
        <v>8032.4999999999991</v>
      </c>
      <c r="I137" s="285">
        <v>45900</v>
      </c>
      <c r="J137" s="285"/>
      <c r="K137" s="10"/>
      <c r="M137" s="319">
        <f t="shared" si="120"/>
        <v>7229.2499999999991</v>
      </c>
      <c r="N137" s="319">
        <f t="shared" si="121"/>
        <v>0</v>
      </c>
      <c r="O137" s="319">
        <f t="shared" si="126"/>
        <v>7229.2499999999991</v>
      </c>
      <c r="P137" s="319">
        <v>41310</v>
      </c>
      <c r="Q137" s="319">
        <v>0</v>
      </c>
      <c r="R137" s="319">
        <f t="shared" si="122"/>
        <v>41310</v>
      </c>
      <c r="U137" s="315">
        <f t="shared" si="117"/>
        <v>12289.724999999999</v>
      </c>
      <c r="V137" s="315">
        <f t="shared" si="118"/>
        <v>0</v>
      </c>
      <c r="W137" s="320">
        <f t="shared" si="123"/>
        <v>12289.724999999999</v>
      </c>
      <c r="X137" s="315">
        <f t="shared" si="124"/>
        <v>70227</v>
      </c>
      <c r="Y137" s="315">
        <f t="shared" si="125"/>
        <v>0</v>
      </c>
      <c r="Z137" s="320"/>
    </row>
    <row r="138" spans="1:76" ht="57" customHeight="1" outlineLevel="1" x14ac:dyDescent="0.45">
      <c r="A138" s="5">
        <v>119</v>
      </c>
      <c r="B138" s="5">
        <v>119</v>
      </c>
      <c r="C138" s="5" t="s">
        <v>80</v>
      </c>
      <c r="D138" s="196" t="s">
        <v>553</v>
      </c>
      <c r="E138" s="10">
        <v>0.11799999999999999</v>
      </c>
      <c r="F138" s="285">
        <f t="shared" si="119"/>
        <v>5416.2</v>
      </c>
      <c r="G138" s="285"/>
      <c r="H138" s="285">
        <f t="shared" si="107"/>
        <v>5416.2</v>
      </c>
      <c r="I138" s="285">
        <v>45900</v>
      </c>
      <c r="J138" s="285"/>
      <c r="K138" s="10"/>
      <c r="M138" s="319">
        <f t="shared" si="120"/>
        <v>4874.58</v>
      </c>
      <c r="N138" s="319">
        <f t="shared" si="121"/>
        <v>0</v>
      </c>
      <c r="O138" s="319">
        <f t="shared" si="126"/>
        <v>4874.58</v>
      </c>
      <c r="P138" s="319">
        <v>41310</v>
      </c>
      <c r="Q138" s="319">
        <v>0</v>
      </c>
      <c r="R138" s="319">
        <f t="shared" si="122"/>
        <v>41310</v>
      </c>
      <c r="U138" s="315">
        <f t="shared" si="117"/>
        <v>8286.7860000000001</v>
      </c>
      <c r="V138" s="315">
        <f t="shared" si="118"/>
        <v>0</v>
      </c>
      <c r="W138" s="320">
        <f t="shared" si="123"/>
        <v>8286.7860000000001</v>
      </c>
      <c r="X138" s="315">
        <f t="shared" si="124"/>
        <v>70227</v>
      </c>
      <c r="Y138" s="315">
        <f t="shared" si="125"/>
        <v>0</v>
      </c>
      <c r="Z138" s="320"/>
    </row>
    <row r="139" spans="1:76" ht="57" customHeight="1" outlineLevel="1" x14ac:dyDescent="0.45">
      <c r="A139" s="5">
        <v>120</v>
      </c>
      <c r="B139" s="5">
        <v>120</v>
      </c>
      <c r="C139" s="5" t="s">
        <v>81</v>
      </c>
      <c r="D139" s="196" t="s">
        <v>553</v>
      </c>
      <c r="E139" s="10">
        <v>0.307</v>
      </c>
      <c r="F139" s="285">
        <f t="shared" si="119"/>
        <v>14091.3</v>
      </c>
      <c r="G139" s="285"/>
      <c r="H139" s="285">
        <f t="shared" si="107"/>
        <v>14091.3</v>
      </c>
      <c r="I139" s="285">
        <v>45900</v>
      </c>
      <c r="J139" s="285"/>
      <c r="K139" s="10"/>
      <c r="M139" s="319">
        <f t="shared" si="120"/>
        <v>12682.17</v>
      </c>
      <c r="N139" s="319">
        <f t="shared" si="121"/>
        <v>0</v>
      </c>
      <c r="O139" s="319">
        <f t="shared" si="126"/>
        <v>12682.17</v>
      </c>
      <c r="P139" s="319">
        <v>41310</v>
      </c>
      <c r="Q139" s="319">
        <v>0</v>
      </c>
      <c r="R139" s="319">
        <f t="shared" si="122"/>
        <v>41310</v>
      </c>
      <c r="U139" s="315">
        <f t="shared" si="117"/>
        <v>21559.688999999998</v>
      </c>
      <c r="V139" s="315">
        <f t="shared" si="118"/>
        <v>0</v>
      </c>
      <c r="W139" s="320">
        <f t="shared" si="123"/>
        <v>21559.688999999998</v>
      </c>
      <c r="X139" s="315">
        <f t="shared" si="124"/>
        <v>70227</v>
      </c>
      <c r="Y139" s="315">
        <f t="shared" si="125"/>
        <v>0</v>
      </c>
      <c r="Z139" s="320"/>
    </row>
    <row r="140" spans="1:76" ht="57" customHeight="1" outlineLevel="1" x14ac:dyDescent="0.45">
      <c r="A140" s="5">
        <v>121</v>
      </c>
      <c r="B140" s="5">
        <v>121</v>
      </c>
      <c r="C140" s="5" t="s">
        <v>82</v>
      </c>
      <c r="D140" s="196" t="s">
        <v>553</v>
      </c>
      <c r="E140" s="10">
        <v>0.20699999999999999</v>
      </c>
      <c r="F140" s="285">
        <f t="shared" si="119"/>
        <v>9501.2999999999993</v>
      </c>
      <c r="G140" s="285"/>
      <c r="H140" s="285">
        <f t="shared" si="107"/>
        <v>9501.2999999999993</v>
      </c>
      <c r="I140" s="285">
        <v>45900</v>
      </c>
      <c r="J140" s="285"/>
      <c r="K140" s="10"/>
      <c r="M140" s="319">
        <f t="shared" si="120"/>
        <v>8551.17</v>
      </c>
      <c r="N140" s="319">
        <f t="shared" si="121"/>
        <v>0</v>
      </c>
      <c r="O140" s="319">
        <f t="shared" si="126"/>
        <v>8551.17</v>
      </c>
      <c r="P140" s="319">
        <v>41310</v>
      </c>
      <c r="Q140" s="319">
        <v>0</v>
      </c>
      <c r="R140" s="319">
        <f t="shared" si="122"/>
        <v>41310</v>
      </c>
      <c r="U140" s="315">
        <f t="shared" si="117"/>
        <v>14536.989</v>
      </c>
      <c r="V140" s="315">
        <f t="shared" si="118"/>
        <v>0</v>
      </c>
      <c r="W140" s="320">
        <f t="shared" si="123"/>
        <v>14536.989</v>
      </c>
      <c r="X140" s="315">
        <f t="shared" si="124"/>
        <v>70227</v>
      </c>
      <c r="Y140" s="315">
        <f t="shared" si="125"/>
        <v>0</v>
      </c>
      <c r="Z140" s="320"/>
    </row>
    <row r="141" spans="1:76" ht="57" customHeight="1" outlineLevel="1" x14ac:dyDescent="0.45">
      <c r="A141" s="5">
        <v>122</v>
      </c>
      <c r="B141" s="5">
        <v>122</v>
      </c>
      <c r="C141" s="5" t="s">
        <v>83</v>
      </c>
      <c r="D141" s="196" t="s">
        <v>553</v>
      </c>
      <c r="E141" s="10">
        <v>4.04</v>
      </c>
      <c r="F141" s="285">
        <f t="shared" si="119"/>
        <v>185436</v>
      </c>
      <c r="G141" s="285"/>
      <c r="H141" s="285">
        <f t="shared" si="107"/>
        <v>185436</v>
      </c>
      <c r="I141" s="285">
        <v>45900</v>
      </c>
      <c r="J141" s="285"/>
      <c r="K141" s="10"/>
      <c r="M141" s="319">
        <f t="shared" si="120"/>
        <v>166892.4</v>
      </c>
      <c r="N141" s="319">
        <f t="shared" si="121"/>
        <v>0</v>
      </c>
      <c r="O141" s="319">
        <f t="shared" si="126"/>
        <v>166892.4</v>
      </c>
      <c r="P141" s="319">
        <v>41310</v>
      </c>
      <c r="Q141" s="319">
        <v>0</v>
      </c>
      <c r="R141" s="319">
        <f t="shared" si="122"/>
        <v>41310</v>
      </c>
      <c r="U141" s="315">
        <f t="shared" si="117"/>
        <v>283717.08</v>
      </c>
      <c r="V141" s="315">
        <f t="shared" si="118"/>
        <v>0</v>
      </c>
      <c r="W141" s="320">
        <f t="shared" si="123"/>
        <v>283717.08</v>
      </c>
      <c r="X141" s="315">
        <f t="shared" si="124"/>
        <v>70227</v>
      </c>
      <c r="Y141" s="315">
        <f t="shared" si="125"/>
        <v>0</v>
      </c>
      <c r="Z141" s="320"/>
    </row>
    <row r="142" spans="1:76" ht="57" customHeight="1" outlineLevel="1" x14ac:dyDescent="0.45">
      <c r="A142" s="5">
        <v>123</v>
      </c>
      <c r="B142" s="5">
        <v>123</v>
      </c>
      <c r="C142" s="5" t="s">
        <v>84</v>
      </c>
      <c r="D142" s="196" t="s">
        <v>553</v>
      </c>
      <c r="E142" s="10">
        <v>0.28999999999999998</v>
      </c>
      <c r="F142" s="285">
        <f t="shared" si="119"/>
        <v>13310.999999999998</v>
      </c>
      <c r="G142" s="285"/>
      <c r="H142" s="285">
        <f t="shared" si="107"/>
        <v>13310.999999999998</v>
      </c>
      <c r="I142" s="285">
        <v>45900</v>
      </c>
      <c r="J142" s="285"/>
      <c r="K142" s="10"/>
      <c r="M142" s="319">
        <f t="shared" si="120"/>
        <v>11979.9</v>
      </c>
      <c r="N142" s="319">
        <f t="shared" si="121"/>
        <v>0</v>
      </c>
      <c r="O142" s="319">
        <f t="shared" si="126"/>
        <v>11979.9</v>
      </c>
      <c r="P142" s="319">
        <v>41310</v>
      </c>
      <c r="Q142" s="319">
        <v>0</v>
      </c>
      <c r="R142" s="319">
        <f t="shared" si="122"/>
        <v>41310</v>
      </c>
      <c r="U142" s="315">
        <f t="shared" si="117"/>
        <v>20365.829999999998</v>
      </c>
      <c r="V142" s="315">
        <f t="shared" si="118"/>
        <v>0</v>
      </c>
      <c r="W142" s="320">
        <f t="shared" si="123"/>
        <v>20365.829999999998</v>
      </c>
      <c r="X142" s="315">
        <f t="shared" si="124"/>
        <v>70227</v>
      </c>
      <c r="Y142" s="315">
        <f t="shared" si="125"/>
        <v>0</v>
      </c>
      <c r="Z142" s="320"/>
    </row>
    <row r="143" spans="1:76" ht="57" customHeight="1" outlineLevel="1" x14ac:dyDescent="0.45">
      <c r="A143" s="5">
        <v>124</v>
      </c>
      <c r="B143" s="5">
        <v>124</v>
      </c>
      <c r="C143" s="5" t="s">
        <v>85</v>
      </c>
      <c r="D143" s="196" t="s">
        <v>553</v>
      </c>
      <c r="E143" s="10">
        <v>1.31</v>
      </c>
      <c r="F143" s="285">
        <f t="shared" si="119"/>
        <v>60129</v>
      </c>
      <c r="G143" s="285"/>
      <c r="H143" s="285">
        <f t="shared" si="107"/>
        <v>60129</v>
      </c>
      <c r="I143" s="285">
        <v>45900</v>
      </c>
      <c r="J143" s="285"/>
      <c r="K143" s="10"/>
      <c r="M143" s="319">
        <f t="shared" si="120"/>
        <v>54116.100000000006</v>
      </c>
      <c r="N143" s="319">
        <f t="shared" si="121"/>
        <v>0</v>
      </c>
      <c r="O143" s="319">
        <f t="shared" si="126"/>
        <v>54116.100000000006</v>
      </c>
      <c r="P143" s="319">
        <v>41310</v>
      </c>
      <c r="Q143" s="319">
        <v>0</v>
      </c>
      <c r="R143" s="319">
        <f t="shared" si="122"/>
        <v>41310</v>
      </c>
      <c r="U143" s="315">
        <f t="shared" si="117"/>
        <v>91997.37000000001</v>
      </c>
      <c r="V143" s="315">
        <f t="shared" si="118"/>
        <v>0</v>
      </c>
      <c r="W143" s="320">
        <f t="shared" si="123"/>
        <v>91997.37000000001</v>
      </c>
      <c r="X143" s="315">
        <f t="shared" si="124"/>
        <v>70227</v>
      </c>
      <c r="Y143" s="315">
        <f t="shared" si="125"/>
        <v>0</v>
      </c>
      <c r="Z143" s="320"/>
    </row>
    <row r="144" spans="1:76" s="26" customFormat="1" x14ac:dyDescent="0.45">
      <c r="A144" s="21"/>
      <c r="B144" s="21"/>
      <c r="C144" s="21" t="s">
        <v>86</v>
      </c>
      <c r="D144" s="27"/>
      <c r="E144" s="28"/>
      <c r="F144" s="225"/>
      <c r="G144" s="225"/>
      <c r="H144" s="225"/>
      <c r="I144" s="289"/>
      <c r="J144" s="289"/>
      <c r="K144" s="225"/>
      <c r="L144" s="53"/>
      <c r="M144" s="225"/>
      <c r="N144" s="225"/>
      <c r="O144" s="225"/>
      <c r="P144" s="319">
        <v>0</v>
      </c>
      <c r="Q144" s="319">
        <v>0</v>
      </c>
      <c r="R144" s="319">
        <f t="shared" si="122"/>
        <v>0</v>
      </c>
      <c r="S144" s="53"/>
      <c r="T144" s="53"/>
      <c r="U144" s="225"/>
      <c r="V144" s="225"/>
      <c r="W144" s="225"/>
      <c r="X144" s="225"/>
      <c r="Y144" s="225"/>
      <c r="Z144" s="225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</row>
    <row r="145" spans="1:162" s="26" customFormat="1" x14ac:dyDescent="0.45">
      <c r="A145" s="21"/>
      <c r="B145" s="21"/>
      <c r="C145" s="21" t="s">
        <v>87</v>
      </c>
      <c r="D145" s="27"/>
      <c r="E145" s="28"/>
      <c r="F145" s="225">
        <f>SUM(F146:F153)</f>
        <v>5733483</v>
      </c>
      <c r="G145" s="225">
        <f t="shared" ref="G145:H145" si="127">SUM(G146:G153)</f>
        <v>7611130.9806399997</v>
      </c>
      <c r="H145" s="225">
        <f t="shared" si="127"/>
        <v>13344613.980639998</v>
      </c>
      <c r="I145" s="225"/>
      <c r="J145" s="225"/>
      <c r="K145" s="225"/>
      <c r="L145" s="53"/>
      <c r="M145" s="225">
        <f>SUM(M146:M153)</f>
        <v>5160134.7</v>
      </c>
      <c r="N145" s="225">
        <f t="shared" ref="N145" si="128">SUM(N146:N153)</f>
        <v>6850017.8825759999</v>
      </c>
      <c r="O145" s="225">
        <f t="shared" ref="O145" si="129">SUM(O146:O153)</f>
        <v>12010152.582576001</v>
      </c>
      <c r="P145" s="319">
        <v>0</v>
      </c>
      <c r="Q145" s="319">
        <v>0</v>
      </c>
      <c r="R145" s="319">
        <f t="shared" si="122"/>
        <v>0</v>
      </c>
      <c r="S145" s="53"/>
      <c r="T145" s="53"/>
      <c r="U145" s="225">
        <f>SUM(U146:U153)</f>
        <v>8772228.9900000002</v>
      </c>
      <c r="V145" s="225">
        <f t="shared" ref="V145" si="130">SUM(V146:V153)</f>
        <v>7535019.6708335998</v>
      </c>
      <c r="W145" s="225">
        <f t="shared" ref="W145" si="131">SUM(W146:W153)</f>
        <v>16307248.660833601</v>
      </c>
      <c r="X145" s="225"/>
      <c r="Y145" s="225"/>
      <c r="Z145" s="225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</row>
    <row r="146" spans="1:162" ht="42.75" customHeight="1" outlineLevel="1" x14ac:dyDescent="0.45">
      <c r="A146" s="5">
        <v>125</v>
      </c>
      <c r="B146" s="5">
        <v>125</v>
      </c>
      <c r="C146" s="5" t="s">
        <v>88</v>
      </c>
      <c r="D146" s="196" t="s">
        <v>553</v>
      </c>
      <c r="E146" s="10">
        <v>80.703000000000003</v>
      </c>
      <c r="F146" s="285">
        <f>E146*I146</f>
        <v>4236907.5</v>
      </c>
      <c r="G146" s="285">
        <f>E146*J146</f>
        <v>6836217.1630199999</v>
      </c>
      <c r="H146" s="285">
        <f t="shared" ref="H146:H156" si="132">F146+G146</f>
        <v>11073124.66302</v>
      </c>
      <c r="I146" s="285">
        <v>52500</v>
      </c>
      <c r="J146" s="285">
        <v>84708.34</v>
      </c>
      <c r="K146" s="10"/>
      <c r="M146" s="319">
        <f t="shared" si="120"/>
        <v>3813216.75</v>
      </c>
      <c r="N146" s="319">
        <f t="shared" si="121"/>
        <v>6152595.4467179999</v>
      </c>
      <c r="O146" s="319">
        <f t="shared" si="126"/>
        <v>9965812.1967179999</v>
      </c>
      <c r="P146" s="319">
        <v>47250</v>
      </c>
      <c r="Q146" s="319">
        <v>76237.505999999994</v>
      </c>
      <c r="R146" s="319">
        <f t="shared" si="122"/>
        <v>123487.50599999999</v>
      </c>
      <c r="U146" s="315">
        <f t="shared" ref="U146:U153" si="133">X146*E146</f>
        <v>6482468.4750000006</v>
      </c>
      <c r="V146" s="315">
        <f t="shared" ref="V146:V153" si="134">Y146*E146</f>
        <v>6767854.9913897999</v>
      </c>
      <c r="W146" s="320">
        <f t="shared" si="123"/>
        <v>13250323.466389801</v>
      </c>
      <c r="X146" s="315">
        <f t="shared" si="124"/>
        <v>80325</v>
      </c>
      <c r="Y146" s="315">
        <f t="shared" si="125"/>
        <v>83861.256599999993</v>
      </c>
      <c r="Z146" s="320"/>
    </row>
    <row r="147" spans="1:162" ht="42.75" customHeight="1" outlineLevel="1" x14ac:dyDescent="0.45">
      <c r="A147" s="5">
        <v>126</v>
      </c>
      <c r="B147" s="5">
        <v>126</v>
      </c>
      <c r="C147" s="5" t="s">
        <v>89</v>
      </c>
      <c r="D147" s="196" t="s">
        <v>553</v>
      </c>
      <c r="E147" s="10">
        <v>0.77700000000000002</v>
      </c>
      <c r="F147" s="285">
        <f t="shared" ref="F147:F156" si="135">E147*I147</f>
        <v>40792.5</v>
      </c>
      <c r="G147" s="285">
        <f t="shared" ref="G147:G156" si="136">E147*J147</f>
        <v>65818.380179999993</v>
      </c>
      <c r="H147" s="285">
        <f t="shared" si="132"/>
        <v>106610.88017999999</v>
      </c>
      <c r="I147" s="285">
        <v>52500</v>
      </c>
      <c r="J147" s="285">
        <v>84708.34</v>
      </c>
      <c r="K147" s="10"/>
      <c r="M147" s="319">
        <f t="shared" si="120"/>
        <v>36713.25</v>
      </c>
      <c r="N147" s="319">
        <f t="shared" si="121"/>
        <v>59236.542161999998</v>
      </c>
      <c r="O147" s="319">
        <f t="shared" si="126"/>
        <v>95949.792161999998</v>
      </c>
      <c r="P147" s="319">
        <v>47250</v>
      </c>
      <c r="Q147" s="319">
        <v>76237.505999999994</v>
      </c>
      <c r="R147" s="319">
        <f t="shared" si="122"/>
        <v>123487.50599999999</v>
      </c>
      <c r="U147" s="315">
        <f t="shared" si="133"/>
        <v>62412.525000000001</v>
      </c>
      <c r="V147" s="315">
        <f t="shared" si="134"/>
        <v>65160.196378199995</v>
      </c>
      <c r="W147" s="320">
        <f t="shared" si="123"/>
        <v>127572.72137819999</v>
      </c>
      <c r="X147" s="315">
        <f t="shared" si="124"/>
        <v>80325</v>
      </c>
      <c r="Y147" s="315">
        <f t="shared" si="125"/>
        <v>83861.256599999993</v>
      </c>
      <c r="Z147" s="320"/>
    </row>
    <row r="148" spans="1:162" ht="42.75" customHeight="1" outlineLevel="1" x14ac:dyDescent="0.45">
      <c r="A148" s="5">
        <v>127</v>
      </c>
      <c r="B148" s="5">
        <v>127</v>
      </c>
      <c r="C148" s="5" t="s">
        <v>90</v>
      </c>
      <c r="D148" s="196" t="s">
        <v>553</v>
      </c>
      <c r="E148" s="10">
        <v>1.1539999999999999</v>
      </c>
      <c r="F148" s="285">
        <f t="shared" si="135"/>
        <v>60584.999999999993</v>
      </c>
      <c r="G148" s="285">
        <f t="shared" si="136"/>
        <v>97753.42435999999</v>
      </c>
      <c r="H148" s="285">
        <f t="shared" si="132"/>
        <v>158338.42435999998</v>
      </c>
      <c r="I148" s="285">
        <v>52500</v>
      </c>
      <c r="J148" s="285">
        <v>84708.34</v>
      </c>
      <c r="K148" s="10"/>
      <c r="M148" s="319">
        <f t="shared" si="120"/>
        <v>54526.499999999993</v>
      </c>
      <c r="N148" s="319">
        <f t="shared" si="121"/>
        <v>87978.081923999984</v>
      </c>
      <c r="O148" s="319">
        <f t="shared" si="126"/>
        <v>142504.58192399997</v>
      </c>
      <c r="P148" s="319">
        <v>47250</v>
      </c>
      <c r="Q148" s="319">
        <v>76237.505999999994</v>
      </c>
      <c r="R148" s="319">
        <f t="shared" si="122"/>
        <v>123487.50599999999</v>
      </c>
      <c r="U148" s="315">
        <f t="shared" si="133"/>
        <v>92695.049999999988</v>
      </c>
      <c r="V148" s="315">
        <f t="shared" si="134"/>
        <v>96775.890116399984</v>
      </c>
      <c r="W148" s="320">
        <f t="shared" si="123"/>
        <v>189470.94011639996</v>
      </c>
      <c r="X148" s="315">
        <f t="shared" si="124"/>
        <v>80325</v>
      </c>
      <c r="Y148" s="315">
        <f t="shared" si="125"/>
        <v>83861.256599999993</v>
      </c>
      <c r="Z148" s="320"/>
    </row>
    <row r="149" spans="1:162" ht="85.5" customHeight="1" outlineLevel="1" x14ac:dyDescent="0.45">
      <c r="A149" s="5">
        <v>128</v>
      </c>
      <c r="B149" s="5">
        <v>128</v>
      </c>
      <c r="C149" s="5" t="s">
        <v>91</v>
      </c>
      <c r="D149" s="196" t="s">
        <v>553</v>
      </c>
      <c r="E149" s="10">
        <v>2.2839999999999998</v>
      </c>
      <c r="F149" s="285">
        <f t="shared" si="135"/>
        <v>901037.99999999988</v>
      </c>
      <c r="G149" s="285">
        <f t="shared" si="136"/>
        <v>592233.59427999996</v>
      </c>
      <c r="H149" s="285">
        <f t="shared" si="132"/>
        <v>1493271.5942799998</v>
      </c>
      <c r="I149" s="285">
        <v>394500</v>
      </c>
      <c r="J149" s="285">
        <v>259296.67</v>
      </c>
      <c r="K149" s="10"/>
      <c r="M149" s="319">
        <f t="shared" si="120"/>
        <v>810934.2</v>
      </c>
      <c r="N149" s="319">
        <f t="shared" si="121"/>
        <v>533010.23485200002</v>
      </c>
      <c r="O149" s="319">
        <f t="shared" si="126"/>
        <v>1343944.4348519999</v>
      </c>
      <c r="P149" s="319">
        <v>355050</v>
      </c>
      <c r="Q149" s="319">
        <v>233367.00300000003</v>
      </c>
      <c r="R149" s="319">
        <f t="shared" si="122"/>
        <v>588417.00300000003</v>
      </c>
      <c r="U149" s="315">
        <f t="shared" si="133"/>
        <v>1378588.14</v>
      </c>
      <c r="V149" s="315">
        <f t="shared" si="134"/>
        <v>586311.25833720004</v>
      </c>
      <c r="W149" s="320">
        <f t="shared" si="123"/>
        <v>1964899.3983371998</v>
      </c>
      <c r="X149" s="315">
        <f t="shared" si="124"/>
        <v>603585</v>
      </c>
      <c r="Y149" s="315">
        <f t="shared" si="125"/>
        <v>256703.70330000005</v>
      </c>
      <c r="Z149" s="320"/>
    </row>
    <row r="150" spans="1:162" ht="42.75" customHeight="1" outlineLevel="1" x14ac:dyDescent="0.45">
      <c r="A150" s="5">
        <v>129</v>
      </c>
      <c r="B150" s="5">
        <v>129</v>
      </c>
      <c r="C150" s="5" t="s">
        <v>92</v>
      </c>
      <c r="D150" s="196" t="s">
        <v>550</v>
      </c>
      <c r="E150" s="10">
        <v>36</v>
      </c>
      <c r="F150" s="285">
        <f t="shared" si="135"/>
        <v>367200</v>
      </c>
      <c r="G150" s="285">
        <f t="shared" si="136"/>
        <v>0</v>
      </c>
      <c r="H150" s="285">
        <f t="shared" si="132"/>
        <v>367200</v>
      </c>
      <c r="I150" s="285">
        <v>10200</v>
      </c>
      <c r="J150" s="285">
        <v>0</v>
      </c>
      <c r="K150" s="10"/>
      <c r="M150" s="319">
        <f t="shared" si="120"/>
        <v>330480</v>
      </c>
      <c r="N150" s="319">
        <f t="shared" si="121"/>
        <v>0</v>
      </c>
      <c r="O150" s="319">
        <f t="shared" si="126"/>
        <v>330480</v>
      </c>
      <c r="P150" s="319">
        <v>9180</v>
      </c>
      <c r="Q150" s="319">
        <v>0</v>
      </c>
      <c r="R150" s="319">
        <f t="shared" si="122"/>
        <v>9180</v>
      </c>
      <c r="U150" s="315">
        <f t="shared" si="133"/>
        <v>561816</v>
      </c>
      <c r="V150" s="315">
        <f t="shared" si="134"/>
        <v>0</v>
      </c>
      <c r="W150" s="320">
        <f t="shared" si="123"/>
        <v>561816</v>
      </c>
      <c r="X150" s="315">
        <f t="shared" si="124"/>
        <v>15606</v>
      </c>
      <c r="Y150" s="315">
        <f t="shared" si="125"/>
        <v>0</v>
      </c>
      <c r="Z150" s="320"/>
    </row>
    <row r="151" spans="1:162" ht="42.75" customHeight="1" outlineLevel="1" x14ac:dyDescent="0.45">
      <c r="A151" s="5">
        <v>130</v>
      </c>
      <c r="B151" s="5">
        <v>130</v>
      </c>
      <c r="C151" s="5" t="s">
        <v>93</v>
      </c>
      <c r="D151" s="196" t="s">
        <v>554</v>
      </c>
      <c r="E151" s="10">
        <v>0.21</v>
      </c>
      <c r="F151" s="285">
        <f t="shared" si="135"/>
        <v>40320</v>
      </c>
      <c r="G151" s="285">
        <f t="shared" si="136"/>
        <v>561.75</v>
      </c>
      <c r="H151" s="285">
        <f t="shared" si="132"/>
        <v>40881.75</v>
      </c>
      <c r="I151" s="285">
        <v>192000</v>
      </c>
      <c r="J151" s="285">
        <v>2675</v>
      </c>
      <c r="K151" s="10"/>
      <c r="M151" s="319">
        <f t="shared" si="120"/>
        <v>36288</v>
      </c>
      <c r="N151" s="319">
        <f t="shared" si="121"/>
        <v>505.57499999999999</v>
      </c>
      <c r="O151" s="319">
        <f t="shared" si="126"/>
        <v>36793.574999999997</v>
      </c>
      <c r="P151" s="319">
        <v>172800</v>
      </c>
      <c r="Q151" s="319">
        <v>2407.5</v>
      </c>
      <c r="R151" s="319">
        <f t="shared" si="122"/>
        <v>175207.5</v>
      </c>
      <c r="U151" s="315">
        <f t="shared" si="133"/>
        <v>61689.599999999999</v>
      </c>
      <c r="V151" s="315">
        <f t="shared" si="134"/>
        <v>556.13249999999994</v>
      </c>
      <c r="W151" s="320">
        <f t="shared" si="123"/>
        <v>62245.732499999998</v>
      </c>
      <c r="X151" s="315">
        <f t="shared" si="124"/>
        <v>293760</v>
      </c>
      <c r="Y151" s="315">
        <f t="shared" si="125"/>
        <v>2648.25</v>
      </c>
      <c r="Z151" s="320"/>
    </row>
    <row r="152" spans="1:162" ht="71.25" customHeight="1" outlineLevel="1" x14ac:dyDescent="0.45">
      <c r="A152" s="5">
        <v>131</v>
      </c>
      <c r="B152" s="5">
        <v>131</v>
      </c>
      <c r="C152" s="5" t="s">
        <v>94</v>
      </c>
      <c r="D152" s="196" t="s">
        <v>554</v>
      </c>
      <c r="E152" s="10">
        <v>0.25600000000000001</v>
      </c>
      <c r="F152" s="285">
        <f t="shared" si="135"/>
        <v>69312</v>
      </c>
      <c r="G152" s="285">
        <f t="shared" si="136"/>
        <v>14837.335040000002</v>
      </c>
      <c r="H152" s="285">
        <f t="shared" si="132"/>
        <v>84149.335040000005</v>
      </c>
      <c r="I152" s="285">
        <v>270750</v>
      </c>
      <c r="J152" s="285">
        <v>57958.340000000004</v>
      </c>
      <c r="K152" s="10"/>
      <c r="M152" s="319">
        <f t="shared" si="120"/>
        <v>62380.800000000003</v>
      </c>
      <c r="N152" s="319">
        <f t="shared" si="121"/>
        <v>13353.601536</v>
      </c>
      <c r="O152" s="319">
        <f t="shared" si="126"/>
        <v>75734.401536000005</v>
      </c>
      <c r="P152" s="319">
        <v>243675</v>
      </c>
      <c r="Q152" s="319">
        <v>52162.506000000001</v>
      </c>
      <c r="R152" s="319">
        <f t="shared" si="122"/>
        <v>295837.50599999999</v>
      </c>
      <c r="U152" s="315">
        <f t="shared" si="133"/>
        <v>106047.36</v>
      </c>
      <c r="V152" s="315">
        <f t="shared" si="134"/>
        <v>14688.961689600003</v>
      </c>
      <c r="W152" s="320">
        <f t="shared" si="123"/>
        <v>120736.32168960001</v>
      </c>
      <c r="X152" s="315">
        <f t="shared" si="124"/>
        <v>414247.5</v>
      </c>
      <c r="Y152" s="315">
        <f t="shared" si="125"/>
        <v>57378.756600000008</v>
      </c>
      <c r="Z152" s="320"/>
    </row>
    <row r="153" spans="1:162" ht="57" customHeight="1" outlineLevel="1" x14ac:dyDescent="0.45">
      <c r="A153" s="5">
        <v>132</v>
      </c>
      <c r="B153" s="5">
        <v>132</v>
      </c>
      <c r="C153" s="5" t="s">
        <v>95</v>
      </c>
      <c r="D153" s="196" t="s">
        <v>554</v>
      </c>
      <c r="E153" s="10">
        <v>6.4000000000000001E-2</v>
      </c>
      <c r="F153" s="285">
        <f t="shared" si="135"/>
        <v>17328</v>
      </c>
      <c r="G153" s="285">
        <f t="shared" si="136"/>
        <v>3709.3337600000004</v>
      </c>
      <c r="H153" s="285">
        <f t="shared" si="132"/>
        <v>21037.333760000001</v>
      </c>
      <c r="I153" s="285">
        <v>270750</v>
      </c>
      <c r="J153" s="285">
        <v>57958.340000000004</v>
      </c>
      <c r="K153" s="10"/>
      <c r="M153" s="319">
        <f t="shared" si="120"/>
        <v>15595.2</v>
      </c>
      <c r="N153" s="319">
        <f t="shared" si="121"/>
        <v>3338.400384</v>
      </c>
      <c r="O153" s="319">
        <f t="shared" si="126"/>
        <v>18933.600384000001</v>
      </c>
      <c r="P153" s="319">
        <v>243675</v>
      </c>
      <c r="Q153" s="319">
        <v>52162.506000000001</v>
      </c>
      <c r="R153" s="319">
        <f t="shared" si="122"/>
        <v>295837.50599999999</v>
      </c>
      <c r="U153" s="315">
        <f t="shared" si="133"/>
        <v>26511.84</v>
      </c>
      <c r="V153" s="315">
        <f t="shared" si="134"/>
        <v>3672.2404224000006</v>
      </c>
      <c r="W153" s="320">
        <f t="shared" si="123"/>
        <v>30184.080422400002</v>
      </c>
      <c r="X153" s="315">
        <f t="shared" si="124"/>
        <v>414247.5</v>
      </c>
      <c r="Y153" s="315">
        <f t="shared" si="125"/>
        <v>57378.756600000008</v>
      </c>
      <c r="Z153" s="320"/>
    </row>
    <row r="154" spans="1:162" s="26" customFormat="1" x14ac:dyDescent="0.45">
      <c r="A154" s="21"/>
      <c r="B154" s="21"/>
      <c r="C154" s="21" t="s">
        <v>96</v>
      </c>
      <c r="D154" s="27"/>
      <c r="E154" s="28"/>
      <c r="F154" s="225">
        <f>SUM(F155:F156)</f>
        <v>374490</v>
      </c>
      <c r="G154" s="225">
        <f t="shared" ref="G154:H154" si="137">SUM(G155:G156)</f>
        <v>445227.03503999999</v>
      </c>
      <c r="H154" s="225">
        <f t="shared" si="137"/>
        <v>819717.03503999999</v>
      </c>
      <c r="I154" s="225"/>
      <c r="J154" s="225"/>
      <c r="K154" s="225"/>
      <c r="L154" s="53"/>
      <c r="M154" s="225">
        <f>SUM(M155:M156)</f>
        <v>337041</v>
      </c>
      <c r="N154" s="225">
        <f t="shared" ref="N154" si="138">SUM(N155:N156)</f>
        <v>400704.33153600001</v>
      </c>
      <c r="O154" s="225">
        <f t="shared" ref="O154" si="139">SUM(O155:O156)</f>
        <v>737745.33153600001</v>
      </c>
      <c r="P154" s="319">
        <v>0</v>
      </c>
      <c r="Q154" s="319">
        <v>0</v>
      </c>
      <c r="R154" s="319">
        <f t="shared" si="122"/>
        <v>0</v>
      </c>
      <c r="S154" s="53"/>
      <c r="T154" s="53"/>
      <c r="U154" s="225">
        <f>SUM(U155:U156)</f>
        <v>572969.69999999995</v>
      </c>
      <c r="V154" s="225">
        <f t="shared" ref="V154" si="140">SUM(V155:V156)</f>
        <v>440774.76468959998</v>
      </c>
      <c r="W154" s="225">
        <f t="shared" ref="W154" si="141">SUM(W155:W156)</f>
        <v>1013744.4646895998</v>
      </c>
      <c r="X154" s="225"/>
      <c r="Y154" s="225"/>
      <c r="Z154" s="225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</row>
    <row r="155" spans="1:162" ht="42.75" customHeight="1" outlineLevel="1" x14ac:dyDescent="0.45">
      <c r="A155" s="5">
        <v>133</v>
      </c>
      <c r="B155" s="5">
        <v>133</v>
      </c>
      <c r="C155" s="5" t="s">
        <v>97</v>
      </c>
      <c r="D155" s="196" t="s">
        <v>553</v>
      </c>
      <c r="E155" s="10">
        <v>4.968</v>
      </c>
      <c r="F155" s="285">
        <f t="shared" si="135"/>
        <v>353970</v>
      </c>
      <c r="G155" s="285">
        <f t="shared" si="136"/>
        <v>420831.03311999998</v>
      </c>
      <c r="H155" s="285">
        <f t="shared" si="132"/>
        <v>774801.03312000004</v>
      </c>
      <c r="I155" s="285">
        <v>71250</v>
      </c>
      <c r="J155" s="285">
        <v>84708.34</v>
      </c>
      <c r="K155" s="10"/>
      <c r="M155" s="319">
        <f t="shared" si="120"/>
        <v>318573</v>
      </c>
      <c r="N155" s="319">
        <f t="shared" si="121"/>
        <v>378747.92980799999</v>
      </c>
      <c r="O155" s="319">
        <f t="shared" si="126"/>
        <v>697320.92980799999</v>
      </c>
      <c r="P155" s="319">
        <v>64125</v>
      </c>
      <c r="Q155" s="319">
        <v>76237.505999999994</v>
      </c>
      <c r="R155" s="319">
        <f t="shared" si="122"/>
        <v>140362.50599999999</v>
      </c>
      <c r="U155" s="315">
        <f t="shared" ref="U155:U156" si="142">X155*E155</f>
        <v>541574.1</v>
      </c>
      <c r="V155" s="315">
        <f t="shared" ref="V155:V156" si="143">Y155*E155</f>
        <v>416622.72278879996</v>
      </c>
      <c r="W155" s="320">
        <f t="shared" si="123"/>
        <v>958196.82278879988</v>
      </c>
      <c r="X155" s="315">
        <f t="shared" si="124"/>
        <v>109012.5</v>
      </c>
      <c r="Y155" s="315">
        <f t="shared" si="125"/>
        <v>83861.256599999993</v>
      </c>
      <c r="Z155" s="320"/>
    </row>
    <row r="156" spans="1:162" ht="42.75" customHeight="1" outlineLevel="1" x14ac:dyDescent="0.45">
      <c r="A156" s="5">
        <v>134</v>
      </c>
      <c r="B156" s="5">
        <v>134</v>
      </c>
      <c r="C156" s="5" t="s">
        <v>98</v>
      </c>
      <c r="D156" s="196" t="s">
        <v>553</v>
      </c>
      <c r="E156" s="10">
        <v>0.28799999999999998</v>
      </c>
      <c r="F156" s="285">
        <f t="shared" si="135"/>
        <v>20520</v>
      </c>
      <c r="G156" s="285">
        <f t="shared" si="136"/>
        <v>24396.001919999999</v>
      </c>
      <c r="H156" s="285">
        <f t="shared" si="132"/>
        <v>44916.001919999995</v>
      </c>
      <c r="I156" s="285">
        <v>71250</v>
      </c>
      <c r="J156" s="285">
        <v>84708.34</v>
      </c>
      <c r="K156" s="10"/>
      <c r="M156" s="319">
        <f t="shared" si="120"/>
        <v>18468</v>
      </c>
      <c r="N156" s="319">
        <f t="shared" si="121"/>
        <v>21956.401727999997</v>
      </c>
      <c r="O156" s="319">
        <f t="shared" si="126"/>
        <v>40424.401727999997</v>
      </c>
      <c r="P156" s="319">
        <v>64125</v>
      </c>
      <c r="Q156" s="319">
        <v>76237.505999999994</v>
      </c>
      <c r="R156" s="319">
        <f t="shared" si="122"/>
        <v>140362.50599999999</v>
      </c>
      <c r="U156" s="315">
        <f t="shared" si="142"/>
        <v>31395.599999999999</v>
      </c>
      <c r="V156" s="315">
        <f t="shared" si="143"/>
        <v>24152.041900799995</v>
      </c>
      <c r="W156" s="320">
        <f t="shared" si="123"/>
        <v>55547.641900799994</v>
      </c>
      <c r="X156" s="315">
        <f t="shared" si="124"/>
        <v>109012.5</v>
      </c>
      <c r="Y156" s="315">
        <f t="shared" si="125"/>
        <v>83861.256599999993</v>
      </c>
      <c r="Z156" s="320"/>
    </row>
    <row r="157" spans="1:162" s="26" customFormat="1" ht="42.75" x14ac:dyDescent="0.45">
      <c r="A157" s="21"/>
      <c r="B157" s="21"/>
      <c r="C157" s="21" t="s">
        <v>99</v>
      </c>
      <c r="D157" s="27"/>
      <c r="E157" s="28"/>
      <c r="F157" s="225">
        <f t="shared" ref="F157:H157" si="144">SUM(F158:F177)</f>
        <v>608477.58000000007</v>
      </c>
      <c r="G157" s="225">
        <f t="shared" si="144"/>
        <v>0</v>
      </c>
      <c r="H157" s="225">
        <f t="shared" si="144"/>
        <v>608477.58000000007</v>
      </c>
      <c r="I157" s="225"/>
      <c r="J157" s="225"/>
      <c r="K157" s="225"/>
      <c r="L157" s="53"/>
      <c r="M157" s="225">
        <f t="shared" ref="M157:O157" si="145">SUM(M158:M177)</f>
        <v>547629.82200000004</v>
      </c>
      <c r="N157" s="225">
        <f t="shared" si="145"/>
        <v>0</v>
      </c>
      <c r="O157" s="225">
        <f t="shared" si="145"/>
        <v>547629.82200000004</v>
      </c>
      <c r="P157" s="319">
        <v>0</v>
      </c>
      <c r="Q157" s="319">
        <v>0</v>
      </c>
      <c r="R157" s="319">
        <f t="shared" si="122"/>
        <v>0</v>
      </c>
      <c r="S157" s="53"/>
      <c r="T157" s="53"/>
      <c r="U157" s="225">
        <f t="shared" ref="U157:W157" si="146">SUM(U158:U177)</f>
        <v>930970.69740000006</v>
      </c>
      <c r="V157" s="225">
        <f t="shared" si="146"/>
        <v>0</v>
      </c>
      <c r="W157" s="225">
        <f t="shared" si="146"/>
        <v>930970.69740000006</v>
      </c>
      <c r="X157" s="225"/>
      <c r="Y157" s="225"/>
      <c r="Z157" s="225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</row>
    <row r="158" spans="1:162" ht="71.25" customHeight="1" outlineLevel="1" x14ac:dyDescent="0.45">
      <c r="A158" s="5">
        <v>135</v>
      </c>
      <c r="B158" s="5">
        <v>135</v>
      </c>
      <c r="C158" s="5" t="s">
        <v>100</v>
      </c>
      <c r="D158" s="196" t="s">
        <v>553</v>
      </c>
      <c r="E158" s="10">
        <v>1.399</v>
      </c>
      <c r="F158" s="285">
        <f t="shared" ref="F158:F177" si="147">E158*I158</f>
        <v>77644.5</v>
      </c>
      <c r="G158" s="285">
        <f t="shared" ref="G158:G177" si="148">E158*J158</f>
        <v>0</v>
      </c>
      <c r="H158" s="285">
        <f t="shared" ref="H158:H177" si="149">F158+G158</f>
        <v>77644.5</v>
      </c>
      <c r="I158" s="285">
        <v>55500</v>
      </c>
      <c r="J158" s="285">
        <v>0</v>
      </c>
      <c r="K158" s="10"/>
      <c r="M158" s="319">
        <f t="shared" si="120"/>
        <v>69880.05</v>
      </c>
      <c r="N158" s="319">
        <f t="shared" si="121"/>
        <v>0</v>
      </c>
      <c r="O158" s="319">
        <f t="shared" si="126"/>
        <v>69880.05</v>
      </c>
      <c r="P158" s="319">
        <v>49950</v>
      </c>
      <c r="Q158" s="319">
        <v>0</v>
      </c>
      <c r="R158" s="319">
        <f t="shared" si="122"/>
        <v>49950</v>
      </c>
      <c r="U158" s="315">
        <f t="shared" ref="U158:U177" si="150">X158*E158</f>
        <v>118796.08500000001</v>
      </c>
      <c r="V158" s="315">
        <f t="shared" ref="V158:V177" si="151">Y158*E158</f>
        <v>0</v>
      </c>
      <c r="W158" s="320">
        <f t="shared" si="123"/>
        <v>118796.08500000001</v>
      </c>
      <c r="X158" s="315">
        <f t="shared" si="124"/>
        <v>84915</v>
      </c>
      <c r="Y158" s="315">
        <f t="shared" si="125"/>
        <v>0</v>
      </c>
      <c r="Z158" s="320"/>
    </row>
    <row r="159" spans="1:162" ht="57" customHeight="1" outlineLevel="1" x14ac:dyDescent="0.45">
      <c r="A159" s="5">
        <v>136</v>
      </c>
      <c r="B159" s="5">
        <v>136</v>
      </c>
      <c r="C159" s="5" t="s">
        <v>101</v>
      </c>
      <c r="D159" s="196" t="s">
        <v>553</v>
      </c>
      <c r="E159" s="10">
        <v>0.49299999999999999</v>
      </c>
      <c r="F159" s="285">
        <f t="shared" si="147"/>
        <v>27361.5</v>
      </c>
      <c r="G159" s="285">
        <f t="shared" si="148"/>
        <v>0</v>
      </c>
      <c r="H159" s="285">
        <f t="shared" si="149"/>
        <v>27361.5</v>
      </c>
      <c r="I159" s="285">
        <v>55500</v>
      </c>
      <c r="J159" s="285">
        <v>0</v>
      </c>
      <c r="K159" s="10"/>
      <c r="M159" s="319">
        <f t="shared" si="120"/>
        <v>24625.35</v>
      </c>
      <c r="N159" s="319">
        <f t="shared" si="121"/>
        <v>0</v>
      </c>
      <c r="O159" s="319">
        <f t="shared" si="126"/>
        <v>24625.35</v>
      </c>
      <c r="P159" s="319">
        <v>49950</v>
      </c>
      <c r="Q159" s="319">
        <v>0</v>
      </c>
      <c r="R159" s="319">
        <f t="shared" si="122"/>
        <v>49950</v>
      </c>
      <c r="U159" s="315">
        <f t="shared" si="150"/>
        <v>41863.095000000001</v>
      </c>
      <c r="V159" s="315">
        <f t="shared" si="151"/>
        <v>0</v>
      </c>
      <c r="W159" s="320">
        <f t="shared" si="123"/>
        <v>41863.095000000001</v>
      </c>
      <c r="X159" s="315">
        <f t="shared" si="124"/>
        <v>84915</v>
      </c>
      <c r="Y159" s="315">
        <f t="shared" si="125"/>
        <v>0</v>
      </c>
      <c r="Z159" s="320"/>
    </row>
    <row r="160" spans="1:162" s="32" customFormat="1" ht="71.25" customHeight="1" outlineLevel="1" x14ac:dyDescent="0.45">
      <c r="A160" s="5">
        <v>137</v>
      </c>
      <c r="B160" s="5">
        <v>137</v>
      </c>
      <c r="C160" s="5" t="s">
        <v>102</v>
      </c>
      <c r="D160" s="196" t="s">
        <v>553</v>
      </c>
      <c r="E160" s="10">
        <v>1.208</v>
      </c>
      <c r="F160" s="285">
        <f t="shared" si="147"/>
        <v>67044</v>
      </c>
      <c r="G160" s="285">
        <f t="shared" si="148"/>
        <v>0</v>
      </c>
      <c r="H160" s="285">
        <f t="shared" si="149"/>
        <v>67044</v>
      </c>
      <c r="I160" s="285">
        <v>55500</v>
      </c>
      <c r="J160" s="285">
        <v>0</v>
      </c>
      <c r="K160" s="10"/>
      <c r="M160" s="319">
        <f t="shared" si="120"/>
        <v>60339.6</v>
      </c>
      <c r="N160" s="319">
        <f t="shared" si="121"/>
        <v>0</v>
      </c>
      <c r="O160" s="319">
        <f t="shared" si="126"/>
        <v>60339.6</v>
      </c>
      <c r="P160" s="319">
        <v>49950</v>
      </c>
      <c r="Q160" s="319">
        <v>0</v>
      </c>
      <c r="R160" s="319">
        <f t="shared" si="122"/>
        <v>49950</v>
      </c>
      <c r="U160" s="315">
        <f t="shared" si="150"/>
        <v>102577.31999999999</v>
      </c>
      <c r="V160" s="315">
        <f t="shared" si="151"/>
        <v>0</v>
      </c>
      <c r="W160" s="320">
        <f t="shared" si="123"/>
        <v>102577.31999999999</v>
      </c>
      <c r="X160" s="315">
        <f t="shared" si="124"/>
        <v>84915</v>
      </c>
      <c r="Y160" s="315">
        <f t="shared" si="125"/>
        <v>0</v>
      </c>
      <c r="Z160" s="320"/>
      <c r="BY160" s="182"/>
      <c r="BZ160" s="182"/>
      <c r="CA160" s="182"/>
      <c r="CB160" s="182"/>
      <c r="CC160" s="182"/>
      <c r="CD160" s="182"/>
      <c r="CE160" s="182"/>
      <c r="CF160" s="182"/>
      <c r="CG160" s="182"/>
      <c r="CH160" s="182"/>
      <c r="CI160" s="182"/>
      <c r="CJ160" s="182"/>
      <c r="CK160" s="182"/>
      <c r="CL160" s="182"/>
      <c r="CM160" s="182"/>
      <c r="CN160" s="182"/>
      <c r="CO160" s="182"/>
      <c r="CP160" s="182"/>
      <c r="CQ160" s="182"/>
      <c r="CR160" s="182"/>
      <c r="CS160" s="182"/>
      <c r="CT160" s="182"/>
      <c r="CU160" s="182"/>
      <c r="CV160" s="182"/>
      <c r="CW160" s="182"/>
      <c r="CX160" s="182"/>
      <c r="CY160" s="182"/>
      <c r="CZ160" s="182"/>
      <c r="DA160" s="182"/>
      <c r="DB160" s="182"/>
      <c r="DC160" s="182"/>
      <c r="DD160" s="182"/>
      <c r="DE160" s="182"/>
      <c r="DF160" s="182"/>
      <c r="DG160" s="182"/>
      <c r="DH160" s="182"/>
      <c r="DI160" s="182"/>
      <c r="DJ160" s="182"/>
      <c r="DK160" s="182"/>
      <c r="DL160" s="182"/>
      <c r="DM160" s="182"/>
      <c r="DN160" s="182"/>
      <c r="DO160" s="182"/>
      <c r="DP160" s="182"/>
      <c r="DQ160" s="182"/>
      <c r="DR160" s="182"/>
      <c r="DS160" s="182"/>
      <c r="DT160" s="182"/>
      <c r="DU160" s="182"/>
      <c r="DV160" s="182"/>
      <c r="DW160" s="182"/>
      <c r="DX160" s="182"/>
      <c r="DY160" s="182"/>
      <c r="DZ160" s="182"/>
      <c r="EA160" s="182"/>
      <c r="EB160" s="182"/>
      <c r="EC160" s="182"/>
      <c r="ED160" s="182"/>
      <c r="EE160" s="182"/>
      <c r="EF160" s="182"/>
      <c r="EG160" s="182"/>
      <c r="EH160" s="182"/>
      <c r="EI160" s="182"/>
      <c r="EJ160" s="182"/>
      <c r="EK160" s="182"/>
      <c r="EL160" s="182"/>
      <c r="EM160" s="182"/>
      <c r="EN160" s="182"/>
      <c r="EO160" s="182"/>
      <c r="EP160" s="182"/>
      <c r="EQ160" s="182"/>
      <c r="ER160" s="182"/>
      <c r="ES160" s="182"/>
      <c r="ET160" s="182"/>
      <c r="EU160" s="182"/>
      <c r="EV160" s="182"/>
      <c r="EW160" s="182"/>
      <c r="EX160" s="182"/>
      <c r="EY160" s="182"/>
      <c r="EZ160" s="182"/>
      <c r="FA160" s="182"/>
      <c r="FB160" s="182"/>
      <c r="FC160" s="182"/>
      <c r="FD160" s="182"/>
      <c r="FE160" s="182"/>
      <c r="FF160" s="182"/>
    </row>
    <row r="161" spans="1:162" s="32" customFormat="1" ht="71.25" customHeight="1" outlineLevel="1" x14ac:dyDescent="0.45">
      <c r="A161" s="5">
        <v>138</v>
      </c>
      <c r="B161" s="5">
        <v>138</v>
      </c>
      <c r="C161" s="5" t="s">
        <v>103</v>
      </c>
      <c r="D161" s="196" t="s">
        <v>553</v>
      </c>
      <c r="E161" s="10">
        <v>0.55800000000000005</v>
      </c>
      <c r="F161" s="285">
        <f t="shared" si="147"/>
        <v>30969.000000000004</v>
      </c>
      <c r="G161" s="285">
        <f t="shared" si="148"/>
        <v>0</v>
      </c>
      <c r="H161" s="285">
        <f t="shared" si="149"/>
        <v>30969.000000000004</v>
      </c>
      <c r="I161" s="285">
        <v>55500</v>
      </c>
      <c r="J161" s="285">
        <v>0</v>
      </c>
      <c r="K161" s="10"/>
      <c r="M161" s="319">
        <f t="shared" si="120"/>
        <v>27872.100000000002</v>
      </c>
      <c r="N161" s="319">
        <f t="shared" si="121"/>
        <v>0</v>
      </c>
      <c r="O161" s="319">
        <f t="shared" si="126"/>
        <v>27872.100000000002</v>
      </c>
      <c r="P161" s="319">
        <v>49950</v>
      </c>
      <c r="Q161" s="319">
        <v>0</v>
      </c>
      <c r="R161" s="319">
        <f t="shared" si="122"/>
        <v>49950</v>
      </c>
      <c r="U161" s="315">
        <f t="shared" si="150"/>
        <v>47382.570000000007</v>
      </c>
      <c r="V161" s="315">
        <f t="shared" si="151"/>
        <v>0</v>
      </c>
      <c r="W161" s="320">
        <f t="shared" si="123"/>
        <v>47382.570000000007</v>
      </c>
      <c r="X161" s="315">
        <f t="shared" si="124"/>
        <v>84915</v>
      </c>
      <c r="Y161" s="315">
        <f t="shared" si="125"/>
        <v>0</v>
      </c>
      <c r="Z161" s="320"/>
      <c r="BY161" s="182"/>
      <c r="BZ161" s="182"/>
      <c r="CA161" s="182"/>
      <c r="CB161" s="182"/>
      <c r="CC161" s="182"/>
      <c r="CD161" s="182"/>
      <c r="CE161" s="182"/>
      <c r="CF161" s="182"/>
      <c r="CG161" s="182"/>
      <c r="CH161" s="182"/>
      <c r="CI161" s="182"/>
      <c r="CJ161" s="182"/>
      <c r="CK161" s="182"/>
      <c r="CL161" s="182"/>
      <c r="CM161" s="182"/>
      <c r="CN161" s="182"/>
      <c r="CO161" s="182"/>
      <c r="CP161" s="182"/>
      <c r="CQ161" s="182"/>
      <c r="CR161" s="182"/>
      <c r="CS161" s="182"/>
      <c r="CT161" s="182"/>
      <c r="CU161" s="182"/>
      <c r="CV161" s="182"/>
      <c r="CW161" s="182"/>
      <c r="CX161" s="182"/>
      <c r="CY161" s="182"/>
      <c r="CZ161" s="182"/>
      <c r="DA161" s="182"/>
      <c r="DB161" s="182"/>
      <c r="DC161" s="182"/>
      <c r="DD161" s="182"/>
      <c r="DE161" s="182"/>
      <c r="DF161" s="182"/>
      <c r="DG161" s="182"/>
      <c r="DH161" s="182"/>
      <c r="DI161" s="182"/>
      <c r="DJ161" s="182"/>
      <c r="DK161" s="182"/>
      <c r="DL161" s="182"/>
      <c r="DM161" s="182"/>
      <c r="DN161" s="182"/>
      <c r="DO161" s="182"/>
      <c r="DP161" s="182"/>
      <c r="DQ161" s="182"/>
      <c r="DR161" s="182"/>
      <c r="DS161" s="182"/>
      <c r="DT161" s="182"/>
      <c r="DU161" s="182"/>
      <c r="DV161" s="182"/>
      <c r="DW161" s="182"/>
      <c r="DX161" s="182"/>
      <c r="DY161" s="182"/>
      <c r="DZ161" s="182"/>
      <c r="EA161" s="182"/>
      <c r="EB161" s="182"/>
      <c r="EC161" s="182"/>
      <c r="ED161" s="182"/>
      <c r="EE161" s="182"/>
      <c r="EF161" s="182"/>
      <c r="EG161" s="182"/>
      <c r="EH161" s="182"/>
      <c r="EI161" s="182"/>
      <c r="EJ161" s="182"/>
      <c r="EK161" s="182"/>
      <c r="EL161" s="182"/>
      <c r="EM161" s="182"/>
      <c r="EN161" s="182"/>
      <c r="EO161" s="182"/>
      <c r="EP161" s="182"/>
      <c r="EQ161" s="182"/>
      <c r="ER161" s="182"/>
      <c r="ES161" s="182"/>
      <c r="ET161" s="182"/>
      <c r="EU161" s="182"/>
      <c r="EV161" s="182"/>
      <c r="EW161" s="182"/>
      <c r="EX161" s="182"/>
      <c r="EY161" s="182"/>
      <c r="EZ161" s="182"/>
      <c r="FA161" s="182"/>
      <c r="FB161" s="182"/>
      <c r="FC161" s="182"/>
      <c r="FD161" s="182"/>
      <c r="FE161" s="182"/>
      <c r="FF161" s="182"/>
    </row>
    <row r="162" spans="1:162" s="32" customFormat="1" ht="57" customHeight="1" outlineLevel="1" x14ac:dyDescent="0.45">
      <c r="A162" s="5">
        <v>139</v>
      </c>
      <c r="B162" s="5">
        <v>139</v>
      </c>
      <c r="C162" s="5" t="s">
        <v>104</v>
      </c>
      <c r="D162" s="196" t="s">
        <v>552</v>
      </c>
      <c r="E162" s="10">
        <v>21.87</v>
      </c>
      <c r="F162" s="285">
        <f t="shared" si="147"/>
        <v>1213.7850000000001</v>
      </c>
      <c r="G162" s="285">
        <f t="shared" si="148"/>
        <v>0</v>
      </c>
      <c r="H162" s="285">
        <f t="shared" si="149"/>
        <v>1213.7850000000001</v>
      </c>
      <c r="I162" s="285">
        <v>55.5</v>
      </c>
      <c r="J162" s="285">
        <v>0</v>
      </c>
      <c r="K162" s="10"/>
      <c r="M162" s="319">
        <f t="shared" si="120"/>
        <v>1092.4065000000001</v>
      </c>
      <c r="N162" s="319">
        <f t="shared" si="121"/>
        <v>0</v>
      </c>
      <c r="O162" s="319">
        <f t="shared" si="126"/>
        <v>1092.4065000000001</v>
      </c>
      <c r="P162" s="319">
        <v>49.95</v>
      </c>
      <c r="Q162" s="319">
        <v>0</v>
      </c>
      <c r="R162" s="319">
        <f t="shared" si="122"/>
        <v>49.95</v>
      </c>
      <c r="U162" s="315">
        <f t="shared" si="150"/>
        <v>1857.0910500000002</v>
      </c>
      <c r="V162" s="315">
        <f t="shared" si="151"/>
        <v>0</v>
      </c>
      <c r="W162" s="320">
        <f t="shared" si="123"/>
        <v>1857.0910500000002</v>
      </c>
      <c r="X162" s="315">
        <f t="shared" si="124"/>
        <v>84.915000000000006</v>
      </c>
      <c r="Y162" s="315">
        <f t="shared" si="125"/>
        <v>0</v>
      </c>
      <c r="Z162" s="320"/>
      <c r="BY162" s="182"/>
      <c r="BZ162" s="182"/>
      <c r="CA162" s="182"/>
      <c r="CB162" s="182"/>
      <c r="CC162" s="182"/>
      <c r="CD162" s="182"/>
      <c r="CE162" s="182"/>
      <c r="CF162" s="182"/>
      <c r="CG162" s="182"/>
      <c r="CH162" s="182"/>
      <c r="CI162" s="182"/>
      <c r="CJ162" s="182"/>
      <c r="CK162" s="182"/>
      <c r="CL162" s="182"/>
      <c r="CM162" s="182"/>
      <c r="CN162" s="182"/>
      <c r="CO162" s="182"/>
      <c r="CP162" s="182"/>
      <c r="CQ162" s="182"/>
      <c r="CR162" s="182"/>
      <c r="CS162" s="182"/>
      <c r="CT162" s="182"/>
      <c r="CU162" s="182"/>
      <c r="CV162" s="182"/>
      <c r="CW162" s="182"/>
      <c r="CX162" s="182"/>
      <c r="CY162" s="182"/>
      <c r="CZ162" s="182"/>
      <c r="DA162" s="182"/>
      <c r="DB162" s="182"/>
      <c r="DC162" s="182"/>
      <c r="DD162" s="182"/>
      <c r="DE162" s="182"/>
      <c r="DF162" s="182"/>
      <c r="DG162" s="182"/>
      <c r="DH162" s="182"/>
      <c r="DI162" s="182"/>
      <c r="DJ162" s="182"/>
      <c r="DK162" s="182"/>
      <c r="DL162" s="182"/>
      <c r="DM162" s="182"/>
      <c r="DN162" s="182"/>
      <c r="DO162" s="182"/>
      <c r="DP162" s="182"/>
      <c r="DQ162" s="182"/>
      <c r="DR162" s="182"/>
      <c r="DS162" s="182"/>
      <c r="DT162" s="182"/>
      <c r="DU162" s="182"/>
      <c r="DV162" s="182"/>
      <c r="DW162" s="182"/>
      <c r="DX162" s="182"/>
      <c r="DY162" s="182"/>
      <c r="DZ162" s="182"/>
      <c r="EA162" s="182"/>
      <c r="EB162" s="182"/>
      <c r="EC162" s="182"/>
      <c r="ED162" s="182"/>
      <c r="EE162" s="182"/>
      <c r="EF162" s="182"/>
      <c r="EG162" s="182"/>
      <c r="EH162" s="182"/>
      <c r="EI162" s="182"/>
      <c r="EJ162" s="182"/>
      <c r="EK162" s="182"/>
      <c r="EL162" s="182"/>
      <c r="EM162" s="182"/>
      <c r="EN162" s="182"/>
      <c r="EO162" s="182"/>
      <c r="EP162" s="182"/>
      <c r="EQ162" s="182"/>
      <c r="ER162" s="182"/>
      <c r="ES162" s="182"/>
      <c r="ET162" s="182"/>
      <c r="EU162" s="182"/>
      <c r="EV162" s="182"/>
      <c r="EW162" s="182"/>
      <c r="EX162" s="182"/>
      <c r="EY162" s="182"/>
      <c r="EZ162" s="182"/>
      <c r="FA162" s="182"/>
      <c r="FB162" s="182"/>
      <c r="FC162" s="182"/>
      <c r="FD162" s="182"/>
      <c r="FE162" s="182"/>
      <c r="FF162" s="182"/>
    </row>
    <row r="163" spans="1:162" s="32" customFormat="1" ht="57" customHeight="1" outlineLevel="1" x14ac:dyDescent="0.45">
      <c r="A163" s="5">
        <v>140</v>
      </c>
      <c r="B163" s="5">
        <v>140</v>
      </c>
      <c r="C163" s="5" t="s">
        <v>105</v>
      </c>
      <c r="D163" s="196" t="s">
        <v>553</v>
      </c>
      <c r="E163" s="10">
        <v>0.27900000000000003</v>
      </c>
      <c r="F163" s="285">
        <f t="shared" si="147"/>
        <v>15484.500000000002</v>
      </c>
      <c r="G163" s="285">
        <f t="shared" si="148"/>
        <v>0</v>
      </c>
      <c r="H163" s="285">
        <f t="shared" si="149"/>
        <v>15484.500000000002</v>
      </c>
      <c r="I163" s="285">
        <v>55500</v>
      </c>
      <c r="J163" s="285">
        <v>0</v>
      </c>
      <c r="K163" s="10"/>
      <c r="M163" s="319">
        <f t="shared" si="120"/>
        <v>13936.050000000001</v>
      </c>
      <c r="N163" s="319">
        <f t="shared" si="121"/>
        <v>0</v>
      </c>
      <c r="O163" s="319">
        <f t="shared" si="126"/>
        <v>13936.050000000001</v>
      </c>
      <c r="P163" s="319">
        <v>49950</v>
      </c>
      <c r="Q163" s="319">
        <v>0</v>
      </c>
      <c r="R163" s="319">
        <f t="shared" si="122"/>
        <v>49950</v>
      </c>
      <c r="U163" s="315">
        <f t="shared" si="150"/>
        <v>23691.285000000003</v>
      </c>
      <c r="V163" s="315">
        <f t="shared" si="151"/>
        <v>0</v>
      </c>
      <c r="W163" s="320">
        <f t="shared" si="123"/>
        <v>23691.285000000003</v>
      </c>
      <c r="X163" s="315">
        <f t="shared" si="124"/>
        <v>84915</v>
      </c>
      <c r="Y163" s="315">
        <f t="shared" si="125"/>
        <v>0</v>
      </c>
      <c r="Z163" s="320"/>
      <c r="BY163" s="182"/>
      <c r="BZ163" s="182"/>
      <c r="CA163" s="182"/>
      <c r="CB163" s="182"/>
      <c r="CC163" s="182"/>
      <c r="CD163" s="182"/>
      <c r="CE163" s="182"/>
      <c r="CF163" s="182"/>
      <c r="CG163" s="182"/>
      <c r="CH163" s="182"/>
      <c r="CI163" s="182"/>
      <c r="CJ163" s="182"/>
      <c r="CK163" s="182"/>
      <c r="CL163" s="182"/>
      <c r="CM163" s="182"/>
      <c r="CN163" s="182"/>
      <c r="CO163" s="182"/>
      <c r="CP163" s="182"/>
      <c r="CQ163" s="182"/>
      <c r="CR163" s="182"/>
      <c r="CS163" s="182"/>
      <c r="CT163" s="182"/>
      <c r="CU163" s="182"/>
      <c r="CV163" s="182"/>
      <c r="CW163" s="182"/>
      <c r="CX163" s="182"/>
      <c r="CY163" s="182"/>
      <c r="CZ163" s="182"/>
      <c r="DA163" s="182"/>
      <c r="DB163" s="182"/>
      <c r="DC163" s="182"/>
      <c r="DD163" s="182"/>
      <c r="DE163" s="182"/>
      <c r="DF163" s="182"/>
      <c r="DG163" s="182"/>
      <c r="DH163" s="182"/>
      <c r="DI163" s="182"/>
      <c r="DJ163" s="182"/>
      <c r="DK163" s="182"/>
      <c r="DL163" s="182"/>
      <c r="DM163" s="182"/>
      <c r="DN163" s="182"/>
      <c r="DO163" s="182"/>
      <c r="DP163" s="182"/>
      <c r="DQ163" s="182"/>
      <c r="DR163" s="182"/>
      <c r="DS163" s="182"/>
      <c r="DT163" s="182"/>
      <c r="DU163" s="182"/>
      <c r="DV163" s="182"/>
      <c r="DW163" s="182"/>
      <c r="DX163" s="182"/>
      <c r="DY163" s="182"/>
      <c r="DZ163" s="182"/>
      <c r="EA163" s="182"/>
      <c r="EB163" s="182"/>
      <c r="EC163" s="182"/>
      <c r="ED163" s="182"/>
      <c r="EE163" s="182"/>
      <c r="EF163" s="182"/>
      <c r="EG163" s="182"/>
      <c r="EH163" s="182"/>
      <c r="EI163" s="182"/>
      <c r="EJ163" s="182"/>
      <c r="EK163" s="182"/>
      <c r="EL163" s="182"/>
      <c r="EM163" s="182"/>
      <c r="EN163" s="182"/>
      <c r="EO163" s="182"/>
      <c r="EP163" s="182"/>
      <c r="EQ163" s="182"/>
      <c r="ER163" s="182"/>
      <c r="ES163" s="182"/>
      <c r="ET163" s="182"/>
      <c r="EU163" s="182"/>
      <c r="EV163" s="182"/>
      <c r="EW163" s="182"/>
      <c r="EX163" s="182"/>
      <c r="EY163" s="182"/>
      <c r="EZ163" s="182"/>
      <c r="FA163" s="182"/>
      <c r="FB163" s="182"/>
      <c r="FC163" s="182"/>
      <c r="FD163" s="182"/>
      <c r="FE163" s="182"/>
      <c r="FF163" s="182"/>
    </row>
    <row r="164" spans="1:162" s="32" customFormat="1" ht="57" customHeight="1" outlineLevel="1" x14ac:dyDescent="0.45">
      <c r="A164" s="5">
        <v>141</v>
      </c>
      <c r="B164" s="5">
        <v>141</v>
      </c>
      <c r="C164" s="5" t="s">
        <v>106</v>
      </c>
      <c r="D164" s="196" t="s">
        <v>553</v>
      </c>
      <c r="E164" s="10">
        <v>0.98599999999999999</v>
      </c>
      <c r="F164" s="285">
        <f t="shared" si="147"/>
        <v>54723</v>
      </c>
      <c r="G164" s="285">
        <f t="shared" si="148"/>
        <v>0</v>
      </c>
      <c r="H164" s="285">
        <f t="shared" si="149"/>
        <v>54723</v>
      </c>
      <c r="I164" s="285">
        <v>55500</v>
      </c>
      <c r="J164" s="285">
        <v>0</v>
      </c>
      <c r="K164" s="10"/>
      <c r="M164" s="319">
        <f t="shared" si="120"/>
        <v>49250.7</v>
      </c>
      <c r="N164" s="319">
        <f t="shared" si="121"/>
        <v>0</v>
      </c>
      <c r="O164" s="319">
        <f t="shared" si="126"/>
        <v>49250.7</v>
      </c>
      <c r="P164" s="319">
        <v>49950</v>
      </c>
      <c r="Q164" s="319">
        <v>0</v>
      </c>
      <c r="R164" s="319">
        <f t="shared" si="122"/>
        <v>49950</v>
      </c>
      <c r="U164" s="315">
        <f t="shared" si="150"/>
        <v>83726.19</v>
      </c>
      <c r="V164" s="315">
        <f t="shared" si="151"/>
        <v>0</v>
      </c>
      <c r="W164" s="320">
        <f t="shared" si="123"/>
        <v>83726.19</v>
      </c>
      <c r="X164" s="315">
        <f t="shared" si="124"/>
        <v>84915</v>
      </c>
      <c r="Y164" s="315">
        <f t="shared" si="125"/>
        <v>0</v>
      </c>
      <c r="Z164" s="320"/>
      <c r="BY164" s="182"/>
      <c r="BZ164" s="182"/>
      <c r="CA164" s="182"/>
      <c r="CB164" s="182"/>
      <c r="CC164" s="182"/>
      <c r="CD164" s="182"/>
      <c r="CE164" s="182"/>
      <c r="CF164" s="182"/>
      <c r="CG164" s="182"/>
      <c r="CH164" s="182"/>
      <c r="CI164" s="182"/>
      <c r="CJ164" s="182"/>
      <c r="CK164" s="182"/>
      <c r="CL164" s="182"/>
      <c r="CM164" s="182"/>
      <c r="CN164" s="182"/>
      <c r="CO164" s="182"/>
      <c r="CP164" s="182"/>
      <c r="CQ164" s="182"/>
      <c r="CR164" s="182"/>
      <c r="CS164" s="182"/>
      <c r="CT164" s="182"/>
      <c r="CU164" s="182"/>
      <c r="CV164" s="182"/>
      <c r="CW164" s="182"/>
      <c r="CX164" s="182"/>
      <c r="CY164" s="182"/>
      <c r="CZ164" s="182"/>
      <c r="DA164" s="182"/>
      <c r="DB164" s="182"/>
      <c r="DC164" s="182"/>
      <c r="DD164" s="182"/>
      <c r="DE164" s="182"/>
      <c r="DF164" s="182"/>
      <c r="DG164" s="182"/>
      <c r="DH164" s="182"/>
      <c r="DI164" s="182"/>
      <c r="DJ164" s="182"/>
      <c r="DK164" s="182"/>
      <c r="DL164" s="182"/>
      <c r="DM164" s="182"/>
      <c r="DN164" s="182"/>
      <c r="DO164" s="182"/>
      <c r="DP164" s="182"/>
      <c r="DQ164" s="182"/>
      <c r="DR164" s="182"/>
      <c r="DS164" s="182"/>
      <c r="DT164" s="182"/>
      <c r="DU164" s="182"/>
      <c r="DV164" s="182"/>
      <c r="DW164" s="182"/>
      <c r="DX164" s="182"/>
      <c r="DY164" s="182"/>
      <c r="DZ164" s="182"/>
      <c r="EA164" s="182"/>
      <c r="EB164" s="182"/>
      <c r="EC164" s="182"/>
      <c r="ED164" s="182"/>
      <c r="EE164" s="182"/>
      <c r="EF164" s="182"/>
      <c r="EG164" s="182"/>
      <c r="EH164" s="182"/>
      <c r="EI164" s="182"/>
      <c r="EJ164" s="182"/>
      <c r="EK164" s="182"/>
      <c r="EL164" s="182"/>
      <c r="EM164" s="182"/>
      <c r="EN164" s="182"/>
      <c r="EO164" s="182"/>
      <c r="EP164" s="182"/>
      <c r="EQ164" s="182"/>
      <c r="ER164" s="182"/>
      <c r="ES164" s="182"/>
      <c r="ET164" s="182"/>
      <c r="EU164" s="182"/>
      <c r="EV164" s="182"/>
      <c r="EW164" s="182"/>
      <c r="EX164" s="182"/>
      <c r="EY164" s="182"/>
      <c r="EZ164" s="182"/>
      <c r="FA164" s="182"/>
      <c r="FB164" s="182"/>
      <c r="FC164" s="182"/>
      <c r="FD164" s="182"/>
      <c r="FE164" s="182"/>
      <c r="FF164" s="182"/>
    </row>
    <row r="165" spans="1:162" s="32" customFormat="1" ht="57" customHeight="1" outlineLevel="1" x14ac:dyDescent="0.45">
      <c r="A165" s="5">
        <v>142</v>
      </c>
      <c r="B165" s="5">
        <v>142</v>
      </c>
      <c r="C165" s="5" t="s">
        <v>107</v>
      </c>
      <c r="D165" s="196" t="s">
        <v>553</v>
      </c>
      <c r="E165" s="10">
        <v>0.53100000000000003</v>
      </c>
      <c r="F165" s="285">
        <f t="shared" si="147"/>
        <v>29470.5</v>
      </c>
      <c r="G165" s="285">
        <f t="shared" si="148"/>
        <v>0</v>
      </c>
      <c r="H165" s="285">
        <f t="shared" si="149"/>
        <v>29470.5</v>
      </c>
      <c r="I165" s="285">
        <v>55500</v>
      </c>
      <c r="J165" s="285">
        <v>0</v>
      </c>
      <c r="K165" s="10"/>
      <c r="M165" s="319">
        <f t="shared" si="120"/>
        <v>26523.45</v>
      </c>
      <c r="N165" s="319">
        <f t="shared" si="121"/>
        <v>0</v>
      </c>
      <c r="O165" s="319">
        <f t="shared" si="126"/>
        <v>26523.45</v>
      </c>
      <c r="P165" s="319">
        <v>49950</v>
      </c>
      <c r="Q165" s="319">
        <v>0</v>
      </c>
      <c r="R165" s="319">
        <f t="shared" si="122"/>
        <v>49950</v>
      </c>
      <c r="U165" s="315">
        <f t="shared" si="150"/>
        <v>45089.865000000005</v>
      </c>
      <c r="V165" s="315">
        <f t="shared" si="151"/>
        <v>0</v>
      </c>
      <c r="W165" s="320">
        <f t="shared" si="123"/>
        <v>45089.865000000005</v>
      </c>
      <c r="X165" s="315">
        <f t="shared" si="124"/>
        <v>84915</v>
      </c>
      <c r="Y165" s="315">
        <f t="shared" si="125"/>
        <v>0</v>
      </c>
      <c r="Z165" s="320"/>
      <c r="BY165" s="182"/>
      <c r="BZ165" s="182"/>
      <c r="CA165" s="182"/>
      <c r="CB165" s="182"/>
      <c r="CC165" s="182"/>
      <c r="CD165" s="182"/>
      <c r="CE165" s="182"/>
      <c r="CF165" s="182"/>
      <c r="CG165" s="182"/>
      <c r="CH165" s="182"/>
      <c r="CI165" s="182"/>
      <c r="CJ165" s="182"/>
      <c r="CK165" s="182"/>
      <c r="CL165" s="182"/>
      <c r="CM165" s="182"/>
      <c r="CN165" s="182"/>
      <c r="CO165" s="182"/>
      <c r="CP165" s="182"/>
      <c r="CQ165" s="182"/>
      <c r="CR165" s="182"/>
      <c r="CS165" s="182"/>
      <c r="CT165" s="182"/>
      <c r="CU165" s="182"/>
      <c r="CV165" s="182"/>
      <c r="CW165" s="182"/>
      <c r="CX165" s="182"/>
      <c r="CY165" s="182"/>
      <c r="CZ165" s="182"/>
      <c r="DA165" s="182"/>
      <c r="DB165" s="182"/>
      <c r="DC165" s="182"/>
      <c r="DD165" s="182"/>
      <c r="DE165" s="182"/>
      <c r="DF165" s="182"/>
      <c r="DG165" s="182"/>
      <c r="DH165" s="182"/>
      <c r="DI165" s="182"/>
      <c r="DJ165" s="182"/>
      <c r="DK165" s="182"/>
      <c r="DL165" s="182"/>
      <c r="DM165" s="182"/>
      <c r="DN165" s="182"/>
      <c r="DO165" s="182"/>
      <c r="DP165" s="182"/>
      <c r="DQ165" s="182"/>
      <c r="DR165" s="182"/>
      <c r="DS165" s="182"/>
      <c r="DT165" s="182"/>
      <c r="DU165" s="182"/>
      <c r="DV165" s="182"/>
      <c r="DW165" s="182"/>
      <c r="DX165" s="182"/>
      <c r="DY165" s="182"/>
      <c r="DZ165" s="182"/>
      <c r="EA165" s="182"/>
      <c r="EB165" s="182"/>
      <c r="EC165" s="182"/>
      <c r="ED165" s="182"/>
      <c r="EE165" s="182"/>
      <c r="EF165" s="182"/>
      <c r="EG165" s="182"/>
      <c r="EH165" s="182"/>
      <c r="EI165" s="182"/>
      <c r="EJ165" s="182"/>
      <c r="EK165" s="182"/>
      <c r="EL165" s="182"/>
      <c r="EM165" s="182"/>
      <c r="EN165" s="182"/>
      <c r="EO165" s="182"/>
      <c r="EP165" s="182"/>
      <c r="EQ165" s="182"/>
      <c r="ER165" s="182"/>
      <c r="ES165" s="182"/>
      <c r="ET165" s="182"/>
      <c r="EU165" s="182"/>
      <c r="EV165" s="182"/>
      <c r="EW165" s="182"/>
      <c r="EX165" s="182"/>
      <c r="EY165" s="182"/>
      <c r="EZ165" s="182"/>
      <c r="FA165" s="182"/>
      <c r="FB165" s="182"/>
      <c r="FC165" s="182"/>
      <c r="FD165" s="182"/>
      <c r="FE165" s="182"/>
      <c r="FF165" s="182"/>
    </row>
    <row r="166" spans="1:162" s="32" customFormat="1" ht="57" customHeight="1" outlineLevel="1" x14ac:dyDescent="0.45">
      <c r="A166" s="5">
        <v>143</v>
      </c>
      <c r="B166" s="5">
        <v>143</v>
      </c>
      <c r="C166" s="5" t="s">
        <v>108</v>
      </c>
      <c r="D166" s="196" t="s">
        <v>553</v>
      </c>
      <c r="E166" s="10">
        <v>0.32</v>
      </c>
      <c r="F166" s="285">
        <f t="shared" si="147"/>
        <v>17760</v>
      </c>
      <c r="G166" s="285">
        <f t="shared" si="148"/>
        <v>0</v>
      </c>
      <c r="H166" s="285">
        <f t="shared" si="149"/>
        <v>17760</v>
      </c>
      <c r="I166" s="285">
        <v>55500</v>
      </c>
      <c r="J166" s="285">
        <v>0</v>
      </c>
      <c r="K166" s="10"/>
      <c r="M166" s="319">
        <f t="shared" si="120"/>
        <v>15984</v>
      </c>
      <c r="N166" s="319">
        <f t="shared" si="121"/>
        <v>0</v>
      </c>
      <c r="O166" s="319">
        <f t="shared" si="126"/>
        <v>15984</v>
      </c>
      <c r="P166" s="319">
        <v>49950</v>
      </c>
      <c r="Q166" s="319">
        <v>0</v>
      </c>
      <c r="R166" s="319">
        <f t="shared" si="122"/>
        <v>49950</v>
      </c>
      <c r="U166" s="315">
        <f t="shared" si="150"/>
        <v>27172.799999999999</v>
      </c>
      <c r="V166" s="315">
        <f t="shared" si="151"/>
        <v>0</v>
      </c>
      <c r="W166" s="320">
        <f t="shared" si="123"/>
        <v>27172.799999999999</v>
      </c>
      <c r="X166" s="315">
        <f t="shared" si="124"/>
        <v>84915</v>
      </c>
      <c r="Y166" s="315">
        <f t="shared" si="125"/>
        <v>0</v>
      </c>
      <c r="Z166" s="320"/>
      <c r="BY166" s="182"/>
      <c r="BZ166" s="182"/>
      <c r="CA166" s="182"/>
      <c r="CB166" s="182"/>
      <c r="CC166" s="182"/>
      <c r="CD166" s="182"/>
      <c r="CE166" s="182"/>
      <c r="CF166" s="182"/>
      <c r="CG166" s="182"/>
      <c r="CH166" s="182"/>
      <c r="CI166" s="182"/>
      <c r="CJ166" s="182"/>
      <c r="CK166" s="182"/>
      <c r="CL166" s="182"/>
      <c r="CM166" s="182"/>
      <c r="CN166" s="182"/>
      <c r="CO166" s="182"/>
      <c r="CP166" s="182"/>
      <c r="CQ166" s="182"/>
      <c r="CR166" s="182"/>
      <c r="CS166" s="182"/>
      <c r="CT166" s="182"/>
      <c r="CU166" s="182"/>
      <c r="CV166" s="182"/>
      <c r="CW166" s="182"/>
      <c r="CX166" s="182"/>
      <c r="CY166" s="182"/>
      <c r="CZ166" s="182"/>
      <c r="DA166" s="182"/>
      <c r="DB166" s="182"/>
      <c r="DC166" s="182"/>
      <c r="DD166" s="182"/>
      <c r="DE166" s="182"/>
      <c r="DF166" s="182"/>
      <c r="DG166" s="182"/>
      <c r="DH166" s="182"/>
      <c r="DI166" s="182"/>
      <c r="DJ166" s="182"/>
      <c r="DK166" s="182"/>
      <c r="DL166" s="182"/>
      <c r="DM166" s="182"/>
      <c r="DN166" s="182"/>
      <c r="DO166" s="182"/>
      <c r="DP166" s="182"/>
      <c r="DQ166" s="182"/>
      <c r="DR166" s="182"/>
      <c r="DS166" s="182"/>
      <c r="DT166" s="182"/>
      <c r="DU166" s="182"/>
      <c r="DV166" s="182"/>
      <c r="DW166" s="182"/>
      <c r="DX166" s="182"/>
      <c r="DY166" s="182"/>
      <c r="DZ166" s="182"/>
      <c r="EA166" s="182"/>
      <c r="EB166" s="182"/>
      <c r="EC166" s="182"/>
      <c r="ED166" s="182"/>
      <c r="EE166" s="182"/>
      <c r="EF166" s="182"/>
      <c r="EG166" s="182"/>
      <c r="EH166" s="182"/>
      <c r="EI166" s="182"/>
      <c r="EJ166" s="182"/>
      <c r="EK166" s="182"/>
      <c r="EL166" s="182"/>
      <c r="EM166" s="182"/>
      <c r="EN166" s="182"/>
      <c r="EO166" s="182"/>
      <c r="EP166" s="182"/>
      <c r="EQ166" s="182"/>
      <c r="ER166" s="182"/>
      <c r="ES166" s="182"/>
      <c r="ET166" s="182"/>
      <c r="EU166" s="182"/>
      <c r="EV166" s="182"/>
      <c r="EW166" s="182"/>
      <c r="EX166" s="182"/>
      <c r="EY166" s="182"/>
      <c r="EZ166" s="182"/>
      <c r="FA166" s="182"/>
      <c r="FB166" s="182"/>
      <c r="FC166" s="182"/>
      <c r="FD166" s="182"/>
      <c r="FE166" s="182"/>
      <c r="FF166" s="182"/>
    </row>
    <row r="167" spans="1:162" s="32" customFormat="1" ht="57" customHeight="1" outlineLevel="1" x14ac:dyDescent="0.45">
      <c r="A167" s="5">
        <v>144</v>
      </c>
      <c r="B167" s="5">
        <v>144</v>
      </c>
      <c r="C167" s="5" t="s">
        <v>109</v>
      </c>
      <c r="D167" s="196" t="s">
        <v>552</v>
      </c>
      <c r="E167" s="10">
        <v>123</v>
      </c>
      <c r="F167" s="285">
        <f t="shared" si="147"/>
        <v>6826.5</v>
      </c>
      <c r="G167" s="285">
        <f t="shared" si="148"/>
        <v>0</v>
      </c>
      <c r="H167" s="285">
        <f t="shared" si="149"/>
        <v>6826.5</v>
      </c>
      <c r="I167" s="285">
        <v>55.5</v>
      </c>
      <c r="J167" s="285">
        <v>0</v>
      </c>
      <c r="K167" s="10"/>
      <c r="M167" s="319">
        <f t="shared" si="120"/>
        <v>6143.85</v>
      </c>
      <c r="N167" s="319">
        <f t="shared" si="121"/>
        <v>0</v>
      </c>
      <c r="O167" s="319">
        <f t="shared" si="126"/>
        <v>6143.85</v>
      </c>
      <c r="P167" s="319">
        <v>49.95</v>
      </c>
      <c r="Q167" s="319">
        <v>0</v>
      </c>
      <c r="R167" s="319">
        <f t="shared" si="122"/>
        <v>49.95</v>
      </c>
      <c r="U167" s="315">
        <f t="shared" si="150"/>
        <v>10444.545</v>
      </c>
      <c r="V167" s="315">
        <f t="shared" si="151"/>
        <v>0</v>
      </c>
      <c r="W167" s="320">
        <f t="shared" si="123"/>
        <v>10444.545</v>
      </c>
      <c r="X167" s="315">
        <f t="shared" si="124"/>
        <v>84.915000000000006</v>
      </c>
      <c r="Y167" s="315">
        <f t="shared" si="125"/>
        <v>0</v>
      </c>
      <c r="Z167" s="320"/>
      <c r="BY167" s="182"/>
      <c r="BZ167" s="182"/>
      <c r="CA167" s="182"/>
      <c r="CB167" s="182"/>
      <c r="CC167" s="182"/>
      <c r="CD167" s="182"/>
      <c r="CE167" s="182"/>
      <c r="CF167" s="182"/>
      <c r="CG167" s="182"/>
      <c r="CH167" s="182"/>
      <c r="CI167" s="182"/>
      <c r="CJ167" s="182"/>
      <c r="CK167" s="182"/>
      <c r="CL167" s="182"/>
      <c r="CM167" s="182"/>
      <c r="CN167" s="182"/>
      <c r="CO167" s="182"/>
      <c r="CP167" s="182"/>
      <c r="CQ167" s="182"/>
      <c r="CR167" s="182"/>
      <c r="CS167" s="182"/>
      <c r="CT167" s="182"/>
      <c r="CU167" s="182"/>
      <c r="CV167" s="182"/>
      <c r="CW167" s="182"/>
      <c r="CX167" s="182"/>
      <c r="CY167" s="182"/>
      <c r="CZ167" s="182"/>
      <c r="DA167" s="182"/>
      <c r="DB167" s="182"/>
      <c r="DC167" s="182"/>
      <c r="DD167" s="182"/>
      <c r="DE167" s="182"/>
      <c r="DF167" s="182"/>
      <c r="DG167" s="182"/>
      <c r="DH167" s="182"/>
      <c r="DI167" s="182"/>
      <c r="DJ167" s="182"/>
      <c r="DK167" s="182"/>
      <c r="DL167" s="182"/>
      <c r="DM167" s="182"/>
      <c r="DN167" s="182"/>
      <c r="DO167" s="182"/>
      <c r="DP167" s="182"/>
      <c r="DQ167" s="182"/>
      <c r="DR167" s="182"/>
      <c r="DS167" s="182"/>
      <c r="DT167" s="182"/>
      <c r="DU167" s="182"/>
      <c r="DV167" s="182"/>
      <c r="DW167" s="182"/>
      <c r="DX167" s="182"/>
      <c r="DY167" s="182"/>
      <c r="DZ167" s="182"/>
      <c r="EA167" s="182"/>
      <c r="EB167" s="182"/>
      <c r="EC167" s="182"/>
      <c r="ED167" s="182"/>
      <c r="EE167" s="182"/>
      <c r="EF167" s="182"/>
      <c r="EG167" s="182"/>
      <c r="EH167" s="182"/>
      <c r="EI167" s="182"/>
      <c r="EJ167" s="182"/>
      <c r="EK167" s="182"/>
      <c r="EL167" s="182"/>
      <c r="EM167" s="182"/>
      <c r="EN167" s="182"/>
      <c r="EO167" s="182"/>
      <c r="EP167" s="182"/>
      <c r="EQ167" s="182"/>
      <c r="ER167" s="182"/>
      <c r="ES167" s="182"/>
      <c r="ET167" s="182"/>
      <c r="EU167" s="182"/>
      <c r="EV167" s="182"/>
      <c r="EW167" s="182"/>
      <c r="EX167" s="182"/>
      <c r="EY167" s="182"/>
      <c r="EZ167" s="182"/>
      <c r="FA167" s="182"/>
      <c r="FB167" s="182"/>
      <c r="FC167" s="182"/>
      <c r="FD167" s="182"/>
      <c r="FE167" s="182"/>
      <c r="FF167" s="182"/>
    </row>
    <row r="168" spans="1:162" s="32" customFormat="1" ht="57" customHeight="1" outlineLevel="1" x14ac:dyDescent="0.45">
      <c r="A168" s="5">
        <v>145</v>
      </c>
      <c r="B168" s="5">
        <v>145</v>
      </c>
      <c r="C168" s="5" t="s">
        <v>110</v>
      </c>
      <c r="D168" s="196" t="s">
        <v>553</v>
      </c>
      <c r="E168" s="10">
        <v>0.55900000000000005</v>
      </c>
      <c r="F168" s="285">
        <f t="shared" si="147"/>
        <v>31024.500000000004</v>
      </c>
      <c r="G168" s="285">
        <f t="shared" si="148"/>
        <v>0</v>
      </c>
      <c r="H168" s="285">
        <f t="shared" si="149"/>
        <v>31024.500000000004</v>
      </c>
      <c r="I168" s="285">
        <v>55500</v>
      </c>
      <c r="J168" s="285">
        <v>0</v>
      </c>
      <c r="K168" s="10"/>
      <c r="M168" s="319">
        <f t="shared" si="120"/>
        <v>27922.050000000003</v>
      </c>
      <c r="N168" s="319">
        <f t="shared" si="121"/>
        <v>0</v>
      </c>
      <c r="O168" s="319">
        <f t="shared" si="126"/>
        <v>27922.050000000003</v>
      </c>
      <c r="P168" s="319">
        <v>49950</v>
      </c>
      <c r="Q168" s="319">
        <v>0</v>
      </c>
      <c r="R168" s="319">
        <f t="shared" si="122"/>
        <v>49950</v>
      </c>
      <c r="U168" s="315">
        <f t="shared" si="150"/>
        <v>47467.485000000008</v>
      </c>
      <c r="V168" s="315">
        <f t="shared" si="151"/>
        <v>0</v>
      </c>
      <c r="W168" s="320">
        <f t="shared" si="123"/>
        <v>47467.485000000008</v>
      </c>
      <c r="X168" s="315">
        <f t="shared" si="124"/>
        <v>84915</v>
      </c>
      <c r="Y168" s="315">
        <f t="shared" si="125"/>
        <v>0</v>
      </c>
      <c r="Z168" s="320"/>
      <c r="BY168" s="182"/>
      <c r="BZ168" s="182"/>
      <c r="CA168" s="182"/>
      <c r="CB168" s="182"/>
      <c r="CC168" s="182"/>
      <c r="CD168" s="182"/>
      <c r="CE168" s="182"/>
      <c r="CF168" s="182"/>
      <c r="CG168" s="182"/>
      <c r="CH168" s="182"/>
      <c r="CI168" s="182"/>
      <c r="CJ168" s="182"/>
      <c r="CK168" s="182"/>
      <c r="CL168" s="182"/>
      <c r="CM168" s="182"/>
      <c r="CN168" s="182"/>
      <c r="CO168" s="182"/>
      <c r="CP168" s="182"/>
      <c r="CQ168" s="182"/>
      <c r="CR168" s="182"/>
      <c r="CS168" s="182"/>
      <c r="CT168" s="182"/>
      <c r="CU168" s="182"/>
      <c r="CV168" s="182"/>
      <c r="CW168" s="182"/>
      <c r="CX168" s="182"/>
      <c r="CY168" s="182"/>
      <c r="CZ168" s="182"/>
      <c r="DA168" s="182"/>
      <c r="DB168" s="182"/>
      <c r="DC168" s="182"/>
      <c r="DD168" s="182"/>
      <c r="DE168" s="182"/>
      <c r="DF168" s="182"/>
      <c r="DG168" s="182"/>
      <c r="DH168" s="182"/>
      <c r="DI168" s="182"/>
      <c r="DJ168" s="182"/>
      <c r="DK168" s="182"/>
      <c r="DL168" s="182"/>
      <c r="DM168" s="182"/>
      <c r="DN168" s="182"/>
      <c r="DO168" s="182"/>
      <c r="DP168" s="182"/>
      <c r="DQ168" s="182"/>
      <c r="DR168" s="182"/>
      <c r="DS168" s="182"/>
      <c r="DT168" s="182"/>
      <c r="DU168" s="182"/>
      <c r="DV168" s="182"/>
      <c r="DW168" s="182"/>
      <c r="DX168" s="182"/>
      <c r="DY168" s="182"/>
      <c r="DZ168" s="182"/>
      <c r="EA168" s="182"/>
      <c r="EB168" s="182"/>
      <c r="EC168" s="182"/>
      <c r="ED168" s="182"/>
      <c r="EE168" s="182"/>
      <c r="EF168" s="182"/>
      <c r="EG168" s="182"/>
      <c r="EH168" s="182"/>
      <c r="EI168" s="182"/>
      <c r="EJ168" s="182"/>
      <c r="EK168" s="182"/>
      <c r="EL168" s="182"/>
      <c r="EM168" s="182"/>
      <c r="EN168" s="182"/>
      <c r="EO168" s="182"/>
      <c r="EP168" s="182"/>
      <c r="EQ168" s="182"/>
      <c r="ER168" s="182"/>
      <c r="ES168" s="182"/>
      <c r="ET168" s="182"/>
      <c r="EU168" s="182"/>
      <c r="EV168" s="182"/>
      <c r="EW168" s="182"/>
      <c r="EX168" s="182"/>
      <c r="EY168" s="182"/>
      <c r="EZ168" s="182"/>
      <c r="FA168" s="182"/>
      <c r="FB168" s="182"/>
      <c r="FC168" s="182"/>
      <c r="FD168" s="182"/>
      <c r="FE168" s="182"/>
      <c r="FF168" s="182"/>
    </row>
    <row r="169" spans="1:162" s="32" customFormat="1" ht="71.25" customHeight="1" outlineLevel="1" x14ac:dyDescent="0.45">
      <c r="A169" s="5">
        <v>146</v>
      </c>
      <c r="B169" s="5">
        <v>146</v>
      </c>
      <c r="C169" s="5" t="s">
        <v>111</v>
      </c>
      <c r="D169" s="196" t="s">
        <v>553</v>
      </c>
      <c r="E169" s="10">
        <v>2.3109999999999999</v>
      </c>
      <c r="F169" s="285">
        <f t="shared" si="147"/>
        <v>128260.5</v>
      </c>
      <c r="G169" s="285">
        <f t="shared" si="148"/>
        <v>0</v>
      </c>
      <c r="H169" s="285">
        <f t="shared" si="149"/>
        <v>128260.5</v>
      </c>
      <c r="I169" s="285">
        <v>55500</v>
      </c>
      <c r="J169" s="285">
        <v>0</v>
      </c>
      <c r="K169" s="10"/>
      <c r="M169" s="319">
        <f t="shared" si="120"/>
        <v>115434.45</v>
      </c>
      <c r="N169" s="319">
        <f t="shared" si="121"/>
        <v>0</v>
      </c>
      <c r="O169" s="319">
        <f t="shared" si="126"/>
        <v>115434.45</v>
      </c>
      <c r="P169" s="319">
        <v>49950</v>
      </c>
      <c r="Q169" s="319">
        <v>0</v>
      </c>
      <c r="R169" s="319">
        <f t="shared" si="122"/>
        <v>49950</v>
      </c>
      <c r="U169" s="315">
        <f t="shared" si="150"/>
        <v>196238.565</v>
      </c>
      <c r="V169" s="315">
        <f t="shared" si="151"/>
        <v>0</v>
      </c>
      <c r="W169" s="320">
        <f t="shared" si="123"/>
        <v>196238.565</v>
      </c>
      <c r="X169" s="315">
        <f t="shared" si="124"/>
        <v>84915</v>
      </c>
      <c r="Y169" s="315">
        <f t="shared" si="125"/>
        <v>0</v>
      </c>
      <c r="Z169" s="320"/>
      <c r="BY169" s="182"/>
      <c r="BZ169" s="182"/>
      <c r="CA169" s="182"/>
      <c r="CB169" s="182"/>
      <c r="CC169" s="182"/>
      <c r="CD169" s="182"/>
      <c r="CE169" s="182"/>
      <c r="CF169" s="182"/>
      <c r="CG169" s="182"/>
      <c r="CH169" s="182"/>
      <c r="CI169" s="182"/>
      <c r="CJ169" s="182"/>
      <c r="CK169" s="182"/>
      <c r="CL169" s="182"/>
      <c r="CM169" s="182"/>
      <c r="CN169" s="182"/>
      <c r="CO169" s="182"/>
      <c r="CP169" s="182"/>
      <c r="CQ169" s="182"/>
      <c r="CR169" s="182"/>
      <c r="CS169" s="182"/>
      <c r="CT169" s="182"/>
      <c r="CU169" s="182"/>
      <c r="CV169" s="182"/>
      <c r="CW169" s="182"/>
      <c r="CX169" s="182"/>
      <c r="CY169" s="182"/>
      <c r="CZ169" s="182"/>
      <c r="DA169" s="182"/>
      <c r="DB169" s="182"/>
      <c r="DC169" s="182"/>
      <c r="DD169" s="182"/>
      <c r="DE169" s="182"/>
      <c r="DF169" s="182"/>
      <c r="DG169" s="182"/>
      <c r="DH169" s="182"/>
      <c r="DI169" s="182"/>
      <c r="DJ169" s="182"/>
      <c r="DK169" s="182"/>
      <c r="DL169" s="182"/>
      <c r="DM169" s="182"/>
      <c r="DN169" s="182"/>
      <c r="DO169" s="182"/>
      <c r="DP169" s="182"/>
      <c r="DQ169" s="182"/>
      <c r="DR169" s="182"/>
      <c r="DS169" s="182"/>
      <c r="DT169" s="182"/>
      <c r="DU169" s="182"/>
      <c r="DV169" s="182"/>
      <c r="DW169" s="182"/>
      <c r="DX169" s="182"/>
      <c r="DY169" s="182"/>
      <c r="DZ169" s="182"/>
      <c r="EA169" s="182"/>
      <c r="EB169" s="182"/>
      <c r="EC169" s="182"/>
      <c r="ED169" s="182"/>
      <c r="EE169" s="182"/>
      <c r="EF169" s="182"/>
      <c r="EG169" s="182"/>
      <c r="EH169" s="182"/>
      <c r="EI169" s="182"/>
      <c r="EJ169" s="182"/>
      <c r="EK169" s="182"/>
      <c r="EL169" s="182"/>
      <c r="EM169" s="182"/>
      <c r="EN169" s="182"/>
      <c r="EO169" s="182"/>
      <c r="EP169" s="182"/>
      <c r="EQ169" s="182"/>
      <c r="ER169" s="182"/>
      <c r="ES169" s="182"/>
      <c r="ET169" s="182"/>
      <c r="EU169" s="182"/>
      <c r="EV169" s="182"/>
      <c r="EW169" s="182"/>
      <c r="EX169" s="182"/>
      <c r="EY169" s="182"/>
      <c r="EZ169" s="182"/>
      <c r="FA169" s="182"/>
      <c r="FB169" s="182"/>
      <c r="FC169" s="182"/>
      <c r="FD169" s="182"/>
      <c r="FE169" s="182"/>
      <c r="FF169" s="182"/>
    </row>
    <row r="170" spans="1:162" s="32" customFormat="1" ht="71.25" customHeight="1" outlineLevel="1" x14ac:dyDescent="0.45">
      <c r="A170" s="5">
        <v>147</v>
      </c>
      <c r="B170" s="5">
        <v>147</v>
      </c>
      <c r="C170" s="5" t="s">
        <v>112</v>
      </c>
      <c r="D170" s="196" t="s">
        <v>552</v>
      </c>
      <c r="E170" s="10">
        <v>88.11</v>
      </c>
      <c r="F170" s="285">
        <f t="shared" si="147"/>
        <v>4890.1049999999996</v>
      </c>
      <c r="G170" s="285">
        <f t="shared" si="148"/>
        <v>0</v>
      </c>
      <c r="H170" s="285">
        <f t="shared" si="149"/>
        <v>4890.1049999999996</v>
      </c>
      <c r="I170" s="285">
        <v>55.5</v>
      </c>
      <c r="J170" s="285">
        <v>0</v>
      </c>
      <c r="K170" s="10"/>
      <c r="M170" s="319">
        <f t="shared" si="120"/>
        <v>4401.0945000000002</v>
      </c>
      <c r="N170" s="319">
        <f t="shared" si="121"/>
        <v>0</v>
      </c>
      <c r="O170" s="319">
        <f t="shared" si="126"/>
        <v>4401.0945000000002</v>
      </c>
      <c r="P170" s="319">
        <v>49.95</v>
      </c>
      <c r="Q170" s="319">
        <v>0</v>
      </c>
      <c r="R170" s="319">
        <f t="shared" si="122"/>
        <v>49.95</v>
      </c>
      <c r="U170" s="315">
        <f t="shared" si="150"/>
        <v>7481.8606500000005</v>
      </c>
      <c r="V170" s="315">
        <f t="shared" si="151"/>
        <v>0</v>
      </c>
      <c r="W170" s="320">
        <f t="shared" si="123"/>
        <v>7481.8606500000005</v>
      </c>
      <c r="X170" s="315">
        <f t="shared" si="124"/>
        <v>84.915000000000006</v>
      </c>
      <c r="Y170" s="315">
        <f t="shared" si="125"/>
        <v>0</v>
      </c>
      <c r="Z170" s="320"/>
      <c r="BY170" s="182"/>
      <c r="BZ170" s="182"/>
      <c r="CA170" s="182"/>
      <c r="CB170" s="182"/>
      <c r="CC170" s="182"/>
      <c r="CD170" s="182"/>
      <c r="CE170" s="182"/>
      <c r="CF170" s="182"/>
      <c r="CG170" s="182"/>
      <c r="CH170" s="182"/>
      <c r="CI170" s="182"/>
      <c r="CJ170" s="182"/>
      <c r="CK170" s="182"/>
      <c r="CL170" s="182"/>
      <c r="CM170" s="182"/>
      <c r="CN170" s="182"/>
      <c r="CO170" s="182"/>
      <c r="CP170" s="182"/>
      <c r="CQ170" s="182"/>
      <c r="CR170" s="182"/>
      <c r="CS170" s="182"/>
      <c r="CT170" s="182"/>
      <c r="CU170" s="182"/>
      <c r="CV170" s="182"/>
      <c r="CW170" s="182"/>
      <c r="CX170" s="182"/>
      <c r="CY170" s="182"/>
      <c r="CZ170" s="182"/>
      <c r="DA170" s="182"/>
      <c r="DB170" s="182"/>
      <c r="DC170" s="182"/>
      <c r="DD170" s="182"/>
      <c r="DE170" s="182"/>
      <c r="DF170" s="182"/>
      <c r="DG170" s="182"/>
      <c r="DH170" s="182"/>
      <c r="DI170" s="182"/>
      <c r="DJ170" s="182"/>
      <c r="DK170" s="182"/>
      <c r="DL170" s="182"/>
      <c r="DM170" s="182"/>
      <c r="DN170" s="182"/>
      <c r="DO170" s="182"/>
      <c r="DP170" s="182"/>
      <c r="DQ170" s="182"/>
      <c r="DR170" s="182"/>
      <c r="DS170" s="182"/>
      <c r="DT170" s="182"/>
      <c r="DU170" s="182"/>
      <c r="DV170" s="182"/>
      <c r="DW170" s="182"/>
      <c r="DX170" s="182"/>
      <c r="DY170" s="182"/>
      <c r="DZ170" s="182"/>
      <c r="EA170" s="182"/>
      <c r="EB170" s="182"/>
      <c r="EC170" s="182"/>
      <c r="ED170" s="182"/>
      <c r="EE170" s="182"/>
      <c r="EF170" s="182"/>
      <c r="EG170" s="182"/>
      <c r="EH170" s="182"/>
      <c r="EI170" s="182"/>
      <c r="EJ170" s="182"/>
      <c r="EK170" s="182"/>
      <c r="EL170" s="182"/>
      <c r="EM170" s="182"/>
      <c r="EN170" s="182"/>
      <c r="EO170" s="182"/>
      <c r="EP170" s="182"/>
      <c r="EQ170" s="182"/>
      <c r="ER170" s="182"/>
      <c r="ES170" s="182"/>
      <c r="ET170" s="182"/>
      <c r="EU170" s="182"/>
      <c r="EV170" s="182"/>
      <c r="EW170" s="182"/>
      <c r="EX170" s="182"/>
      <c r="EY170" s="182"/>
      <c r="EZ170" s="182"/>
      <c r="FA170" s="182"/>
      <c r="FB170" s="182"/>
      <c r="FC170" s="182"/>
      <c r="FD170" s="182"/>
      <c r="FE170" s="182"/>
      <c r="FF170" s="182"/>
    </row>
    <row r="171" spans="1:162" s="32" customFormat="1" ht="99.75" customHeight="1" outlineLevel="1" x14ac:dyDescent="0.45">
      <c r="A171" s="5">
        <v>148</v>
      </c>
      <c r="B171" s="5">
        <v>148</v>
      </c>
      <c r="C171" s="5" t="s">
        <v>113</v>
      </c>
      <c r="D171" s="196" t="s">
        <v>553</v>
      </c>
      <c r="E171" s="10">
        <v>0.68899999999999995</v>
      </c>
      <c r="F171" s="285">
        <f t="shared" si="147"/>
        <v>38239.5</v>
      </c>
      <c r="G171" s="285">
        <f t="shared" si="148"/>
        <v>0</v>
      </c>
      <c r="H171" s="285">
        <f t="shared" si="149"/>
        <v>38239.5</v>
      </c>
      <c r="I171" s="285">
        <v>55500</v>
      </c>
      <c r="J171" s="285">
        <v>0</v>
      </c>
      <c r="K171" s="10"/>
      <c r="M171" s="319">
        <f t="shared" si="120"/>
        <v>34415.549999999996</v>
      </c>
      <c r="N171" s="319">
        <f t="shared" si="121"/>
        <v>0</v>
      </c>
      <c r="O171" s="319">
        <f t="shared" si="126"/>
        <v>34415.549999999996</v>
      </c>
      <c r="P171" s="319">
        <v>49950</v>
      </c>
      <c r="Q171" s="319">
        <v>0</v>
      </c>
      <c r="R171" s="319">
        <f t="shared" si="122"/>
        <v>49950</v>
      </c>
      <c r="U171" s="315">
        <f t="shared" si="150"/>
        <v>58506.434999999998</v>
      </c>
      <c r="V171" s="315">
        <f t="shared" si="151"/>
        <v>0</v>
      </c>
      <c r="W171" s="320">
        <f t="shared" si="123"/>
        <v>58506.434999999998</v>
      </c>
      <c r="X171" s="315">
        <f t="shared" si="124"/>
        <v>84915</v>
      </c>
      <c r="Y171" s="315">
        <f t="shared" si="125"/>
        <v>0</v>
      </c>
      <c r="Z171" s="320"/>
      <c r="BY171" s="182"/>
      <c r="BZ171" s="182"/>
      <c r="CA171" s="182"/>
      <c r="CB171" s="182"/>
      <c r="CC171" s="182"/>
      <c r="CD171" s="182"/>
      <c r="CE171" s="182"/>
      <c r="CF171" s="182"/>
      <c r="CG171" s="182"/>
      <c r="CH171" s="182"/>
      <c r="CI171" s="182"/>
      <c r="CJ171" s="182"/>
      <c r="CK171" s="182"/>
      <c r="CL171" s="182"/>
      <c r="CM171" s="182"/>
      <c r="CN171" s="182"/>
      <c r="CO171" s="182"/>
      <c r="CP171" s="182"/>
      <c r="CQ171" s="182"/>
      <c r="CR171" s="182"/>
      <c r="CS171" s="182"/>
      <c r="CT171" s="182"/>
      <c r="CU171" s="182"/>
      <c r="CV171" s="182"/>
      <c r="CW171" s="182"/>
      <c r="CX171" s="182"/>
      <c r="CY171" s="182"/>
      <c r="CZ171" s="182"/>
      <c r="DA171" s="182"/>
      <c r="DB171" s="182"/>
      <c r="DC171" s="182"/>
      <c r="DD171" s="182"/>
      <c r="DE171" s="182"/>
      <c r="DF171" s="182"/>
      <c r="DG171" s="182"/>
      <c r="DH171" s="182"/>
      <c r="DI171" s="182"/>
      <c r="DJ171" s="182"/>
      <c r="DK171" s="182"/>
      <c r="DL171" s="182"/>
      <c r="DM171" s="182"/>
      <c r="DN171" s="182"/>
      <c r="DO171" s="182"/>
      <c r="DP171" s="182"/>
      <c r="DQ171" s="182"/>
      <c r="DR171" s="182"/>
      <c r="DS171" s="182"/>
      <c r="DT171" s="182"/>
      <c r="DU171" s="182"/>
      <c r="DV171" s="182"/>
      <c r="DW171" s="182"/>
      <c r="DX171" s="182"/>
      <c r="DY171" s="182"/>
      <c r="DZ171" s="182"/>
      <c r="EA171" s="182"/>
      <c r="EB171" s="182"/>
      <c r="EC171" s="182"/>
      <c r="ED171" s="182"/>
      <c r="EE171" s="182"/>
      <c r="EF171" s="182"/>
      <c r="EG171" s="182"/>
      <c r="EH171" s="182"/>
      <c r="EI171" s="182"/>
      <c r="EJ171" s="182"/>
      <c r="EK171" s="182"/>
      <c r="EL171" s="182"/>
      <c r="EM171" s="182"/>
      <c r="EN171" s="182"/>
      <c r="EO171" s="182"/>
      <c r="EP171" s="182"/>
      <c r="EQ171" s="182"/>
      <c r="ER171" s="182"/>
      <c r="ES171" s="182"/>
      <c r="ET171" s="182"/>
      <c r="EU171" s="182"/>
      <c r="EV171" s="182"/>
      <c r="EW171" s="182"/>
      <c r="EX171" s="182"/>
      <c r="EY171" s="182"/>
      <c r="EZ171" s="182"/>
      <c r="FA171" s="182"/>
      <c r="FB171" s="182"/>
      <c r="FC171" s="182"/>
      <c r="FD171" s="182"/>
      <c r="FE171" s="182"/>
      <c r="FF171" s="182"/>
    </row>
    <row r="172" spans="1:162" s="32" customFormat="1" ht="71.25" customHeight="1" outlineLevel="1" x14ac:dyDescent="0.45">
      <c r="A172" s="5">
        <v>149</v>
      </c>
      <c r="B172" s="5">
        <v>149</v>
      </c>
      <c r="C172" s="5" t="s">
        <v>114</v>
      </c>
      <c r="D172" s="196" t="s">
        <v>552</v>
      </c>
      <c r="E172" s="10">
        <v>342.11</v>
      </c>
      <c r="F172" s="285">
        <f t="shared" si="147"/>
        <v>18987.105</v>
      </c>
      <c r="G172" s="285">
        <f t="shared" si="148"/>
        <v>0</v>
      </c>
      <c r="H172" s="285">
        <f t="shared" si="149"/>
        <v>18987.105</v>
      </c>
      <c r="I172" s="285">
        <v>55.5</v>
      </c>
      <c r="J172" s="285">
        <v>0</v>
      </c>
      <c r="K172" s="10"/>
      <c r="M172" s="319">
        <f t="shared" si="120"/>
        <v>17088.394500000002</v>
      </c>
      <c r="N172" s="319">
        <f t="shared" si="121"/>
        <v>0</v>
      </c>
      <c r="O172" s="319">
        <f t="shared" si="126"/>
        <v>17088.394500000002</v>
      </c>
      <c r="P172" s="319">
        <v>49.95</v>
      </c>
      <c r="Q172" s="319">
        <v>0</v>
      </c>
      <c r="R172" s="319">
        <f t="shared" si="122"/>
        <v>49.95</v>
      </c>
      <c r="U172" s="315">
        <f t="shared" si="150"/>
        <v>29050.270650000002</v>
      </c>
      <c r="V172" s="315">
        <f t="shared" si="151"/>
        <v>0</v>
      </c>
      <c r="W172" s="320">
        <f t="shared" si="123"/>
        <v>29050.270650000002</v>
      </c>
      <c r="X172" s="315">
        <f t="shared" si="124"/>
        <v>84.915000000000006</v>
      </c>
      <c r="Y172" s="315">
        <f t="shared" si="125"/>
        <v>0</v>
      </c>
      <c r="Z172" s="320"/>
      <c r="BY172" s="182"/>
      <c r="BZ172" s="182"/>
      <c r="CA172" s="182"/>
      <c r="CB172" s="182"/>
      <c r="CC172" s="182"/>
      <c r="CD172" s="182"/>
      <c r="CE172" s="182"/>
      <c r="CF172" s="182"/>
      <c r="CG172" s="182"/>
      <c r="CH172" s="182"/>
      <c r="CI172" s="182"/>
      <c r="CJ172" s="182"/>
      <c r="CK172" s="182"/>
      <c r="CL172" s="182"/>
      <c r="CM172" s="182"/>
      <c r="CN172" s="182"/>
      <c r="CO172" s="182"/>
      <c r="CP172" s="182"/>
      <c r="CQ172" s="182"/>
      <c r="CR172" s="182"/>
      <c r="CS172" s="182"/>
      <c r="CT172" s="182"/>
      <c r="CU172" s="182"/>
      <c r="CV172" s="182"/>
      <c r="CW172" s="182"/>
      <c r="CX172" s="182"/>
      <c r="CY172" s="182"/>
      <c r="CZ172" s="182"/>
      <c r="DA172" s="182"/>
      <c r="DB172" s="182"/>
      <c r="DC172" s="182"/>
      <c r="DD172" s="182"/>
      <c r="DE172" s="182"/>
      <c r="DF172" s="182"/>
      <c r="DG172" s="182"/>
      <c r="DH172" s="182"/>
      <c r="DI172" s="182"/>
      <c r="DJ172" s="182"/>
      <c r="DK172" s="182"/>
      <c r="DL172" s="182"/>
      <c r="DM172" s="182"/>
      <c r="DN172" s="182"/>
      <c r="DO172" s="182"/>
      <c r="DP172" s="182"/>
      <c r="DQ172" s="182"/>
      <c r="DR172" s="182"/>
      <c r="DS172" s="182"/>
      <c r="DT172" s="182"/>
      <c r="DU172" s="182"/>
      <c r="DV172" s="182"/>
      <c r="DW172" s="182"/>
      <c r="DX172" s="182"/>
      <c r="DY172" s="182"/>
      <c r="DZ172" s="182"/>
      <c r="EA172" s="182"/>
      <c r="EB172" s="182"/>
      <c r="EC172" s="182"/>
      <c r="ED172" s="182"/>
      <c r="EE172" s="182"/>
      <c r="EF172" s="182"/>
      <c r="EG172" s="182"/>
      <c r="EH172" s="182"/>
      <c r="EI172" s="182"/>
      <c r="EJ172" s="182"/>
      <c r="EK172" s="182"/>
      <c r="EL172" s="182"/>
      <c r="EM172" s="182"/>
      <c r="EN172" s="182"/>
      <c r="EO172" s="182"/>
      <c r="EP172" s="182"/>
      <c r="EQ172" s="182"/>
      <c r="ER172" s="182"/>
      <c r="ES172" s="182"/>
      <c r="ET172" s="182"/>
      <c r="EU172" s="182"/>
      <c r="EV172" s="182"/>
      <c r="EW172" s="182"/>
      <c r="EX172" s="182"/>
      <c r="EY172" s="182"/>
      <c r="EZ172" s="182"/>
      <c r="FA172" s="182"/>
      <c r="FB172" s="182"/>
      <c r="FC172" s="182"/>
      <c r="FD172" s="182"/>
      <c r="FE172" s="182"/>
      <c r="FF172" s="182"/>
    </row>
    <row r="173" spans="1:162" s="32" customFormat="1" ht="71.25" customHeight="1" outlineLevel="1" x14ac:dyDescent="0.45">
      <c r="A173" s="5">
        <v>150</v>
      </c>
      <c r="B173" s="5">
        <v>150</v>
      </c>
      <c r="C173" s="5" t="s">
        <v>115</v>
      </c>
      <c r="D173" s="196" t="s">
        <v>552</v>
      </c>
      <c r="E173" s="10">
        <v>356.85</v>
      </c>
      <c r="F173" s="285">
        <f t="shared" si="147"/>
        <v>19805.175000000003</v>
      </c>
      <c r="G173" s="285">
        <f t="shared" si="148"/>
        <v>0</v>
      </c>
      <c r="H173" s="285">
        <f t="shared" si="149"/>
        <v>19805.175000000003</v>
      </c>
      <c r="I173" s="285">
        <v>55.5</v>
      </c>
      <c r="J173" s="285">
        <v>0</v>
      </c>
      <c r="K173" s="10"/>
      <c r="M173" s="319">
        <f t="shared" si="120"/>
        <v>17824.657500000001</v>
      </c>
      <c r="N173" s="319">
        <f t="shared" si="121"/>
        <v>0</v>
      </c>
      <c r="O173" s="319">
        <f t="shared" si="126"/>
        <v>17824.657500000001</v>
      </c>
      <c r="P173" s="319">
        <v>49.95</v>
      </c>
      <c r="Q173" s="319">
        <v>0</v>
      </c>
      <c r="R173" s="319">
        <f t="shared" si="122"/>
        <v>49.95</v>
      </c>
      <c r="U173" s="315">
        <f t="shared" si="150"/>
        <v>30301.917750000004</v>
      </c>
      <c r="V173" s="315">
        <f t="shared" si="151"/>
        <v>0</v>
      </c>
      <c r="W173" s="320">
        <f t="shared" si="123"/>
        <v>30301.917750000004</v>
      </c>
      <c r="X173" s="315">
        <f t="shared" si="124"/>
        <v>84.915000000000006</v>
      </c>
      <c r="Y173" s="315">
        <f t="shared" si="125"/>
        <v>0</v>
      </c>
      <c r="Z173" s="320"/>
      <c r="BY173" s="182"/>
      <c r="BZ173" s="182"/>
      <c r="CA173" s="182"/>
      <c r="CB173" s="182"/>
      <c r="CC173" s="182"/>
      <c r="CD173" s="182"/>
      <c r="CE173" s="182"/>
      <c r="CF173" s="182"/>
      <c r="CG173" s="182"/>
      <c r="CH173" s="182"/>
      <c r="CI173" s="182"/>
      <c r="CJ173" s="182"/>
      <c r="CK173" s="182"/>
      <c r="CL173" s="182"/>
      <c r="CM173" s="182"/>
      <c r="CN173" s="182"/>
      <c r="CO173" s="182"/>
      <c r="CP173" s="182"/>
      <c r="CQ173" s="182"/>
      <c r="CR173" s="182"/>
      <c r="CS173" s="182"/>
      <c r="CT173" s="182"/>
      <c r="CU173" s="182"/>
      <c r="CV173" s="182"/>
      <c r="CW173" s="182"/>
      <c r="CX173" s="182"/>
      <c r="CY173" s="182"/>
      <c r="CZ173" s="182"/>
      <c r="DA173" s="182"/>
      <c r="DB173" s="182"/>
      <c r="DC173" s="182"/>
      <c r="DD173" s="182"/>
      <c r="DE173" s="182"/>
      <c r="DF173" s="182"/>
      <c r="DG173" s="182"/>
      <c r="DH173" s="182"/>
      <c r="DI173" s="182"/>
      <c r="DJ173" s="182"/>
      <c r="DK173" s="182"/>
      <c r="DL173" s="182"/>
      <c r="DM173" s="182"/>
      <c r="DN173" s="182"/>
      <c r="DO173" s="182"/>
      <c r="DP173" s="182"/>
      <c r="DQ173" s="182"/>
      <c r="DR173" s="182"/>
      <c r="DS173" s="182"/>
      <c r="DT173" s="182"/>
      <c r="DU173" s="182"/>
      <c r="DV173" s="182"/>
      <c r="DW173" s="182"/>
      <c r="DX173" s="182"/>
      <c r="DY173" s="182"/>
      <c r="DZ173" s="182"/>
      <c r="EA173" s="182"/>
      <c r="EB173" s="182"/>
      <c r="EC173" s="182"/>
      <c r="ED173" s="182"/>
      <c r="EE173" s="182"/>
      <c r="EF173" s="182"/>
      <c r="EG173" s="182"/>
      <c r="EH173" s="182"/>
      <c r="EI173" s="182"/>
      <c r="EJ173" s="182"/>
      <c r="EK173" s="182"/>
      <c r="EL173" s="182"/>
      <c r="EM173" s="182"/>
      <c r="EN173" s="182"/>
      <c r="EO173" s="182"/>
      <c r="EP173" s="182"/>
      <c r="EQ173" s="182"/>
      <c r="ER173" s="182"/>
      <c r="ES173" s="182"/>
      <c r="ET173" s="182"/>
      <c r="EU173" s="182"/>
      <c r="EV173" s="182"/>
      <c r="EW173" s="182"/>
      <c r="EX173" s="182"/>
      <c r="EY173" s="182"/>
      <c r="EZ173" s="182"/>
      <c r="FA173" s="182"/>
      <c r="FB173" s="182"/>
      <c r="FC173" s="182"/>
      <c r="FD173" s="182"/>
      <c r="FE173" s="182"/>
      <c r="FF173" s="182"/>
    </row>
    <row r="174" spans="1:162" s="32" customFormat="1" ht="71.25" customHeight="1" outlineLevel="1" x14ac:dyDescent="0.45">
      <c r="A174" s="5">
        <v>151</v>
      </c>
      <c r="B174" s="5">
        <v>151</v>
      </c>
      <c r="C174" s="5" t="s">
        <v>116</v>
      </c>
      <c r="D174" s="196" t="s">
        <v>552</v>
      </c>
      <c r="E174" s="10">
        <v>205.84</v>
      </c>
      <c r="F174" s="285">
        <f t="shared" si="147"/>
        <v>11424.12</v>
      </c>
      <c r="G174" s="285">
        <f t="shared" si="148"/>
        <v>0</v>
      </c>
      <c r="H174" s="285">
        <f t="shared" si="149"/>
        <v>11424.12</v>
      </c>
      <c r="I174" s="285">
        <v>55.5</v>
      </c>
      <c r="J174" s="285">
        <v>0</v>
      </c>
      <c r="K174" s="10"/>
      <c r="M174" s="319">
        <f t="shared" si="120"/>
        <v>10281.708000000001</v>
      </c>
      <c r="N174" s="319">
        <f t="shared" si="121"/>
        <v>0</v>
      </c>
      <c r="O174" s="319">
        <f t="shared" si="126"/>
        <v>10281.708000000001</v>
      </c>
      <c r="P174" s="319">
        <v>49.95</v>
      </c>
      <c r="Q174" s="319">
        <v>0</v>
      </c>
      <c r="R174" s="319">
        <f t="shared" si="122"/>
        <v>49.95</v>
      </c>
      <c r="U174" s="315">
        <f t="shared" si="150"/>
        <v>17478.903600000001</v>
      </c>
      <c r="V174" s="315">
        <f t="shared" si="151"/>
        <v>0</v>
      </c>
      <c r="W174" s="320">
        <f t="shared" si="123"/>
        <v>17478.903600000001</v>
      </c>
      <c r="X174" s="315">
        <f t="shared" si="124"/>
        <v>84.915000000000006</v>
      </c>
      <c r="Y174" s="315">
        <f t="shared" si="125"/>
        <v>0</v>
      </c>
      <c r="Z174" s="320"/>
      <c r="BY174" s="182"/>
      <c r="BZ174" s="182"/>
      <c r="CA174" s="182"/>
      <c r="CB174" s="182"/>
      <c r="CC174" s="182"/>
      <c r="CD174" s="182"/>
      <c r="CE174" s="182"/>
      <c r="CF174" s="182"/>
      <c r="CG174" s="182"/>
      <c r="CH174" s="182"/>
      <c r="CI174" s="182"/>
      <c r="CJ174" s="182"/>
      <c r="CK174" s="182"/>
      <c r="CL174" s="182"/>
      <c r="CM174" s="182"/>
      <c r="CN174" s="182"/>
      <c r="CO174" s="182"/>
      <c r="CP174" s="182"/>
      <c r="CQ174" s="182"/>
      <c r="CR174" s="182"/>
      <c r="CS174" s="182"/>
      <c r="CT174" s="182"/>
      <c r="CU174" s="182"/>
      <c r="CV174" s="182"/>
      <c r="CW174" s="182"/>
      <c r="CX174" s="182"/>
      <c r="CY174" s="182"/>
      <c r="CZ174" s="182"/>
      <c r="DA174" s="182"/>
      <c r="DB174" s="182"/>
      <c r="DC174" s="182"/>
      <c r="DD174" s="182"/>
      <c r="DE174" s="182"/>
      <c r="DF174" s="182"/>
      <c r="DG174" s="182"/>
      <c r="DH174" s="182"/>
      <c r="DI174" s="182"/>
      <c r="DJ174" s="182"/>
      <c r="DK174" s="182"/>
      <c r="DL174" s="182"/>
      <c r="DM174" s="182"/>
      <c r="DN174" s="182"/>
      <c r="DO174" s="182"/>
      <c r="DP174" s="182"/>
      <c r="DQ174" s="182"/>
      <c r="DR174" s="182"/>
      <c r="DS174" s="182"/>
      <c r="DT174" s="182"/>
      <c r="DU174" s="182"/>
      <c r="DV174" s="182"/>
      <c r="DW174" s="182"/>
      <c r="DX174" s="182"/>
      <c r="DY174" s="182"/>
      <c r="DZ174" s="182"/>
      <c r="EA174" s="182"/>
      <c r="EB174" s="182"/>
      <c r="EC174" s="182"/>
      <c r="ED174" s="182"/>
      <c r="EE174" s="182"/>
      <c r="EF174" s="182"/>
      <c r="EG174" s="182"/>
      <c r="EH174" s="182"/>
      <c r="EI174" s="182"/>
      <c r="EJ174" s="182"/>
      <c r="EK174" s="182"/>
      <c r="EL174" s="182"/>
      <c r="EM174" s="182"/>
      <c r="EN174" s="182"/>
      <c r="EO174" s="182"/>
      <c r="EP174" s="182"/>
      <c r="EQ174" s="182"/>
      <c r="ER174" s="182"/>
      <c r="ES174" s="182"/>
      <c r="ET174" s="182"/>
      <c r="EU174" s="182"/>
      <c r="EV174" s="182"/>
      <c r="EW174" s="182"/>
      <c r="EX174" s="182"/>
      <c r="EY174" s="182"/>
      <c r="EZ174" s="182"/>
      <c r="FA174" s="182"/>
      <c r="FB174" s="182"/>
      <c r="FC174" s="182"/>
      <c r="FD174" s="182"/>
      <c r="FE174" s="182"/>
      <c r="FF174" s="182"/>
    </row>
    <row r="175" spans="1:162" s="32" customFormat="1" ht="71.25" customHeight="1" outlineLevel="1" x14ac:dyDescent="0.45">
      <c r="A175" s="5">
        <v>152</v>
      </c>
      <c r="B175" s="5">
        <v>152</v>
      </c>
      <c r="C175" s="5" t="s">
        <v>117</v>
      </c>
      <c r="D175" s="196" t="s">
        <v>552</v>
      </c>
      <c r="E175" s="10">
        <v>34.31</v>
      </c>
      <c r="F175" s="285">
        <f t="shared" si="147"/>
        <v>1904.2050000000002</v>
      </c>
      <c r="G175" s="285">
        <f t="shared" si="148"/>
        <v>0</v>
      </c>
      <c r="H175" s="285">
        <f t="shared" si="149"/>
        <v>1904.2050000000002</v>
      </c>
      <c r="I175" s="285">
        <v>55.5</v>
      </c>
      <c r="J175" s="285">
        <v>0</v>
      </c>
      <c r="K175" s="10"/>
      <c r="M175" s="319">
        <f t="shared" si="120"/>
        <v>1713.7845000000002</v>
      </c>
      <c r="N175" s="319">
        <f t="shared" si="121"/>
        <v>0</v>
      </c>
      <c r="O175" s="319">
        <f t="shared" si="126"/>
        <v>1713.7845000000002</v>
      </c>
      <c r="P175" s="319">
        <v>49.95</v>
      </c>
      <c r="Q175" s="319">
        <v>0</v>
      </c>
      <c r="R175" s="319">
        <f t="shared" si="122"/>
        <v>49.95</v>
      </c>
      <c r="U175" s="315">
        <f t="shared" si="150"/>
        <v>2913.4336500000004</v>
      </c>
      <c r="V175" s="315">
        <f t="shared" si="151"/>
        <v>0</v>
      </c>
      <c r="W175" s="320">
        <f t="shared" si="123"/>
        <v>2913.4336500000004</v>
      </c>
      <c r="X175" s="315">
        <f t="shared" si="124"/>
        <v>84.915000000000006</v>
      </c>
      <c r="Y175" s="315">
        <f t="shared" si="125"/>
        <v>0</v>
      </c>
      <c r="Z175" s="320"/>
      <c r="BY175" s="182"/>
      <c r="BZ175" s="182"/>
      <c r="CA175" s="182"/>
      <c r="CB175" s="182"/>
      <c r="CC175" s="182"/>
      <c r="CD175" s="182"/>
      <c r="CE175" s="182"/>
      <c r="CF175" s="182"/>
      <c r="CG175" s="182"/>
      <c r="CH175" s="182"/>
      <c r="CI175" s="182"/>
      <c r="CJ175" s="182"/>
      <c r="CK175" s="182"/>
      <c r="CL175" s="182"/>
      <c r="CM175" s="182"/>
      <c r="CN175" s="182"/>
      <c r="CO175" s="182"/>
      <c r="CP175" s="182"/>
      <c r="CQ175" s="182"/>
      <c r="CR175" s="182"/>
      <c r="CS175" s="182"/>
      <c r="CT175" s="182"/>
      <c r="CU175" s="182"/>
      <c r="CV175" s="182"/>
      <c r="CW175" s="182"/>
      <c r="CX175" s="182"/>
      <c r="CY175" s="182"/>
      <c r="CZ175" s="182"/>
      <c r="DA175" s="182"/>
      <c r="DB175" s="182"/>
      <c r="DC175" s="182"/>
      <c r="DD175" s="182"/>
      <c r="DE175" s="182"/>
      <c r="DF175" s="182"/>
      <c r="DG175" s="182"/>
      <c r="DH175" s="182"/>
      <c r="DI175" s="182"/>
      <c r="DJ175" s="182"/>
      <c r="DK175" s="182"/>
      <c r="DL175" s="182"/>
      <c r="DM175" s="182"/>
      <c r="DN175" s="182"/>
      <c r="DO175" s="182"/>
      <c r="DP175" s="182"/>
      <c r="DQ175" s="182"/>
      <c r="DR175" s="182"/>
      <c r="DS175" s="182"/>
      <c r="DT175" s="182"/>
      <c r="DU175" s="182"/>
      <c r="DV175" s="182"/>
      <c r="DW175" s="182"/>
      <c r="DX175" s="182"/>
      <c r="DY175" s="182"/>
      <c r="DZ175" s="182"/>
      <c r="EA175" s="182"/>
      <c r="EB175" s="182"/>
      <c r="EC175" s="182"/>
      <c r="ED175" s="182"/>
      <c r="EE175" s="182"/>
      <c r="EF175" s="182"/>
      <c r="EG175" s="182"/>
      <c r="EH175" s="182"/>
      <c r="EI175" s="182"/>
      <c r="EJ175" s="182"/>
      <c r="EK175" s="182"/>
      <c r="EL175" s="182"/>
      <c r="EM175" s="182"/>
      <c r="EN175" s="182"/>
      <c r="EO175" s="182"/>
      <c r="EP175" s="182"/>
      <c r="EQ175" s="182"/>
      <c r="ER175" s="182"/>
      <c r="ES175" s="182"/>
      <c r="ET175" s="182"/>
      <c r="EU175" s="182"/>
      <c r="EV175" s="182"/>
      <c r="EW175" s="182"/>
      <c r="EX175" s="182"/>
      <c r="EY175" s="182"/>
      <c r="EZ175" s="182"/>
      <c r="FA175" s="182"/>
      <c r="FB175" s="182"/>
      <c r="FC175" s="182"/>
      <c r="FD175" s="182"/>
      <c r="FE175" s="182"/>
      <c r="FF175" s="182"/>
    </row>
    <row r="176" spans="1:162" ht="71.25" customHeight="1" outlineLevel="1" x14ac:dyDescent="0.45">
      <c r="A176" s="5">
        <v>153</v>
      </c>
      <c r="B176" s="5">
        <v>153</v>
      </c>
      <c r="C176" s="5" t="s">
        <v>118</v>
      </c>
      <c r="D176" s="196" t="s">
        <v>552</v>
      </c>
      <c r="E176" s="10">
        <v>274.02999999999997</v>
      </c>
      <c r="F176" s="285">
        <f t="shared" si="147"/>
        <v>15208.664999999999</v>
      </c>
      <c r="G176" s="285">
        <f t="shared" si="148"/>
        <v>0</v>
      </c>
      <c r="H176" s="285">
        <f t="shared" si="149"/>
        <v>15208.664999999999</v>
      </c>
      <c r="I176" s="285">
        <v>55.5</v>
      </c>
      <c r="J176" s="285">
        <v>0</v>
      </c>
      <c r="K176" s="10"/>
      <c r="M176" s="319">
        <f t="shared" si="120"/>
        <v>13687.798499999999</v>
      </c>
      <c r="N176" s="319">
        <f t="shared" si="121"/>
        <v>0</v>
      </c>
      <c r="O176" s="319">
        <f t="shared" si="126"/>
        <v>13687.798499999999</v>
      </c>
      <c r="P176" s="319">
        <v>49.95</v>
      </c>
      <c r="Q176" s="319">
        <v>0</v>
      </c>
      <c r="R176" s="319">
        <f t="shared" si="122"/>
        <v>49.95</v>
      </c>
      <c r="U176" s="315">
        <f t="shared" si="150"/>
        <v>23269.257450000001</v>
      </c>
      <c r="V176" s="315">
        <f t="shared" si="151"/>
        <v>0</v>
      </c>
      <c r="W176" s="320">
        <f t="shared" si="123"/>
        <v>23269.257450000001</v>
      </c>
      <c r="X176" s="315">
        <f t="shared" si="124"/>
        <v>84.915000000000006</v>
      </c>
      <c r="Y176" s="315">
        <f t="shared" si="125"/>
        <v>0</v>
      </c>
      <c r="Z176" s="320"/>
    </row>
    <row r="177" spans="1:76" ht="71.25" customHeight="1" outlineLevel="1" x14ac:dyDescent="0.45">
      <c r="A177" s="5">
        <v>154</v>
      </c>
      <c r="B177" s="5">
        <v>154</v>
      </c>
      <c r="C177" s="5" t="s">
        <v>119</v>
      </c>
      <c r="D177" s="196" t="s">
        <v>552</v>
      </c>
      <c r="E177" s="10">
        <v>184.44</v>
      </c>
      <c r="F177" s="285">
        <f t="shared" si="147"/>
        <v>10236.42</v>
      </c>
      <c r="G177" s="285">
        <f t="shared" si="148"/>
        <v>0</v>
      </c>
      <c r="H177" s="285">
        <f t="shared" si="149"/>
        <v>10236.42</v>
      </c>
      <c r="I177" s="285">
        <v>55.5</v>
      </c>
      <c r="J177" s="285">
        <v>0</v>
      </c>
      <c r="K177" s="10"/>
      <c r="M177" s="319">
        <f t="shared" si="120"/>
        <v>9212.7780000000002</v>
      </c>
      <c r="N177" s="319">
        <f t="shared" si="121"/>
        <v>0</v>
      </c>
      <c r="O177" s="319">
        <f t="shared" si="126"/>
        <v>9212.7780000000002</v>
      </c>
      <c r="P177" s="319">
        <v>49.95</v>
      </c>
      <c r="Q177" s="319">
        <v>0</v>
      </c>
      <c r="R177" s="319">
        <f t="shared" si="122"/>
        <v>49.95</v>
      </c>
      <c r="U177" s="315">
        <f t="shared" si="150"/>
        <v>15661.722600000001</v>
      </c>
      <c r="V177" s="315">
        <f t="shared" si="151"/>
        <v>0</v>
      </c>
      <c r="W177" s="320">
        <f t="shared" si="123"/>
        <v>15661.722600000001</v>
      </c>
      <c r="X177" s="315">
        <f t="shared" si="124"/>
        <v>84.915000000000006</v>
      </c>
      <c r="Y177" s="315">
        <f t="shared" si="125"/>
        <v>0</v>
      </c>
      <c r="Z177" s="320"/>
    </row>
    <row r="178" spans="1:76" s="26" customFormat="1" ht="42.75" x14ac:dyDescent="0.45">
      <c r="A178" s="21"/>
      <c r="B178" s="21"/>
      <c r="C178" s="21" t="s">
        <v>120</v>
      </c>
      <c r="D178" s="27"/>
      <c r="E178" s="225"/>
      <c r="F178" s="225">
        <f t="shared" ref="F178:H178" si="152">SUM(F179:F204)</f>
        <v>4388904.72</v>
      </c>
      <c r="G178" s="225">
        <f t="shared" si="152"/>
        <v>1979713.3280100003</v>
      </c>
      <c r="H178" s="225">
        <f t="shared" si="152"/>
        <v>6368618.048010001</v>
      </c>
      <c r="I178" s="225"/>
      <c r="J178" s="225"/>
      <c r="K178" s="225"/>
      <c r="L178" s="53"/>
      <c r="M178" s="225">
        <f t="shared" ref="M178:O178" si="153">SUM(M179:M204)</f>
        <v>3950014.2480000001</v>
      </c>
      <c r="N178" s="225">
        <f t="shared" si="153"/>
        <v>1781741.9952089996</v>
      </c>
      <c r="O178" s="225">
        <f t="shared" si="153"/>
        <v>5731756.2432089988</v>
      </c>
      <c r="P178" s="319">
        <v>0</v>
      </c>
      <c r="Q178" s="319">
        <v>0</v>
      </c>
      <c r="R178" s="319">
        <f t="shared" si="122"/>
        <v>0</v>
      </c>
      <c r="S178" s="53"/>
      <c r="T178" s="53"/>
      <c r="U178" s="225">
        <f t="shared" ref="U178:W178" si="154">SUM(U179:U204)</f>
        <v>6715024.2215999998</v>
      </c>
      <c r="V178" s="225">
        <f t="shared" si="154"/>
        <v>1959916.1947299002</v>
      </c>
      <c r="W178" s="225">
        <f t="shared" si="154"/>
        <v>8674940.4163298998</v>
      </c>
      <c r="X178" s="225"/>
      <c r="Y178" s="225"/>
      <c r="Z178" s="225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</row>
    <row r="179" spans="1:76" ht="57" customHeight="1" outlineLevel="1" x14ac:dyDescent="0.45">
      <c r="A179" s="5">
        <v>155</v>
      </c>
      <c r="B179" s="5">
        <v>155</v>
      </c>
      <c r="C179" s="5" t="s">
        <v>121</v>
      </c>
      <c r="D179" s="196" t="s">
        <v>553</v>
      </c>
      <c r="E179" s="10">
        <v>1.4450000000000001</v>
      </c>
      <c r="F179" s="285">
        <f t="shared" ref="F179:F204" si="155">E179*I179</f>
        <v>320790</v>
      </c>
      <c r="G179" s="285">
        <f t="shared" ref="G179:G204" si="156">E179*J179</f>
        <v>144307.33815</v>
      </c>
      <c r="H179" s="285">
        <f t="shared" ref="H179:H204" si="157">F179+G179</f>
        <v>465097.33814999997</v>
      </c>
      <c r="I179" s="285">
        <v>222000</v>
      </c>
      <c r="J179" s="285">
        <v>99866.67</v>
      </c>
      <c r="K179" s="10"/>
      <c r="M179" s="319">
        <f t="shared" si="120"/>
        <v>288711</v>
      </c>
      <c r="N179" s="319">
        <f t="shared" si="121"/>
        <v>129876.604335</v>
      </c>
      <c r="O179" s="319">
        <f t="shared" si="126"/>
        <v>418587.60433499998</v>
      </c>
      <c r="P179" s="319">
        <v>199800</v>
      </c>
      <c r="Q179" s="319">
        <v>89880.002999999997</v>
      </c>
      <c r="R179" s="319">
        <f t="shared" si="122"/>
        <v>289680.00300000003</v>
      </c>
      <c r="U179" s="315">
        <f t="shared" ref="U179:U180" si="158">X179*E179</f>
        <v>490808.7</v>
      </c>
      <c r="V179" s="315">
        <f t="shared" ref="V179:V180" si="159">Y179*E179</f>
        <v>142864.26476850003</v>
      </c>
      <c r="W179" s="320">
        <f t="shared" si="123"/>
        <v>633672.96476850007</v>
      </c>
      <c r="X179" s="315">
        <f t="shared" si="124"/>
        <v>339660</v>
      </c>
      <c r="Y179" s="315">
        <f t="shared" si="125"/>
        <v>98868.003300000011</v>
      </c>
      <c r="Z179" s="320"/>
    </row>
    <row r="180" spans="1:76" ht="128.25" customHeight="1" outlineLevel="1" x14ac:dyDescent="0.45">
      <c r="A180" s="5">
        <v>156</v>
      </c>
      <c r="B180" s="5">
        <v>156</v>
      </c>
      <c r="C180" s="5" t="s">
        <v>122</v>
      </c>
      <c r="D180" s="196" t="s">
        <v>553</v>
      </c>
      <c r="E180" s="10">
        <v>3.0880000000000001</v>
      </c>
      <c r="F180" s="285">
        <f t="shared" si="155"/>
        <v>685536</v>
      </c>
      <c r="G180" s="285">
        <f t="shared" si="156"/>
        <v>308388.27695999999</v>
      </c>
      <c r="H180" s="285">
        <f t="shared" si="157"/>
        <v>993924.27695999993</v>
      </c>
      <c r="I180" s="285">
        <v>222000</v>
      </c>
      <c r="J180" s="285">
        <v>99866.67</v>
      </c>
      <c r="K180" s="10"/>
      <c r="M180" s="319">
        <f t="shared" si="120"/>
        <v>616982.4</v>
      </c>
      <c r="N180" s="319">
        <f t="shared" si="121"/>
        <v>277549.449264</v>
      </c>
      <c r="O180" s="319">
        <f t="shared" si="126"/>
        <v>894531.84926400008</v>
      </c>
      <c r="P180" s="319">
        <v>199800</v>
      </c>
      <c r="Q180" s="319">
        <v>89880.002999999997</v>
      </c>
      <c r="R180" s="319">
        <f t="shared" si="122"/>
        <v>289680.00300000003</v>
      </c>
      <c r="U180" s="315">
        <f t="shared" si="158"/>
        <v>1048870.08</v>
      </c>
      <c r="V180" s="315">
        <f t="shared" si="159"/>
        <v>305304.39419040002</v>
      </c>
      <c r="W180" s="320">
        <f t="shared" si="123"/>
        <v>1354174.4741904</v>
      </c>
      <c r="X180" s="315">
        <f t="shared" si="124"/>
        <v>339660</v>
      </c>
      <c r="Y180" s="315">
        <f t="shared" si="125"/>
        <v>98868.003300000011</v>
      </c>
      <c r="Z180" s="320"/>
    </row>
    <row r="181" spans="1:76" ht="114" customHeight="1" outlineLevel="1" x14ac:dyDescent="0.45">
      <c r="A181" s="5">
        <v>157</v>
      </c>
      <c r="B181" s="5">
        <v>157</v>
      </c>
      <c r="C181" s="5" t="s">
        <v>123</v>
      </c>
      <c r="D181" s="196" t="s">
        <v>553</v>
      </c>
      <c r="E181" s="10">
        <v>0.69599999999999995</v>
      </c>
      <c r="F181" s="285">
        <f t="shared" si="155"/>
        <v>0</v>
      </c>
      <c r="G181" s="285">
        <f t="shared" si="156"/>
        <v>0</v>
      </c>
      <c r="H181" s="285">
        <f t="shared" si="157"/>
        <v>0</v>
      </c>
      <c r="I181" s="285">
        <v>0</v>
      </c>
      <c r="J181" s="285">
        <v>0</v>
      </c>
      <c r="K181" s="10"/>
      <c r="M181" s="319">
        <f t="shared" si="120"/>
        <v>0</v>
      </c>
      <c r="N181" s="319">
        <f t="shared" si="121"/>
        <v>0</v>
      </c>
      <c r="O181" s="319">
        <f t="shared" si="126"/>
        <v>0</v>
      </c>
      <c r="P181" s="319">
        <v>0</v>
      </c>
      <c r="Q181" s="319">
        <v>0</v>
      </c>
      <c r="R181" s="319">
        <f t="shared" si="122"/>
        <v>0</v>
      </c>
      <c r="W181" s="320">
        <f t="shared" si="123"/>
        <v>0</v>
      </c>
      <c r="X181" s="315">
        <f t="shared" si="124"/>
        <v>0</v>
      </c>
      <c r="Y181" s="315">
        <f t="shared" si="125"/>
        <v>0</v>
      </c>
      <c r="Z181" s="320"/>
    </row>
    <row r="182" spans="1:76" ht="99.75" customHeight="1" outlineLevel="1" x14ac:dyDescent="0.45">
      <c r="A182" s="5">
        <v>158</v>
      </c>
      <c r="B182" s="5">
        <v>158</v>
      </c>
      <c r="C182" s="5" t="s">
        <v>124</v>
      </c>
      <c r="D182" s="196" t="s">
        <v>553</v>
      </c>
      <c r="E182" s="10">
        <v>3.7080000000000002</v>
      </c>
      <c r="F182" s="285">
        <f t="shared" si="155"/>
        <v>823176</v>
      </c>
      <c r="G182" s="285">
        <f t="shared" si="156"/>
        <v>370305.61236000003</v>
      </c>
      <c r="H182" s="285">
        <f t="shared" si="157"/>
        <v>1193481.6123600001</v>
      </c>
      <c r="I182" s="285">
        <v>222000</v>
      </c>
      <c r="J182" s="285">
        <v>99866.67</v>
      </c>
      <c r="K182" s="10"/>
      <c r="M182" s="319">
        <f t="shared" si="120"/>
        <v>740858.4</v>
      </c>
      <c r="N182" s="319">
        <f t="shared" si="121"/>
        <v>333275.05112399999</v>
      </c>
      <c r="O182" s="319">
        <f t="shared" si="126"/>
        <v>1074133.4511239999</v>
      </c>
      <c r="P182" s="319">
        <v>199800</v>
      </c>
      <c r="Q182" s="319">
        <v>89880.002999999997</v>
      </c>
      <c r="R182" s="319">
        <f t="shared" si="122"/>
        <v>289680.00300000003</v>
      </c>
      <c r="U182" s="315">
        <f t="shared" ref="U182:U204" si="160">X182*E182</f>
        <v>1259459.28</v>
      </c>
      <c r="V182" s="315">
        <f t="shared" ref="V182:V204" si="161">Y182*E182</f>
        <v>366602.55623640004</v>
      </c>
      <c r="W182" s="320">
        <f t="shared" si="123"/>
        <v>1626061.8362364001</v>
      </c>
      <c r="X182" s="315">
        <f t="shared" si="124"/>
        <v>339660</v>
      </c>
      <c r="Y182" s="315">
        <f t="shared" si="125"/>
        <v>98868.003300000011</v>
      </c>
      <c r="Z182" s="320"/>
    </row>
    <row r="183" spans="1:76" ht="99.75" customHeight="1" outlineLevel="1" x14ac:dyDescent="0.45">
      <c r="A183" s="5">
        <v>159</v>
      </c>
      <c r="B183" s="5">
        <v>159</v>
      </c>
      <c r="C183" s="5" t="s">
        <v>125</v>
      </c>
      <c r="D183" s="196" t="s">
        <v>553</v>
      </c>
      <c r="E183" s="10">
        <v>0.61699999999999999</v>
      </c>
      <c r="F183" s="285">
        <f t="shared" si="155"/>
        <v>136974</v>
      </c>
      <c r="G183" s="285">
        <f t="shared" si="156"/>
        <v>61617.735390000002</v>
      </c>
      <c r="H183" s="285">
        <f t="shared" si="157"/>
        <v>198591.73538999999</v>
      </c>
      <c r="I183" s="285">
        <v>222000</v>
      </c>
      <c r="J183" s="285">
        <v>99866.67</v>
      </c>
      <c r="K183" s="10"/>
      <c r="M183" s="319">
        <f t="shared" si="120"/>
        <v>123276.6</v>
      </c>
      <c r="N183" s="319">
        <f t="shared" si="121"/>
        <v>55455.961851</v>
      </c>
      <c r="O183" s="319">
        <f t="shared" si="126"/>
        <v>178732.56185100001</v>
      </c>
      <c r="P183" s="319">
        <v>199800</v>
      </c>
      <c r="Q183" s="319">
        <v>89880.002999999997</v>
      </c>
      <c r="R183" s="319">
        <f t="shared" si="122"/>
        <v>289680.00300000003</v>
      </c>
      <c r="U183" s="315">
        <f t="shared" si="160"/>
        <v>209570.22</v>
      </c>
      <c r="V183" s="315">
        <f t="shared" si="161"/>
        <v>61001.558036100003</v>
      </c>
      <c r="W183" s="320">
        <f t="shared" si="123"/>
        <v>270571.77803609997</v>
      </c>
      <c r="X183" s="315">
        <f t="shared" si="124"/>
        <v>339660</v>
      </c>
      <c r="Y183" s="315">
        <f t="shared" si="125"/>
        <v>98868.003300000011</v>
      </c>
      <c r="Z183" s="320"/>
    </row>
    <row r="184" spans="1:76" ht="85.5" customHeight="1" outlineLevel="1" x14ac:dyDescent="0.45">
      <c r="A184" s="5">
        <v>160</v>
      </c>
      <c r="B184" s="5">
        <v>160</v>
      </c>
      <c r="C184" s="5" t="s">
        <v>126</v>
      </c>
      <c r="D184" s="196" t="s">
        <v>552</v>
      </c>
      <c r="E184" s="10">
        <v>135.16999999999999</v>
      </c>
      <c r="F184" s="285">
        <f t="shared" si="155"/>
        <v>30007.739999999998</v>
      </c>
      <c r="G184" s="285">
        <f t="shared" si="156"/>
        <v>13499.427899999999</v>
      </c>
      <c r="H184" s="285">
        <f t="shared" si="157"/>
        <v>43507.1679</v>
      </c>
      <c r="I184" s="285">
        <v>222</v>
      </c>
      <c r="J184" s="285">
        <v>99.87</v>
      </c>
      <c r="K184" s="10"/>
      <c r="M184" s="319">
        <f t="shared" si="120"/>
        <v>27006.966</v>
      </c>
      <c r="N184" s="319">
        <f t="shared" si="121"/>
        <v>12149.48511</v>
      </c>
      <c r="O184" s="319">
        <f t="shared" si="126"/>
        <v>39156.451110000002</v>
      </c>
      <c r="P184" s="319">
        <v>199.8</v>
      </c>
      <c r="Q184" s="319">
        <v>89.88300000000001</v>
      </c>
      <c r="R184" s="319">
        <f t="shared" si="122"/>
        <v>289.68299999999999</v>
      </c>
      <c r="U184" s="315">
        <f t="shared" si="160"/>
        <v>45911.842199999999</v>
      </c>
      <c r="V184" s="315">
        <f t="shared" si="161"/>
        <v>13364.433621000002</v>
      </c>
      <c r="W184" s="320">
        <f t="shared" si="123"/>
        <v>59276.275821000003</v>
      </c>
      <c r="X184" s="315">
        <f t="shared" si="124"/>
        <v>339.66</v>
      </c>
      <c r="Y184" s="315">
        <f t="shared" si="125"/>
        <v>98.871300000000019</v>
      </c>
      <c r="Z184" s="320"/>
    </row>
    <row r="185" spans="1:76" ht="85.5" customHeight="1" outlineLevel="1" x14ac:dyDescent="0.45">
      <c r="A185" s="5">
        <v>161</v>
      </c>
      <c r="B185" s="5">
        <v>161</v>
      </c>
      <c r="C185" s="5" t="s">
        <v>127</v>
      </c>
      <c r="D185" s="196" t="s">
        <v>552</v>
      </c>
      <c r="E185" s="10">
        <v>136.1</v>
      </c>
      <c r="F185" s="285">
        <f t="shared" si="155"/>
        <v>30214.199999999997</v>
      </c>
      <c r="G185" s="285">
        <f t="shared" si="156"/>
        <v>13592.307000000001</v>
      </c>
      <c r="H185" s="285">
        <f t="shared" si="157"/>
        <v>43806.506999999998</v>
      </c>
      <c r="I185" s="285">
        <v>222</v>
      </c>
      <c r="J185" s="285">
        <v>99.87</v>
      </c>
      <c r="K185" s="10"/>
      <c r="M185" s="319">
        <f t="shared" si="120"/>
        <v>27192.78</v>
      </c>
      <c r="N185" s="319">
        <f t="shared" si="121"/>
        <v>12233.076300000001</v>
      </c>
      <c r="O185" s="319">
        <f t="shared" si="126"/>
        <v>39425.856299999999</v>
      </c>
      <c r="P185" s="319">
        <v>199.8</v>
      </c>
      <c r="Q185" s="319">
        <v>89.88300000000001</v>
      </c>
      <c r="R185" s="319">
        <f t="shared" si="122"/>
        <v>289.68299999999999</v>
      </c>
      <c r="U185" s="315">
        <f t="shared" si="160"/>
        <v>46227.726000000002</v>
      </c>
      <c r="V185" s="315">
        <f t="shared" si="161"/>
        <v>13456.383930000002</v>
      </c>
      <c r="W185" s="320">
        <f t="shared" si="123"/>
        <v>59684.109930000006</v>
      </c>
      <c r="X185" s="315">
        <f t="shared" si="124"/>
        <v>339.66</v>
      </c>
      <c r="Y185" s="315">
        <f t="shared" si="125"/>
        <v>98.871300000000019</v>
      </c>
      <c r="Z185" s="320"/>
    </row>
    <row r="186" spans="1:76" ht="42.75" customHeight="1" outlineLevel="1" x14ac:dyDescent="0.45">
      <c r="A186" s="5">
        <v>162</v>
      </c>
      <c r="B186" s="5">
        <v>162</v>
      </c>
      <c r="C186" s="5" t="s">
        <v>128</v>
      </c>
      <c r="D186" s="196" t="s">
        <v>552</v>
      </c>
      <c r="E186" s="10">
        <v>50.74</v>
      </c>
      <c r="F186" s="285">
        <f t="shared" si="155"/>
        <v>11264.28</v>
      </c>
      <c r="G186" s="285">
        <f t="shared" si="156"/>
        <v>5067.4038</v>
      </c>
      <c r="H186" s="285">
        <f t="shared" si="157"/>
        <v>16331.683800000001</v>
      </c>
      <c r="I186" s="285">
        <v>222</v>
      </c>
      <c r="J186" s="285">
        <v>99.87</v>
      </c>
      <c r="K186" s="10"/>
      <c r="M186" s="319">
        <f t="shared" si="120"/>
        <v>10137.852000000001</v>
      </c>
      <c r="N186" s="319">
        <f t="shared" si="121"/>
        <v>4560.6634200000008</v>
      </c>
      <c r="O186" s="319">
        <f t="shared" si="126"/>
        <v>14698.515420000002</v>
      </c>
      <c r="P186" s="319">
        <v>199.8</v>
      </c>
      <c r="Q186" s="319">
        <v>89.88300000000001</v>
      </c>
      <c r="R186" s="319">
        <f t="shared" si="122"/>
        <v>289.68299999999999</v>
      </c>
      <c r="U186" s="315">
        <f t="shared" si="160"/>
        <v>17234.348400000003</v>
      </c>
      <c r="V186" s="315">
        <f t="shared" si="161"/>
        <v>5016.7297620000008</v>
      </c>
      <c r="W186" s="320">
        <f t="shared" si="123"/>
        <v>22251.078162000005</v>
      </c>
      <c r="X186" s="315">
        <f t="shared" si="124"/>
        <v>339.66</v>
      </c>
      <c r="Y186" s="315">
        <f t="shared" si="125"/>
        <v>98.871300000000019</v>
      </c>
      <c r="Z186" s="320"/>
    </row>
    <row r="187" spans="1:76" ht="57" customHeight="1" outlineLevel="1" x14ac:dyDescent="0.45">
      <c r="A187" s="5">
        <v>163</v>
      </c>
      <c r="B187" s="5">
        <v>163</v>
      </c>
      <c r="C187" s="5" t="s">
        <v>129</v>
      </c>
      <c r="D187" s="196" t="s">
        <v>553</v>
      </c>
      <c r="E187" s="10">
        <v>0.95899999999999996</v>
      </c>
      <c r="F187" s="285">
        <f t="shared" si="155"/>
        <v>212898</v>
      </c>
      <c r="G187" s="285">
        <f t="shared" si="156"/>
        <v>95772.136529999989</v>
      </c>
      <c r="H187" s="285">
        <f t="shared" si="157"/>
        <v>308670.13653000002</v>
      </c>
      <c r="I187" s="285">
        <v>222000</v>
      </c>
      <c r="J187" s="285">
        <v>99866.67</v>
      </c>
      <c r="K187" s="10"/>
      <c r="M187" s="319">
        <f t="shared" si="120"/>
        <v>191608.19999999998</v>
      </c>
      <c r="N187" s="319">
        <f t="shared" si="121"/>
        <v>86194.92287699999</v>
      </c>
      <c r="O187" s="319">
        <f t="shared" si="126"/>
        <v>277803.12287699996</v>
      </c>
      <c r="P187" s="319">
        <v>199800</v>
      </c>
      <c r="Q187" s="319">
        <v>89880.002999999997</v>
      </c>
      <c r="R187" s="319">
        <f t="shared" si="122"/>
        <v>289680.00300000003</v>
      </c>
      <c r="U187" s="315">
        <f t="shared" si="160"/>
        <v>325733.94</v>
      </c>
      <c r="V187" s="315">
        <f t="shared" si="161"/>
        <v>94814.415164700011</v>
      </c>
      <c r="W187" s="320">
        <f t="shared" si="123"/>
        <v>420548.35516470001</v>
      </c>
      <c r="X187" s="315">
        <f t="shared" si="124"/>
        <v>339660</v>
      </c>
      <c r="Y187" s="315">
        <f t="shared" si="125"/>
        <v>98868.003300000011</v>
      </c>
      <c r="Z187" s="320"/>
    </row>
    <row r="188" spans="1:76" ht="57" customHeight="1" outlineLevel="1" x14ac:dyDescent="0.45">
      <c r="A188" s="5">
        <v>164</v>
      </c>
      <c r="B188" s="5">
        <v>164</v>
      </c>
      <c r="C188" s="5" t="s">
        <v>130</v>
      </c>
      <c r="D188" s="196" t="s">
        <v>553</v>
      </c>
      <c r="E188" s="10">
        <v>1.484</v>
      </c>
      <c r="F188" s="285">
        <f t="shared" si="155"/>
        <v>329448</v>
      </c>
      <c r="G188" s="285">
        <f t="shared" si="156"/>
        <v>148202.13827999998</v>
      </c>
      <c r="H188" s="285">
        <f t="shared" si="157"/>
        <v>477650.13827999996</v>
      </c>
      <c r="I188" s="285">
        <v>222000</v>
      </c>
      <c r="J188" s="285">
        <v>99866.67</v>
      </c>
      <c r="K188" s="10"/>
      <c r="M188" s="319">
        <f t="shared" si="120"/>
        <v>296503.2</v>
      </c>
      <c r="N188" s="319">
        <f t="shared" si="121"/>
        <v>133381.92445200001</v>
      </c>
      <c r="O188" s="319">
        <f t="shared" si="126"/>
        <v>429885.12445200002</v>
      </c>
      <c r="P188" s="319">
        <v>199800</v>
      </c>
      <c r="Q188" s="319">
        <v>89880.002999999997</v>
      </c>
      <c r="R188" s="319">
        <f t="shared" si="122"/>
        <v>289680.00300000003</v>
      </c>
      <c r="U188" s="315">
        <f t="shared" si="160"/>
        <v>504055.44</v>
      </c>
      <c r="V188" s="315">
        <f t="shared" si="161"/>
        <v>146720.1168972</v>
      </c>
      <c r="W188" s="320">
        <f t="shared" si="123"/>
        <v>650775.55689719995</v>
      </c>
      <c r="X188" s="315">
        <f t="shared" si="124"/>
        <v>339660</v>
      </c>
      <c r="Y188" s="315">
        <f t="shared" si="125"/>
        <v>98868.003300000011</v>
      </c>
      <c r="Z188" s="320"/>
    </row>
    <row r="189" spans="1:76" ht="42.75" customHeight="1" outlineLevel="1" x14ac:dyDescent="0.45">
      <c r="A189" s="5">
        <v>165</v>
      </c>
      <c r="B189" s="5">
        <v>165</v>
      </c>
      <c r="C189" s="5" t="s">
        <v>131</v>
      </c>
      <c r="D189" s="196" t="s">
        <v>552</v>
      </c>
      <c r="E189" s="10">
        <v>272.70999999999998</v>
      </c>
      <c r="F189" s="285">
        <f t="shared" si="155"/>
        <v>60541.619999999995</v>
      </c>
      <c r="G189" s="285">
        <f t="shared" si="156"/>
        <v>27235.547699999999</v>
      </c>
      <c r="H189" s="285">
        <f t="shared" si="157"/>
        <v>87777.167699999991</v>
      </c>
      <c r="I189" s="285">
        <v>222</v>
      </c>
      <c r="J189" s="285">
        <v>99.87</v>
      </c>
      <c r="K189" s="10"/>
      <c r="M189" s="319">
        <f t="shared" si="120"/>
        <v>54487.457999999999</v>
      </c>
      <c r="N189" s="319">
        <f t="shared" si="121"/>
        <v>24511.99293</v>
      </c>
      <c r="O189" s="319">
        <f t="shared" si="126"/>
        <v>78999.450929999992</v>
      </c>
      <c r="P189" s="319">
        <v>199.8</v>
      </c>
      <c r="Q189" s="319">
        <v>89.88300000000001</v>
      </c>
      <c r="R189" s="319">
        <f t="shared" si="122"/>
        <v>289.68299999999999</v>
      </c>
      <c r="U189" s="315">
        <f t="shared" si="160"/>
        <v>92628.678599999999</v>
      </c>
      <c r="V189" s="315">
        <f t="shared" si="161"/>
        <v>26963.192223000002</v>
      </c>
      <c r="W189" s="320">
        <f t="shared" si="123"/>
        <v>119591.870823</v>
      </c>
      <c r="X189" s="315">
        <f t="shared" si="124"/>
        <v>339.66</v>
      </c>
      <c r="Y189" s="315">
        <f t="shared" si="125"/>
        <v>98.871300000000019</v>
      </c>
      <c r="Z189" s="320"/>
    </row>
    <row r="190" spans="1:76" ht="28.5" customHeight="1" outlineLevel="1" x14ac:dyDescent="0.45">
      <c r="A190" s="5">
        <v>166</v>
      </c>
      <c r="B190" s="5">
        <v>166</v>
      </c>
      <c r="C190" s="5" t="s">
        <v>132</v>
      </c>
      <c r="D190" s="196" t="s">
        <v>552</v>
      </c>
      <c r="E190" s="10">
        <v>141.30000000000001</v>
      </c>
      <c r="F190" s="285">
        <f t="shared" si="155"/>
        <v>31368.600000000002</v>
      </c>
      <c r="G190" s="285">
        <f t="shared" si="156"/>
        <v>14111.631000000001</v>
      </c>
      <c r="H190" s="285">
        <f t="shared" si="157"/>
        <v>45480.231</v>
      </c>
      <c r="I190" s="285">
        <v>222</v>
      </c>
      <c r="J190" s="285">
        <v>99.87</v>
      </c>
      <c r="K190" s="10"/>
      <c r="M190" s="319">
        <f t="shared" si="120"/>
        <v>28231.740000000005</v>
      </c>
      <c r="N190" s="319">
        <f t="shared" si="121"/>
        <v>12700.467900000003</v>
      </c>
      <c r="O190" s="319">
        <f t="shared" si="126"/>
        <v>40932.207900000009</v>
      </c>
      <c r="P190" s="319">
        <v>199.8</v>
      </c>
      <c r="Q190" s="319">
        <v>89.88300000000001</v>
      </c>
      <c r="R190" s="319">
        <f t="shared" si="122"/>
        <v>289.68299999999999</v>
      </c>
      <c r="U190" s="315">
        <f t="shared" si="160"/>
        <v>47993.958000000006</v>
      </c>
      <c r="V190" s="315">
        <f t="shared" si="161"/>
        <v>13970.514690000004</v>
      </c>
      <c r="W190" s="320">
        <f t="shared" si="123"/>
        <v>61964.47269000001</v>
      </c>
      <c r="X190" s="315">
        <f t="shared" si="124"/>
        <v>339.66</v>
      </c>
      <c r="Y190" s="315">
        <f t="shared" si="125"/>
        <v>98.871300000000019</v>
      </c>
      <c r="Z190" s="320"/>
    </row>
    <row r="191" spans="1:76" ht="42.75" customHeight="1" outlineLevel="1" x14ac:dyDescent="0.45">
      <c r="A191" s="5">
        <v>167</v>
      </c>
      <c r="B191" s="5">
        <v>167</v>
      </c>
      <c r="C191" s="5" t="s">
        <v>133</v>
      </c>
      <c r="D191" s="196" t="s">
        <v>552</v>
      </c>
      <c r="E191" s="10">
        <v>342.27</v>
      </c>
      <c r="F191" s="285">
        <f t="shared" si="155"/>
        <v>75983.94</v>
      </c>
      <c r="G191" s="285">
        <f t="shared" si="156"/>
        <v>34182.5049</v>
      </c>
      <c r="H191" s="285">
        <f t="shared" si="157"/>
        <v>110166.4449</v>
      </c>
      <c r="I191" s="285">
        <v>222</v>
      </c>
      <c r="J191" s="285">
        <v>99.87</v>
      </c>
      <c r="K191" s="10"/>
      <c r="M191" s="319">
        <f t="shared" si="120"/>
        <v>68385.546000000002</v>
      </c>
      <c r="N191" s="319">
        <f t="shared" si="121"/>
        <v>30764.254410000001</v>
      </c>
      <c r="O191" s="319">
        <f t="shared" si="126"/>
        <v>99149.800409999996</v>
      </c>
      <c r="P191" s="319">
        <v>199.8</v>
      </c>
      <c r="Q191" s="319">
        <v>89.88300000000001</v>
      </c>
      <c r="R191" s="319">
        <f t="shared" si="122"/>
        <v>289.68299999999999</v>
      </c>
      <c r="U191" s="315">
        <f t="shared" si="160"/>
        <v>116255.42820000001</v>
      </c>
      <c r="V191" s="315">
        <f t="shared" si="161"/>
        <v>33840.679851000008</v>
      </c>
      <c r="W191" s="320">
        <f t="shared" si="123"/>
        <v>150096.10805100002</v>
      </c>
      <c r="X191" s="315">
        <f t="shared" si="124"/>
        <v>339.66</v>
      </c>
      <c r="Y191" s="315">
        <f t="shared" si="125"/>
        <v>98.871300000000019</v>
      </c>
      <c r="Z191" s="320"/>
    </row>
    <row r="192" spans="1:76" ht="28.5" customHeight="1" outlineLevel="1" x14ac:dyDescent="0.45">
      <c r="A192" s="5">
        <v>168</v>
      </c>
      <c r="B192" s="5">
        <v>168</v>
      </c>
      <c r="C192" s="5" t="s">
        <v>134</v>
      </c>
      <c r="D192" s="196" t="s">
        <v>552</v>
      </c>
      <c r="E192" s="10">
        <v>42.72</v>
      </c>
      <c r="F192" s="285">
        <f t="shared" si="155"/>
        <v>9483.84</v>
      </c>
      <c r="G192" s="285">
        <f t="shared" si="156"/>
        <v>4266.4463999999998</v>
      </c>
      <c r="H192" s="285">
        <f t="shared" si="157"/>
        <v>13750.286400000001</v>
      </c>
      <c r="I192" s="285">
        <v>222</v>
      </c>
      <c r="J192" s="285">
        <v>99.87</v>
      </c>
      <c r="K192" s="10"/>
      <c r="M192" s="319">
        <f t="shared" si="120"/>
        <v>8535.4560000000001</v>
      </c>
      <c r="N192" s="319">
        <f t="shared" si="121"/>
        <v>3839.8017600000003</v>
      </c>
      <c r="O192" s="319">
        <f t="shared" si="126"/>
        <v>12375.25776</v>
      </c>
      <c r="P192" s="319">
        <v>199.8</v>
      </c>
      <c r="Q192" s="319">
        <v>89.88300000000001</v>
      </c>
      <c r="R192" s="319">
        <f t="shared" si="122"/>
        <v>289.68299999999999</v>
      </c>
      <c r="U192" s="315">
        <f t="shared" si="160"/>
        <v>14510.2752</v>
      </c>
      <c r="V192" s="315">
        <f t="shared" si="161"/>
        <v>4223.7819360000003</v>
      </c>
      <c r="W192" s="320">
        <f t="shared" si="123"/>
        <v>18734.057135999999</v>
      </c>
      <c r="X192" s="315">
        <f t="shared" si="124"/>
        <v>339.66</v>
      </c>
      <c r="Y192" s="315">
        <f t="shared" si="125"/>
        <v>98.871300000000019</v>
      </c>
      <c r="Z192" s="320"/>
    </row>
    <row r="193" spans="1:76" ht="57" customHeight="1" outlineLevel="1" x14ac:dyDescent="0.45">
      <c r="A193" s="5">
        <v>169</v>
      </c>
      <c r="B193" s="5">
        <v>169</v>
      </c>
      <c r="C193" s="5" t="s">
        <v>135</v>
      </c>
      <c r="D193" s="196" t="s">
        <v>552</v>
      </c>
      <c r="E193" s="10">
        <v>166.42</v>
      </c>
      <c r="F193" s="285">
        <f t="shared" si="155"/>
        <v>36945.24</v>
      </c>
      <c r="G193" s="285">
        <f t="shared" si="156"/>
        <v>16620.365399999999</v>
      </c>
      <c r="H193" s="285">
        <f t="shared" si="157"/>
        <v>53565.6054</v>
      </c>
      <c r="I193" s="285">
        <v>222</v>
      </c>
      <c r="J193" s="285">
        <v>99.87</v>
      </c>
      <c r="K193" s="10"/>
      <c r="M193" s="319">
        <f t="shared" si="120"/>
        <v>33250.716</v>
      </c>
      <c r="N193" s="319">
        <f t="shared" si="121"/>
        <v>14958.32886</v>
      </c>
      <c r="O193" s="319">
        <f t="shared" si="126"/>
        <v>48209.044860000002</v>
      </c>
      <c r="P193" s="319">
        <v>199.8</v>
      </c>
      <c r="Q193" s="319">
        <v>89.88300000000001</v>
      </c>
      <c r="R193" s="319">
        <f t="shared" si="122"/>
        <v>289.68299999999999</v>
      </c>
      <c r="U193" s="315">
        <f t="shared" si="160"/>
        <v>56526.217199999999</v>
      </c>
      <c r="V193" s="315">
        <f t="shared" si="161"/>
        <v>16454.161746000002</v>
      </c>
      <c r="W193" s="320">
        <f t="shared" si="123"/>
        <v>72980.378945999997</v>
      </c>
      <c r="X193" s="315">
        <f t="shared" si="124"/>
        <v>339.66</v>
      </c>
      <c r="Y193" s="315">
        <f t="shared" si="125"/>
        <v>98.871300000000019</v>
      </c>
      <c r="Z193" s="320"/>
    </row>
    <row r="194" spans="1:76" ht="57" customHeight="1" outlineLevel="1" x14ac:dyDescent="0.45">
      <c r="A194" s="5">
        <v>170</v>
      </c>
      <c r="B194" s="5">
        <v>170</v>
      </c>
      <c r="C194" s="5" t="s">
        <v>136</v>
      </c>
      <c r="D194" s="196" t="s">
        <v>552</v>
      </c>
      <c r="E194" s="10">
        <v>83.28</v>
      </c>
      <c r="F194" s="285">
        <f t="shared" si="155"/>
        <v>18488.16</v>
      </c>
      <c r="G194" s="285">
        <f t="shared" si="156"/>
        <v>8317.1736000000001</v>
      </c>
      <c r="H194" s="285">
        <f t="shared" si="157"/>
        <v>26805.333599999998</v>
      </c>
      <c r="I194" s="285">
        <v>222</v>
      </c>
      <c r="J194" s="285">
        <v>99.87</v>
      </c>
      <c r="K194" s="10"/>
      <c r="M194" s="319">
        <f t="shared" si="120"/>
        <v>16639.344000000001</v>
      </c>
      <c r="N194" s="319">
        <f t="shared" si="121"/>
        <v>7485.4562400000013</v>
      </c>
      <c r="O194" s="319">
        <f t="shared" si="126"/>
        <v>24124.800240000004</v>
      </c>
      <c r="P194" s="319">
        <v>199.8</v>
      </c>
      <c r="Q194" s="319">
        <v>89.88300000000001</v>
      </c>
      <c r="R194" s="319">
        <f t="shared" si="122"/>
        <v>289.68299999999999</v>
      </c>
      <c r="U194" s="315">
        <f t="shared" si="160"/>
        <v>28286.884800000003</v>
      </c>
      <c r="V194" s="315">
        <f t="shared" si="161"/>
        <v>8234.0018640000017</v>
      </c>
      <c r="W194" s="320">
        <f t="shared" si="123"/>
        <v>36520.886664000005</v>
      </c>
      <c r="X194" s="315">
        <f t="shared" si="124"/>
        <v>339.66</v>
      </c>
      <c r="Y194" s="315">
        <f t="shared" si="125"/>
        <v>98.871300000000019</v>
      </c>
      <c r="Z194" s="320"/>
    </row>
    <row r="195" spans="1:76" ht="57" customHeight="1" outlineLevel="1" x14ac:dyDescent="0.45">
      <c r="A195" s="5">
        <v>171</v>
      </c>
      <c r="B195" s="5">
        <v>171</v>
      </c>
      <c r="C195" s="5" t="s">
        <v>137</v>
      </c>
      <c r="D195" s="196" t="s">
        <v>552</v>
      </c>
      <c r="E195" s="10">
        <v>83.34</v>
      </c>
      <c r="F195" s="285">
        <f t="shared" si="155"/>
        <v>18501.48</v>
      </c>
      <c r="G195" s="285">
        <f t="shared" si="156"/>
        <v>8323.1658000000007</v>
      </c>
      <c r="H195" s="285">
        <f t="shared" si="157"/>
        <v>26824.645799999998</v>
      </c>
      <c r="I195" s="285">
        <v>222</v>
      </c>
      <c r="J195" s="285">
        <v>99.87</v>
      </c>
      <c r="K195" s="10"/>
      <c r="M195" s="319">
        <f t="shared" si="120"/>
        <v>16651.332000000002</v>
      </c>
      <c r="N195" s="319">
        <f t="shared" si="121"/>
        <v>7490.849220000001</v>
      </c>
      <c r="O195" s="319">
        <f t="shared" si="126"/>
        <v>24142.181220000002</v>
      </c>
      <c r="P195" s="319">
        <v>199.8</v>
      </c>
      <c r="Q195" s="319">
        <v>89.88300000000001</v>
      </c>
      <c r="R195" s="319">
        <f t="shared" si="122"/>
        <v>289.68299999999999</v>
      </c>
      <c r="U195" s="315">
        <f t="shared" si="160"/>
        <v>28307.264400000004</v>
      </c>
      <c r="V195" s="315">
        <f t="shared" si="161"/>
        <v>8239.9341420000019</v>
      </c>
      <c r="W195" s="320">
        <f t="shared" si="123"/>
        <v>36547.198542000006</v>
      </c>
      <c r="X195" s="315">
        <f t="shared" si="124"/>
        <v>339.66</v>
      </c>
      <c r="Y195" s="315">
        <f t="shared" si="125"/>
        <v>98.871300000000019</v>
      </c>
      <c r="Z195" s="320"/>
    </row>
    <row r="196" spans="1:76" ht="57" customHeight="1" outlineLevel="1" x14ac:dyDescent="0.45">
      <c r="A196" s="5">
        <v>172</v>
      </c>
      <c r="B196" s="5">
        <v>172</v>
      </c>
      <c r="C196" s="5" t="s">
        <v>138</v>
      </c>
      <c r="D196" s="196" t="s">
        <v>553</v>
      </c>
      <c r="E196" s="10">
        <v>2.3877000000000002</v>
      </c>
      <c r="F196" s="285">
        <f t="shared" si="155"/>
        <v>501417.00000000006</v>
      </c>
      <c r="G196" s="285">
        <f t="shared" si="156"/>
        <v>229935.51</v>
      </c>
      <c r="H196" s="285">
        <f t="shared" si="157"/>
        <v>731352.51</v>
      </c>
      <c r="I196" s="285">
        <v>210000</v>
      </c>
      <c r="J196" s="285">
        <v>96300</v>
      </c>
      <c r="K196" s="10"/>
      <c r="M196" s="319">
        <f t="shared" si="120"/>
        <v>451275.30000000005</v>
      </c>
      <c r="N196" s="319">
        <f t="shared" si="121"/>
        <v>206941.959</v>
      </c>
      <c r="O196" s="319">
        <f t="shared" si="126"/>
        <v>658217.25900000008</v>
      </c>
      <c r="P196" s="319">
        <v>189000</v>
      </c>
      <c r="Q196" s="319">
        <v>86670</v>
      </c>
      <c r="R196" s="319">
        <f t="shared" si="122"/>
        <v>275670</v>
      </c>
      <c r="U196" s="315">
        <f t="shared" si="160"/>
        <v>767168.01</v>
      </c>
      <c r="V196" s="315">
        <f t="shared" si="161"/>
        <v>227636.15490000005</v>
      </c>
      <c r="W196" s="320">
        <f t="shared" si="123"/>
        <v>994804.16490000009</v>
      </c>
      <c r="X196" s="315">
        <f t="shared" si="124"/>
        <v>321300</v>
      </c>
      <c r="Y196" s="315">
        <f t="shared" si="125"/>
        <v>95337.000000000015</v>
      </c>
      <c r="Z196" s="320"/>
    </row>
    <row r="197" spans="1:76" ht="114" customHeight="1" outlineLevel="1" x14ac:dyDescent="0.45">
      <c r="A197" s="5">
        <v>173</v>
      </c>
      <c r="B197" s="5">
        <v>173</v>
      </c>
      <c r="C197" s="5" t="s">
        <v>139</v>
      </c>
      <c r="D197" s="196" t="s">
        <v>552</v>
      </c>
      <c r="E197" s="10">
        <v>353.8</v>
      </c>
      <c r="F197" s="285">
        <f t="shared" si="155"/>
        <v>74298</v>
      </c>
      <c r="G197" s="285">
        <f t="shared" si="156"/>
        <v>34070.94</v>
      </c>
      <c r="H197" s="285">
        <f t="shared" si="157"/>
        <v>108368.94</v>
      </c>
      <c r="I197" s="285">
        <v>210</v>
      </c>
      <c r="J197" s="285">
        <v>96.3</v>
      </c>
      <c r="K197" s="10"/>
      <c r="M197" s="319">
        <f t="shared" si="120"/>
        <v>66868.2</v>
      </c>
      <c r="N197" s="319">
        <f t="shared" si="121"/>
        <v>30663.846000000001</v>
      </c>
      <c r="O197" s="319">
        <f t="shared" si="126"/>
        <v>97532.046000000002</v>
      </c>
      <c r="P197" s="319">
        <v>189</v>
      </c>
      <c r="Q197" s="319">
        <v>86.67</v>
      </c>
      <c r="R197" s="319">
        <f t="shared" si="122"/>
        <v>275.67</v>
      </c>
      <c r="U197" s="315">
        <f t="shared" si="160"/>
        <v>113675.94</v>
      </c>
      <c r="V197" s="315">
        <f t="shared" si="161"/>
        <v>33730.230600000003</v>
      </c>
      <c r="W197" s="320">
        <f t="shared" si="123"/>
        <v>147406.17060000001</v>
      </c>
      <c r="X197" s="315">
        <f t="shared" si="124"/>
        <v>321.3</v>
      </c>
      <c r="Y197" s="315">
        <f t="shared" si="125"/>
        <v>95.337000000000003</v>
      </c>
      <c r="Z197" s="320"/>
    </row>
    <row r="198" spans="1:76" ht="85.5" customHeight="1" outlineLevel="1" x14ac:dyDescent="0.45">
      <c r="A198" s="5">
        <v>174</v>
      </c>
      <c r="B198" s="5">
        <v>174</v>
      </c>
      <c r="C198" s="5" t="s">
        <v>140</v>
      </c>
      <c r="D198" s="196" t="s">
        <v>552</v>
      </c>
      <c r="E198" s="10">
        <v>184.44</v>
      </c>
      <c r="F198" s="285">
        <f t="shared" si="155"/>
        <v>38732.400000000001</v>
      </c>
      <c r="G198" s="285">
        <f t="shared" si="156"/>
        <v>17761.572</v>
      </c>
      <c r="H198" s="285">
        <f t="shared" si="157"/>
        <v>56493.972000000002</v>
      </c>
      <c r="I198" s="285">
        <v>210</v>
      </c>
      <c r="J198" s="285">
        <v>96.3</v>
      </c>
      <c r="K198" s="10"/>
      <c r="M198" s="319">
        <f t="shared" si="120"/>
        <v>34859.159999999996</v>
      </c>
      <c r="N198" s="319">
        <f t="shared" si="121"/>
        <v>15985.4148</v>
      </c>
      <c r="O198" s="319">
        <f t="shared" si="126"/>
        <v>50844.574799999995</v>
      </c>
      <c r="P198" s="319">
        <v>189</v>
      </c>
      <c r="Q198" s="319">
        <v>86.67</v>
      </c>
      <c r="R198" s="319">
        <f t="shared" si="122"/>
        <v>275.67</v>
      </c>
      <c r="U198" s="315">
        <f t="shared" si="160"/>
        <v>59260.572</v>
      </c>
      <c r="V198" s="315">
        <f t="shared" si="161"/>
        <v>17583.956280000002</v>
      </c>
      <c r="W198" s="320">
        <f t="shared" si="123"/>
        <v>76844.528279999999</v>
      </c>
      <c r="X198" s="315">
        <f t="shared" si="124"/>
        <v>321.3</v>
      </c>
      <c r="Y198" s="315">
        <f t="shared" si="125"/>
        <v>95.337000000000003</v>
      </c>
      <c r="Z198" s="320"/>
    </row>
    <row r="199" spans="1:76" ht="85.5" customHeight="1" outlineLevel="1" x14ac:dyDescent="0.45">
      <c r="A199" s="5">
        <v>175</v>
      </c>
      <c r="B199" s="5">
        <v>175</v>
      </c>
      <c r="C199" s="5" t="s">
        <v>141</v>
      </c>
      <c r="D199" s="196" t="s">
        <v>552</v>
      </c>
      <c r="E199" s="10">
        <v>205.8</v>
      </c>
      <c r="F199" s="285">
        <f t="shared" si="155"/>
        <v>45687.600000000006</v>
      </c>
      <c r="G199" s="285">
        <f t="shared" si="156"/>
        <v>20553.246000000003</v>
      </c>
      <c r="H199" s="285">
        <f t="shared" si="157"/>
        <v>66240.846000000005</v>
      </c>
      <c r="I199" s="285">
        <v>222</v>
      </c>
      <c r="J199" s="285">
        <v>99.87</v>
      </c>
      <c r="K199" s="10"/>
      <c r="M199" s="319">
        <f t="shared" ref="M199:M262" si="162">P199*E199</f>
        <v>41118.840000000004</v>
      </c>
      <c r="N199" s="319">
        <f t="shared" ref="N199:N262" si="163">Q199*E199</f>
        <v>18497.921400000003</v>
      </c>
      <c r="O199" s="319">
        <f t="shared" si="126"/>
        <v>59616.761400000003</v>
      </c>
      <c r="P199" s="319">
        <v>199.8</v>
      </c>
      <c r="Q199" s="319">
        <v>89.88300000000001</v>
      </c>
      <c r="R199" s="319">
        <f t="shared" ref="R199:R262" si="164">P199+Q199</f>
        <v>289.68299999999999</v>
      </c>
      <c r="U199" s="315">
        <f t="shared" si="160"/>
        <v>69902.028000000006</v>
      </c>
      <c r="V199" s="315">
        <f t="shared" si="161"/>
        <v>20347.713540000004</v>
      </c>
      <c r="W199" s="320">
        <f t="shared" ref="W199:W262" si="165">U199+V199</f>
        <v>90249.741540000017</v>
      </c>
      <c r="X199" s="315">
        <f t="shared" ref="X199:X262" si="166">P199*$S$1</f>
        <v>339.66</v>
      </c>
      <c r="Y199" s="315">
        <f t="shared" ref="Y199:Y262" si="167">Q199*$S$2</f>
        <v>98.871300000000019</v>
      </c>
      <c r="Z199" s="320"/>
    </row>
    <row r="200" spans="1:76" ht="28.5" customHeight="1" outlineLevel="1" x14ac:dyDescent="0.45">
      <c r="A200" s="5">
        <v>176</v>
      </c>
      <c r="B200" s="5">
        <v>176</v>
      </c>
      <c r="C200" s="5" t="s">
        <v>142</v>
      </c>
      <c r="D200" s="196" t="s">
        <v>552</v>
      </c>
      <c r="E200" s="10">
        <v>34</v>
      </c>
      <c r="F200" s="285">
        <f t="shared" si="155"/>
        <v>7548</v>
      </c>
      <c r="G200" s="285">
        <f t="shared" si="156"/>
        <v>3395.58</v>
      </c>
      <c r="H200" s="285">
        <f t="shared" si="157"/>
        <v>10943.58</v>
      </c>
      <c r="I200" s="285">
        <v>222</v>
      </c>
      <c r="J200" s="285">
        <v>99.87</v>
      </c>
      <c r="K200" s="10"/>
      <c r="M200" s="319">
        <f t="shared" si="162"/>
        <v>6793.2000000000007</v>
      </c>
      <c r="N200" s="319">
        <f t="shared" si="163"/>
        <v>3056.0220000000004</v>
      </c>
      <c r="O200" s="319">
        <f t="shared" ref="O200:O263" si="168">M200+N200</f>
        <v>9849.2220000000016</v>
      </c>
      <c r="P200" s="319">
        <v>199.8</v>
      </c>
      <c r="Q200" s="319">
        <v>89.88300000000001</v>
      </c>
      <c r="R200" s="319">
        <f t="shared" si="164"/>
        <v>289.68299999999999</v>
      </c>
      <c r="U200" s="315">
        <f t="shared" si="160"/>
        <v>11548.44</v>
      </c>
      <c r="V200" s="315">
        <f t="shared" si="161"/>
        <v>3361.6242000000007</v>
      </c>
      <c r="W200" s="320">
        <f t="shared" si="165"/>
        <v>14910.064200000001</v>
      </c>
      <c r="X200" s="315">
        <f t="shared" si="166"/>
        <v>339.66</v>
      </c>
      <c r="Y200" s="315">
        <f t="shared" si="167"/>
        <v>98.871300000000019</v>
      </c>
      <c r="Z200" s="320"/>
    </row>
    <row r="201" spans="1:76" ht="28.5" customHeight="1" outlineLevel="1" x14ac:dyDescent="0.45">
      <c r="A201" s="5">
        <v>177</v>
      </c>
      <c r="B201" s="5">
        <v>177</v>
      </c>
      <c r="C201" s="5" t="s">
        <v>143</v>
      </c>
      <c r="D201" s="196" t="s">
        <v>552</v>
      </c>
      <c r="E201" s="10">
        <v>34.299999999999997</v>
      </c>
      <c r="F201" s="285">
        <f t="shared" si="155"/>
        <v>7614.5999999999995</v>
      </c>
      <c r="G201" s="285">
        <f t="shared" si="156"/>
        <v>3425.5409999999997</v>
      </c>
      <c r="H201" s="285">
        <f t="shared" si="157"/>
        <v>11040.141</v>
      </c>
      <c r="I201" s="285">
        <v>222</v>
      </c>
      <c r="J201" s="285">
        <v>99.87</v>
      </c>
      <c r="K201" s="10"/>
      <c r="M201" s="319">
        <f t="shared" si="162"/>
        <v>6853.1399999999994</v>
      </c>
      <c r="N201" s="319">
        <f t="shared" si="163"/>
        <v>3082.9868999999999</v>
      </c>
      <c r="O201" s="319">
        <f t="shared" si="168"/>
        <v>9936.1268999999993</v>
      </c>
      <c r="P201" s="319">
        <v>199.8</v>
      </c>
      <c r="Q201" s="319">
        <v>89.88300000000001</v>
      </c>
      <c r="R201" s="319">
        <f t="shared" si="164"/>
        <v>289.68299999999999</v>
      </c>
      <c r="U201" s="315">
        <f t="shared" si="160"/>
        <v>11650.338</v>
      </c>
      <c r="V201" s="315">
        <f t="shared" si="161"/>
        <v>3391.2855900000004</v>
      </c>
      <c r="W201" s="320">
        <f t="shared" si="165"/>
        <v>15041.623589999999</v>
      </c>
      <c r="X201" s="315">
        <f t="shared" si="166"/>
        <v>339.66</v>
      </c>
      <c r="Y201" s="315">
        <f t="shared" si="167"/>
        <v>98.871300000000019</v>
      </c>
      <c r="Z201" s="320"/>
    </row>
    <row r="202" spans="1:76" ht="99.75" customHeight="1" outlineLevel="1" x14ac:dyDescent="0.45">
      <c r="A202" s="5">
        <v>178</v>
      </c>
      <c r="B202" s="5">
        <v>178</v>
      </c>
      <c r="C202" s="5" t="s">
        <v>144</v>
      </c>
      <c r="D202" s="196" t="s">
        <v>553</v>
      </c>
      <c r="E202" s="10">
        <v>1.276</v>
      </c>
      <c r="F202" s="285">
        <f t="shared" si="155"/>
        <v>283272</v>
      </c>
      <c r="G202" s="285">
        <f t="shared" si="156"/>
        <v>127429.87092</v>
      </c>
      <c r="H202" s="285">
        <f t="shared" si="157"/>
        <v>410701.87092000002</v>
      </c>
      <c r="I202" s="285">
        <v>222000</v>
      </c>
      <c r="J202" s="285">
        <v>99866.67</v>
      </c>
      <c r="K202" s="10"/>
      <c r="M202" s="319">
        <f t="shared" si="162"/>
        <v>254944.80000000002</v>
      </c>
      <c r="N202" s="319">
        <f t="shared" si="163"/>
        <v>114686.88382800001</v>
      </c>
      <c r="O202" s="319">
        <f t="shared" si="168"/>
        <v>369631.68382800004</v>
      </c>
      <c r="P202" s="319">
        <v>199800</v>
      </c>
      <c r="Q202" s="319">
        <v>89880.002999999997</v>
      </c>
      <c r="R202" s="319">
        <f t="shared" si="164"/>
        <v>289680.00300000003</v>
      </c>
      <c r="U202" s="315">
        <f t="shared" si="160"/>
        <v>433406.16000000003</v>
      </c>
      <c r="V202" s="315">
        <f t="shared" si="161"/>
        <v>126155.57221080002</v>
      </c>
      <c r="W202" s="320">
        <f t="shared" si="165"/>
        <v>559561.73221080005</v>
      </c>
      <c r="X202" s="315">
        <f t="shared" si="166"/>
        <v>339660</v>
      </c>
      <c r="Y202" s="315">
        <f t="shared" si="167"/>
        <v>98868.003300000011</v>
      </c>
      <c r="Z202" s="320"/>
    </row>
    <row r="203" spans="1:76" ht="128.25" customHeight="1" outlineLevel="1" x14ac:dyDescent="0.45">
      <c r="A203" s="5">
        <v>179</v>
      </c>
      <c r="B203" s="5">
        <v>179</v>
      </c>
      <c r="C203" s="5" t="s">
        <v>145</v>
      </c>
      <c r="D203" s="196" t="s">
        <v>553</v>
      </c>
      <c r="E203" s="10">
        <v>2.5659999999999998</v>
      </c>
      <c r="F203" s="285">
        <f t="shared" si="155"/>
        <v>569652</v>
      </c>
      <c r="G203" s="285">
        <f t="shared" si="156"/>
        <v>256257.87521999999</v>
      </c>
      <c r="H203" s="285">
        <f t="shared" si="157"/>
        <v>825909.87522000005</v>
      </c>
      <c r="I203" s="285">
        <v>222000</v>
      </c>
      <c r="J203" s="285">
        <v>99866.67</v>
      </c>
      <c r="K203" s="10"/>
      <c r="M203" s="319">
        <f t="shared" si="162"/>
        <v>512686.8</v>
      </c>
      <c r="N203" s="319">
        <f t="shared" si="163"/>
        <v>230632.08769799999</v>
      </c>
      <c r="O203" s="319">
        <f t="shared" si="168"/>
        <v>743318.88769799995</v>
      </c>
      <c r="P203" s="319">
        <v>199800</v>
      </c>
      <c r="Q203" s="319">
        <v>89880.002999999997</v>
      </c>
      <c r="R203" s="319">
        <f t="shared" si="164"/>
        <v>289680.00300000003</v>
      </c>
      <c r="U203" s="315">
        <f t="shared" si="160"/>
        <v>871567.55999999994</v>
      </c>
      <c r="V203" s="315">
        <f t="shared" si="161"/>
        <v>253695.29646780001</v>
      </c>
      <c r="W203" s="320">
        <f t="shared" si="165"/>
        <v>1125262.8564678</v>
      </c>
      <c r="X203" s="315">
        <f t="shared" si="166"/>
        <v>339660</v>
      </c>
      <c r="Y203" s="315">
        <f t="shared" si="167"/>
        <v>98868.003300000011</v>
      </c>
      <c r="Z203" s="320"/>
    </row>
    <row r="204" spans="1:76" ht="128.25" customHeight="1" outlineLevel="1" x14ac:dyDescent="0.45">
      <c r="A204" s="5">
        <v>180</v>
      </c>
      <c r="B204" s="5">
        <v>180</v>
      </c>
      <c r="C204" s="5" t="s">
        <v>146</v>
      </c>
      <c r="D204" s="196" t="s">
        <v>552</v>
      </c>
      <c r="E204" s="10">
        <v>130.91</v>
      </c>
      <c r="F204" s="285">
        <f t="shared" si="155"/>
        <v>29062.02</v>
      </c>
      <c r="G204" s="285">
        <f t="shared" si="156"/>
        <v>13073.9817</v>
      </c>
      <c r="H204" s="285">
        <f t="shared" si="157"/>
        <v>42136.001700000001</v>
      </c>
      <c r="I204" s="285">
        <v>222</v>
      </c>
      <c r="J204" s="285">
        <v>99.87</v>
      </c>
      <c r="K204" s="10"/>
      <c r="M204" s="319">
        <f t="shared" si="162"/>
        <v>26155.817999999999</v>
      </c>
      <c r="N204" s="319">
        <f t="shared" si="163"/>
        <v>11766.583530000002</v>
      </c>
      <c r="O204" s="319">
        <f t="shared" si="168"/>
        <v>37922.401530000003</v>
      </c>
      <c r="P204" s="319">
        <v>199.8</v>
      </c>
      <c r="Q204" s="319">
        <v>89.88300000000001</v>
      </c>
      <c r="R204" s="319">
        <f t="shared" si="164"/>
        <v>289.68299999999999</v>
      </c>
      <c r="U204" s="315">
        <f t="shared" si="160"/>
        <v>44464.890599999999</v>
      </c>
      <c r="V204" s="315">
        <f t="shared" si="161"/>
        <v>12943.241883000002</v>
      </c>
      <c r="W204" s="320">
        <f t="shared" si="165"/>
        <v>57408.132483000001</v>
      </c>
      <c r="X204" s="315">
        <f t="shared" si="166"/>
        <v>339.66</v>
      </c>
      <c r="Y204" s="315">
        <f t="shared" si="167"/>
        <v>98.871300000000019</v>
      </c>
      <c r="Z204" s="320"/>
    </row>
    <row r="205" spans="1:76" s="26" customFormat="1" ht="42.75" x14ac:dyDescent="0.45">
      <c r="A205" s="21"/>
      <c r="B205" s="21"/>
      <c r="C205" s="21" t="s">
        <v>147</v>
      </c>
      <c r="D205" s="27"/>
      <c r="E205" s="28"/>
      <c r="F205" s="225">
        <f t="shared" ref="F205:H205" si="169">SUM(F206:F213)</f>
        <v>32484600</v>
      </c>
      <c r="G205" s="225">
        <f t="shared" si="169"/>
        <v>4034529.78</v>
      </c>
      <c r="H205" s="225">
        <f t="shared" si="169"/>
        <v>36519129.780000001</v>
      </c>
      <c r="I205" s="225"/>
      <c r="J205" s="225"/>
      <c r="K205" s="225"/>
      <c r="L205" s="53"/>
      <c r="M205" s="225">
        <f t="shared" ref="M205:O205" si="170">SUM(M206:M213)</f>
        <v>29236140</v>
      </c>
      <c r="N205" s="225">
        <f t="shared" si="170"/>
        <v>3631076.8020000001</v>
      </c>
      <c r="O205" s="225">
        <f t="shared" si="170"/>
        <v>32867216.802000001</v>
      </c>
      <c r="P205" s="319">
        <v>0</v>
      </c>
      <c r="Q205" s="319">
        <v>0</v>
      </c>
      <c r="R205" s="319">
        <f t="shared" si="164"/>
        <v>0</v>
      </c>
      <c r="S205" s="53"/>
      <c r="T205" s="53"/>
      <c r="U205" s="225">
        <f t="shared" ref="U205:W205" si="171">SUM(U206:U213)</f>
        <v>49701438</v>
      </c>
      <c r="V205" s="225">
        <f t="shared" si="171"/>
        <v>3994184.4822</v>
      </c>
      <c r="W205" s="225">
        <f t="shared" si="171"/>
        <v>53695622.482200004</v>
      </c>
      <c r="X205" s="225"/>
      <c r="Y205" s="225"/>
      <c r="Z205" s="225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  <c r="BH205" s="53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3"/>
      <c r="BT205" s="53"/>
      <c r="BU205" s="53"/>
      <c r="BV205" s="53"/>
      <c r="BW205" s="53"/>
      <c r="BX205" s="53"/>
    </row>
    <row r="206" spans="1:76" ht="85.5" customHeight="1" outlineLevel="1" x14ac:dyDescent="0.45">
      <c r="A206" s="5">
        <v>181</v>
      </c>
      <c r="B206" s="5">
        <v>181</v>
      </c>
      <c r="C206" s="5" t="s">
        <v>148</v>
      </c>
      <c r="D206" s="196" t="s">
        <v>549</v>
      </c>
      <c r="E206" s="10">
        <v>9354</v>
      </c>
      <c r="F206" s="285">
        <f t="shared" ref="F206:F213" si="172">E206*I206</f>
        <v>6173640</v>
      </c>
      <c r="G206" s="285">
        <f t="shared" ref="G206:G213" si="173">E206*J206</f>
        <v>0</v>
      </c>
      <c r="H206" s="285">
        <f t="shared" ref="H206:H213" si="174">F206+G206</f>
        <v>6173640</v>
      </c>
      <c r="I206" s="285">
        <v>660</v>
      </c>
      <c r="J206" s="285">
        <v>0</v>
      </c>
      <c r="K206" s="10"/>
      <c r="M206" s="319">
        <f t="shared" si="162"/>
        <v>5556276</v>
      </c>
      <c r="N206" s="319">
        <f t="shared" si="163"/>
        <v>0</v>
      </c>
      <c r="O206" s="319">
        <f t="shared" si="168"/>
        <v>5556276</v>
      </c>
      <c r="P206" s="319">
        <v>594</v>
      </c>
      <c r="Q206" s="319">
        <v>0</v>
      </c>
      <c r="R206" s="319">
        <f t="shared" si="164"/>
        <v>594</v>
      </c>
      <c r="U206" s="315">
        <f t="shared" ref="U206:U213" si="175">X206*E206</f>
        <v>9445669.1999999993</v>
      </c>
      <c r="V206" s="315">
        <f t="shared" ref="V206:V213" si="176">Y206*E206</f>
        <v>0</v>
      </c>
      <c r="W206" s="320">
        <f t="shared" si="165"/>
        <v>9445669.1999999993</v>
      </c>
      <c r="X206" s="315">
        <f t="shared" si="166"/>
        <v>1009.8</v>
      </c>
      <c r="Y206" s="315">
        <f t="shared" si="167"/>
        <v>0</v>
      </c>
      <c r="Z206" s="320"/>
    </row>
    <row r="207" spans="1:76" ht="71.25" customHeight="1" outlineLevel="1" x14ac:dyDescent="0.45">
      <c r="A207" s="5">
        <v>182</v>
      </c>
      <c r="B207" s="5">
        <v>182</v>
      </c>
      <c r="C207" s="5" t="s">
        <v>149</v>
      </c>
      <c r="D207" s="196" t="s">
        <v>549</v>
      </c>
      <c r="E207" s="10">
        <v>9354</v>
      </c>
      <c r="F207" s="285">
        <f t="shared" si="172"/>
        <v>3788370</v>
      </c>
      <c r="G207" s="285">
        <f t="shared" si="173"/>
        <v>433744.98</v>
      </c>
      <c r="H207" s="285">
        <f t="shared" si="174"/>
        <v>4222114.9800000004</v>
      </c>
      <c r="I207" s="285">
        <v>405</v>
      </c>
      <c r="J207" s="285">
        <v>46.37</v>
      </c>
      <c r="K207" s="10"/>
      <c r="M207" s="319">
        <f t="shared" si="162"/>
        <v>3409533</v>
      </c>
      <c r="N207" s="319">
        <f t="shared" si="163"/>
        <v>390370.48199999996</v>
      </c>
      <c r="O207" s="319">
        <f t="shared" si="168"/>
        <v>3799903.4819999998</v>
      </c>
      <c r="P207" s="319">
        <v>364.5</v>
      </c>
      <c r="Q207" s="319">
        <v>41.732999999999997</v>
      </c>
      <c r="R207" s="319">
        <f t="shared" si="164"/>
        <v>406.233</v>
      </c>
      <c r="U207" s="315">
        <f t="shared" si="175"/>
        <v>5796206.0999999996</v>
      </c>
      <c r="V207" s="315">
        <f t="shared" si="176"/>
        <v>429407.53020000004</v>
      </c>
      <c r="W207" s="320">
        <f t="shared" si="165"/>
        <v>6225613.6301999995</v>
      </c>
      <c r="X207" s="315">
        <f t="shared" si="166"/>
        <v>619.65</v>
      </c>
      <c r="Y207" s="315">
        <f t="shared" si="167"/>
        <v>45.906300000000002</v>
      </c>
      <c r="Z207" s="320"/>
    </row>
    <row r="208" spans="1:76" ht="71.25" customHeight="1" outlineLevel="1" x14ac:dyDescent="0.45">
      <c r="A208" s="5">
        <v>183</v>
      </c>
      <c r="B208" s="5">
        <v>183</v>
      </c>
      <c r="C208" s="5" t="s">
        <v>150</v>
      </c>
      <c r="D208" s="196" t="s">
        <v>549</v>
      </c>
      <c r="E208" s="10">
        <v>9354</v>
      </c>
      <c r="F208" s="285">
        <f t="shared" si="172"/>
        <v>4910850</v>
      </c>
      <c r="G208" s="285">
        <f t="shared" si="173"/>
        <v>208594.2</v>
      </c>
      <c r="H208" s="285">
        <f t="shared" si="174"/>
        <v>5119444.2</v>
      </c>
      <c r="I208" s="285">
        <v>525</v>
      </c>
      <c r="J208" s="285">
        <v>22.3</v>
      </c>
      <c r="K208" s="10"/>
      <c r="M208" s="319">
        <f t="shared" si="162"/>
        <v>4419765</v>
      </c>
      <c r="N208" s="319">
        <f t="shared" si="163"/>
        <v>187734.78</v>
      </c>
      <c r="O208" s="319">
        <f t="shared" si="168"/>
        <v>4607499.78</v>
      </c>
      <c r="P208" s="319">
        <v>472.5</v>
      </c>
      <c r="Q208" s="319">
        <v>20.07</v>
      </c>
      <c r="R208" s="319">
        <f t="shared" si="164"/>
        <v>492.57</v>
      </c>
      <c r="U208" s="315">
        <f t="shared" si="175"/>
        <v>7513600.5</v>
      </c>
      <c r="V208" s="315">
        <f t="shared" si="176"/>
        <v>206508.25800000003</v>
      </c>
      <c r="W208" s="320">
        <f t="shared" si="165"/>
        <v>7720108.7580000004</v>
      </c>
      <c r="X208" s="315">
        <f t="shared" si="166"/>
        <v>803.25</v>
      </c>
      <c r="Y208" s="315">
        <f t="shared" si="167"/>
        <v>22.077000000000002</v>
      </c>
      <c r="Z208" s="320"/>
    </row>
    <row r="209" spans="1:76" ht="57" customHeight="1" outlineLevel="1" x14ac:dyDescent="0.45">
      <c r="A209" s="5">
        <v>184</v>
      </c>
      <c r="B209" s="5">
        <v>184</v>
      </c>
      <c r="C209" s="5" t="s">
        <v>151</v>
      </c>
      <c r="D209" s="196" t="s">
        <v>549</v>
      </c>
      <c r="E209" s="10">
        <v>9354</v>
      </c>
      <c r="F209" s="285">
        <f t="shared" si="172"/>
        <v>5612400</v>
      </c>
      <c r="G209" s="285">
        <f t="shared" si="173"/>
        <v>2001756</v>
      </c>
      <c r="H209" s="285">
        <f t="shared" si="174"/>
        <v>7614156</v>
      </c>
      <c r="I209" s="285">
        <v>600</v>
      </c>
      <c r="J209" s="285">
        <v>214</v>
      </c>
      <c r="K209" s="10"/>
      <c r="M209" s="319">
        <f t="shared" si="162"/>
        <v>5051160</v>
      </c>
      <c r="N209" s="319">
        <f t="shared" si="163"/>
        <v>1801580.4</v>
      </c>
      <c r="O209" s="319">
        <f t="shared" si="168"/>
        <v>6852740.4000000004</v>
      </c>
      <c r="P209" s="319">
        <v>540</v>
      </c>
      <c r="Q209" s="319">
        <v>192.6</v>
      </c>
      <c r="R209" s="319">
        <f t="shared" si="164"/>
        <v>732.6</v>
      </c>
      <c r="U209" s="315">
        <f t="shared" si="175"/>
        <v>8586972</v>
      </c>
      <c r="V209" s="315">
        <f t="shared" si="176"/>
        <v>1981738.4400000002</v>
      </c>
      <c r="W209" s="320">
        <f t="shared" si="165"/>
        <v>10568710.439999999</v>
      </c>
      <c r="X209" s="315">
        <f t="shared" si="166"/>
        <v>918</v>
      </c>
      <c r="Y209" s="315">
        <f t="shared" si="167"/>
        <v>211.86</v>
      </c>
      <c r="Z209" s="320"/>
    </row>
    <row r="210" spans="1:76" ht="71.25" customHeight="1" outlineLevel="1" x14ac:dyDescent="0.45">
      <c r="A210" s="5">
        <v>185</v>
      </c>
      <c r="B210" s="5">
        <v>185</v>
      </c>
      <c r="C210" s="5" t="s">
        <v>152</v>
      </c>
      <c r="D210" s="196" t="s">
        <v>549</v>
      </c>
      <c r="E210" s="10">
        <v>9354</v>
      </c>
      <c r="F210" s="285">
        <f t="shared" si="172"/>
        <v>4910850</v>
      </c>
      <c r="G210" s="285">
        <f t="shared" si="173"/>
        <v>400351.19999999995</v>
      </c>
      <c r="H210" s="285">
        <f t="shared" si="174"/>
        <v>5311201.2</v>
      </c>
      <c r="I210" s="285">
        <v>525</v>
      </c>
      <c r="J210" s="285">
        <v>42.8</v>
      </c>
      <c r="K210" s="10"/>
      <c r="M210" s="319">
        <f t="shared" si="162"/>
        <v>4419765</v>
      </c>
      <c r="N210" s="319">
        <f t="shared" si="163"/>
        <v>360316.07999999996</v>
      </c>
      <c r="O210" s="319">
        <f t="shared" si="168"/>
        <v>4780081.08</v>
      </c>
      <c r="P210" s="319">
        <v>472.5</v>
      </c>
      <c r="Q210" s="319">
        <v>38.519999999999996</v>
      </c>
      <c r="R210" s="319">
        <f t="shared" si="164"/>
        <v>511.02</v>
      </c>
      <c r="U210" s="315">
        <f t="shared" si="175"/>
        <v>7513600.5</v>
      </c>
      <c r="V210" s="315">
        <f t="shared" si="176"/>
        <v>396347.68800000002</v>
      </c>
      <c r="W210" s="320">
        <f t="shared" si="165"/>
        <v>7909948.1880000001</v>
      </c>
      <c r="X210" s="315">
        <f t="shared" si="166"/>
        <v>803.25</v>
      </c>
      <c r="Y210" s="315">
        <f t="shared" si="167"/>
        <v>42.372</v>
      </c>
      <c r="Z210" s="320"/>
    </row>
    <row r="211" spans="1:76" ht="85.5" customHeight="1" outlineLevel="1" x14ac:dyDescent="0.45">
      <c r="A211" s="5">
        <v>186</v>
      </c>
      <c r="B211" s="5">
        <v>186</v>
      </c>
      <c r="C211" s="5" t="s">
        <v>153</v>
      </c>
      <c r="D211" s="196" t="s">
        <v>549</v>
      </c>
      <c r="E211" s="10">
        <v>3842</v>
      </c>
      <c r="F211" s="285">
        <f t="shared" si="172"/>
        <v>2017050</v>
      </c>
      <c r="G211" s="285">
        <f t="shared" si="173"/>
        <v>85676.6</v>
      </c>
      <c r="H211" s="285">
        <f t="shared" si="174"/>
        <v>2102726.6</v>
      </c>
      <c r="I211" s="285">
        <v>525</v>
      </c>
      <c r="J211" s="285">
        <v>22.3</v>
      </c>
      <c r="K211" s="10"/>
      <c r="M211" s="319">
        <f t="shared" si="162"/>
        <v>1815345</v>
      </c>
      <c r="N211" s="319">
        <f t="shared" si="163"/>
        <v>77108.94</v>
      </c>
      <c r="O211" s="319">
        <f t="shared" si="168"/>
        <v>1892453.94</v>
      </c>
      <c r="P211" s="319">
        <v>472.5</v>
      </c>
      <c r="Q211" s="319">
        <v>20.07</v>
      </c>
      <c r="R211" s="319">
        <f t="shared" si="164"/>
        <v>492.57</v>
      </c>
      <c r="U211" s="315">
        <f t="shared" si="175"/>
        <v>3086086.5</v>
      </c>
      <c r="V211" s="315">
        <f t="shared" si="176"/>
        <v>84819.834000000003</v>
      </c>
      <c r="W211" s="320">
        <f t="shared" si="165"/>
        <v>3170906.3339999998</v>
      </c>
      <c r="X211" s="315">
        <f t="shared" si="166"/>
        <v>803.25</v>
      </c>
      <c r="Y211" s="315">
        <f t="shared" si="167"/>
        <v>22.077000000000002</v>
      </c>
      <c r="Z211" s="320"/>
    </row>
    <row r="212" spans="1:76" ht="71.25" customHeight="1" outlineLevel="1" x14ac:dyDescent="0.45">
      <c r="A212" s="5">
        <v>187</v>
      </c>
      <c r="B212" s="5">
        <v>187</v>
      </c>
      <c r="C212" s="5" t="s">
        <v>154</v>
      </c>
      <c r="D212" s="196" t="s">
        <v>549</v>
      </c>
      <c r="E212" s="10">
        <v>3842</v>
      </c>
      <c r="F212" s="285">
        <f t="shared" si="172"/>
        <v>2305200</v>
      </c>
      <c r="G212" s="285">
        <f t="shared" si="173"/>
        <v>739969.2</v>
      </c>
      <c r="H212" s="285">
        <f t="shared" si="174"/>
        <v>3045169.2</v>
      </c>
      <c r="I212" s="285">
        <v>600</v>
      </c>
      <c r="J212" s="285">
        <v>192.6</v>
      </c>
      <c r="K212" s="10"/>
      <c r="M212" s="319">
        <f t="shared" si="162"/>
        <v>2074680</v>
      </c>
      <c r="N212" s="319">
        <f t="shared" si="163"/>
        <v>665972.28</v>
      </c>
      <c r="O212" s="319">
        <f t="shared" si="168"/>
        <v>2740652.2800000003</v>
      </c>
      <c r="P212" s="319">
        <v>540</v>
      </c>
      <c r="Q212" s="319">
        <v>173.34</v>
      </c>
      <c r="R212" s="319">
        <f t="shared" si="164"/>
        <v>713.34</v>
      </c>
      <c r="U212" s="315">
        <f t="shared" si="175"/>
        <v>3526956</v>
      </c>
      <c r="V212" s="315">
        <f t="shared" si="176"/>
        <v>732569.50800000003</v>
      </c>
      <c r="W212" s="320">
        <f t="shared" si="165"/>
        <v>4259525.5080000004</v>
      </c>
      <c r="X212" s="315">
        <f t="shared" si="166"/>
        <v>918</v>
      </c>
      <c r="Y212" s="315">
        <f t="shared" si="167"/>
        <v>190.67400000000001</v>
      </c>
      <c r="Z212" s="320"/>
    </row>
    <row r="213" spans="1:76" ht="85.5" customHeight="1" outlineLevel="1" x14ac:dyDescent="0.45">
      <c r="A213" s="5">
        <v>188</v>
      </c>
      <c r="B213" s="5">
        <v>188</v>
      </c>
      <c r="C213" s="5" t="s">
        <v>155</v>
      </c>
      <c r="D213" s="196" t="s">
        <v>549</v>
      </c>
      <c r="E213" s="10">
        <v>3842</v>
      </c>
      <c r="F213" s="285">
        <f t="shared" si="172"/>
        <v>2766240</v>
      </c>
      <c r="G213" s="285">
        <f t="shared" si="173"/>
        <v>164437.59999999998</v>
      </c>
      <c r="H213" s="285">
        <f t="shared" si="174"/>
        <v>2930677.6</v>
      </c>
      <c r="I213" s="285">
        <v>720</v>
      </c>
      <c r="J213" s="285">
        <v>42.8</v>
      </c>
      <c r="K213" s="10"/>
      <c r="M213" s="319">
        <f t="shared" si="162"/>
        <v>2489616</v>
      </c>
      <c r="N213" s="319">
        <f t="shared" si="163"/>
        <v>147993.84</v>
      </c>
      <c r="O213" s="319">
        <f t="shared" si="168"/>
        <v>2637609.84</v>
      </c>
      <c r="P213" s="319">
        <v>648</v>
      </c>
      <c r="Q213" s="319">
        <v>38.519999999999996</v>
      </c>
      <c r="R213" s="319">
        <f t="shared" si="164"/>
        <v>686.52</v>
      </c>
      <c r="U213" s="315">
        <f t="shared" si="175"/>
        <v>4232347.1999999993</v>
      </c>
      <c r="V213" s="315">
        <f t="shared" si="176"/>
        <v>162793.22399999999</v>
      </c>
      <c r="W213" s="320">
        <f t="shared" si="165"/>
        <v>4395140.4239999996</v>
      </c>
      <c r="X213" s="315">
        <f t="shared" si="166"/>
        <v>1101.5999999999999</v>
      </c>
      <c r="Y213" s="315">
        <f t="shared" si="167"/>
        <v>42.372</v>
      </c>
      <c r="Z213" s="320"/>
    </row>
    <row r="214" spans="1:76" s="26" customFormat="1" ht="28.5" x14ac:dyDescent="0.45">
      <c r="A214" s="21"/>
      <c r="B214" s="21"/>
      <c r="C214" s="21" t="s">
        <v>156</v>
      </c>
      <c r="D214" s="27"/>
      <c r="E214" s="28"/>
      <c r="F214" s="225">
        <f t="shared" ref="F214:H214" si="177">SUM(F215:F224)</f>
        <v>752764.5</v>
      </c>
      <c r="G214" s="225">
        <f t="shared" si="177"/>
        <v>142674.76910999999</v>
      </c>
      <c r="H214" s="225">
        <f t="shared" si="177"/>
        <v>895439.26910999999</v>
      </c>
      <c r="I214" s="225"/>
      <c r="J214" s="225"/>
      <c r="K214" s="225"/>
      <c r="L214" s="53"/>
      <c r="M214" s="225">
        <f t="shared" ref="M214:O214" si="178">SUM(M215:M224)</f>
        <v>677488.05</v>
      </c>
      <c r="N214" s="225">
        <f t="shared" si="178"/>
        <v>128407.29219899999</v>
      </c>
      <c r="O214" s="225">
        <f t="shared" si="178"/>
        <v>805895.34219900006</v>
      </c>
      <c r="P214" s="319">
        <v>0</v>
      </c>
      <c r="Q214" s="319">
        <v>0</v>
      </c>
      <c r="R214" s="319">
        <f t="shared" si="164"/>
        <v>0</v>
      </c>
      <c r="S214" s="53"/>
      <c r="T214" s="53"/>
      <c r="U214" s="225">
        <f t="shared" ref="U214:W214" si="179">SUM(U215:U224)</f>
        <v>1151729.6849999998</v>
      </c>
      <c r="V214" s="225">
        <f t="shared" si="179"/>
        <v>141248.02141890003</v>
      </c>
      <c r="W214" s="225">
        <f t="shared" si="179"/>
        <v>1292977.7064189001</v>
      </c>
      <c r="X214" s="225"/>
      <c r="Y214" s="225"/>
      <c r="Z214" s="225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</row>
    <row r="215" spans="1:76" ht="71.25" customHeight="1" outlineLevel="1" x14ac:dyDescent="0.45">
      <c r="A215" s="5">
        <v>189</v>
      </c>
      <c r="B215" s="5">
        <v>189</v>
      </c>
      <c r="C215" s="5" t="s">
        <v>157</v>
      </c>
      <c r="D215" s="196" t="s">
        <v>551</v>
      </c>
      <c r="E215" s="10">
        <v>5.7</v>
      </c>
      <c r="F215" s="285">
        <f t="shared" ref="F215:F224" si="180">E215*I215</f>
        <v>107730</v>
      </c>
      <c r="G215" s="285">
        <f t="shared" ref="G215:G224" si="181">E215*J215</f>
        <v>0</v>
      </c>
      <c r="H215" s="285">
        <f t="shared" ref="H215:H224" si="182">F215+G215</f>
        <v>107730</v>
      </c>
      <c r="I215" s="285">
        <v>18900</v>
      </c>
      <c r="J215" s="285">
        <v>0</v>
      </c>
      <c r="K215" s="10"/>
      <c r="M215" s="319">
        <f t="shared" si="162"/>
        <v>96957</v>
      </c>
      <c r="N215" s="319">
        <f t="shared" si="163"/>
        <v>0</v>
      </c>
      <c r="O215" s="319">
        <f t="shared" si="168"/>
        <v>96957</v>
      </c>
      <c r="P215" s="319">
        <v>17010</v>
      </c>
      <c r="Q215" s="319">
        <v>0</v>
      </c>
      <c r="R215" s="319">
        <f t="shared" si="164"/>
        <v>17010</v>
      </c>
      <c r="U215" s="315">
        <f t="shared" ref="U215:U224" si="183">X215*E215</f>
        <v>164826.9</v>
      </c>
      <c r="V215" s="315">
        <f t="shared" ref="V215:V224" si="184">Y215*E215</f>
        <v>0</v>
      </c>
      <c r="W215" s="320">
        <f t="shared" si="165"/>
        <v>164826.9</v>
      </c>
      <c r="X215" s="315">
        <f t="shared" si="166"/>
        <v>28917</v>
      </c>
      <c r="Y215" s="315">
        <f t="shared" si="167"/>
        <v>0</v>
      </c>
      <c r="Z215" s="320"/>
    </row>
    <row r="216" spans="1:76" ht="28.5" customHeight="1" outlineLevel="1" x14ac:dyDescent="0.45">
      <c r="A216" s="5">
        <v>190</v>
      </c>
      <c r="B216" s="5">
        <v>190</v>
      </c>
      <c r="C216" s="5" t="s">
        <v>158</v>
      </c>
      <c r="D216" s="196" t="s">
        <v>551</v>
      </c>
      <c r="E216" s="10">
        <v>5</v>
      </c>
      <c r="F216" s="285">
        <f t="shared" si="180"/>
        <v>94500</v>
      </c>
      <c r="G216" s="285">
        <f t="shared" si="181"/>
        <v>0</v>
      </c>
      <c r="H216" s="285">
        <f t="shared" si="182"/>
        <v>94500</v>
      </c>
      <c r="I216" s="285">
        <v>18900</v>
      </c>
      <c r="J216" s="285">
        <v>0</v>
      </c>
      <c r="K216" s="10"/>
      <c r="M216" s="319">
        <f t="shared" si="162"/>
        <v>85050</v>
      </c>
      <c r="N216" s="319">
        <f t="shared" si="163"/>
        <v>0</v>
      </c>
      <c r="O216" s="319">
        <f t="shared" si="168"/>
        <v>85050</v>
      </c>
      <c r="P216" s="319">
        <v>17010</v>
      </c>
      <c r="Q216" s="319">
        <v>0</v>
      </c>
      <c r="R216" s="319">
        <f t="shared" si="164"/>
        <v>17010</v>
      </c>
      <c r="U216" s="315">
        <f t="shared" si="183"/>
        <v>144585</v>
      </c>
      <c r="V216" s="315">
        <f t="shared" si="184"/>
        <v>0</v>
      </c>
      <c r="W216" s="320">
        <f t="shared" si="165"/>
        <v>144585</v>
      </c>
      <c r="X216" s="315">
        <f t="shared" si="166"/>
        <v>28917</v>
      </c>
      <c r="Y216" s="315">
        <f t="shared" si="167"/>
        <v>0</v>
      </c>
      <c r="Z216" s="320"/>
    </row>
    <row r="217" spans="1:76" ht="42.75" customHeight="1" outlineLevel="1" x14ac:dyDescent="0.45">
      <c r="A217" s="5">
        <v>191</v>
      </c>
      <c r="B217" s="5">
        <v>191</v>
      </c>
      <c r="C217" s="5" t="s">
        <v>159</v>
      </c>
      <c r="D217" s="196" t="s">
        <v>550</v>
      </c>
      <c r="E217" s="10">
        <v>60</v>
      </c>
      <c r="F217" s="285">
        <f t="shared" si="180"/>
        <v>22500</v>
      </c>
      <c r="G217" s="285">
        <f t="shared" si="181"/>
        <v>0</v>
      </c>
      <c r="H217" s="285">
        <f t="shared" si="182"/>
        <v>22500</v>
      </c>
      <c r="I217" s="285">
        <v>375</v>
      </c>
      <c r="J217" s="285">
        <v>0</v>
      </c>
      <c r="K217" s="10"/>
      <c r="M217" s="319">
        <f t="shared" si="162"/>
        <v>20250</v>
      </c>
      <c r="N217" s="319">
        <f t="shared" si="163"/>
        <v>0</v>
      </c>
      <c r="O217" s="319">
        <f t="shared" si="168"/>
        <v>20250</v>
      </c>
      <c r="P217" s="319">
        <v>337.5</v>
      </c>
      <c r="Q217" s="319">
        <v>0</v>
      </c>
      <c r="R217" s="319">
        <f t="shared" si="164"/>
        <v>337.5</v>
      </c>
      <c r="U217" s="315">
        <f t="shared" si="183"/>
        <v>34425</v>
      </c>
      <c r="V217" s="315">
        <f t="shared" si="184"/>
        <v>0</v>
      </c>
      <c r="W217" s="320">
        <f t="shared" si="165"/>
        <v>34425</v>
      </c>
      <c r="X217" s="315">
        <f t="shared" si="166"/>
        <v>573.75</v>
      </c>
      <c r="Y217" s="315">
        <f t="shared" si="167"/>
        <v>0</v>
      </c>
      <c r="Z217" s="320"/>
    </row>
    <row r="218" spans="1:76" s="32" customFormat="1" ht="57" customHeight="1" outlineLevel="1" x14ac:dyDescent="0.45">
      <c r="A218" s="37">
        <v>192</v>
      </c>
      <c r="B218" s="37">
        <v>192</v>
      </c>
      <c r="C218" s="37" t="s">
        <v>160</v>
      </c>
      <c r="D218" s="33" t="s">
        <v>550</v>
      </c>
      <c r="E218" s="58">
        <v>45</v>
      </c>
      <c r="F218" s="285">
        <f t="shared" si="180"/>
        <v>40500</v>
      </c>
      <c r="G218" s="285">
        <f t="shared" si="181"/>
        <v>10063.35</v>
      </c>
      <c r="H218" s="285">
        <f t="shared" si="182"/>
        <v>50563.35</v>
      </c>
      <c r="I218" s="285">
        <v>900</v>
      </c>
      <c r="J218" s="285">
        <v>223.63</v>
      </c>
      <c r="K218" s="58"/>
      <c r="M218" s="319">
        <f t="shared" si="162"/>
        <v>36450</v>
      </c>
      <c r="N218" s="319">
        <f t="shared" si="163"/>
        <v>9057.0149999999994</v>
      </c>
      <c r="O218" s="319">
        <f t="shared" si="168"/>
        <v>45507.014999999999</v>
      </c>
      <c r="P218" s="319">
        <v>810</v>
      </c>
      <c r="Q218" s="319">
        <v>201.267</v>
      </c>
      <c r="R218" s="319">
        <f t="shared" si="164"/>
        <v>1011.2670000000001</v>
      </c>
      <c r="U218" s="315">
        <f t="shared" si="183"/>
        <v>61965</v>
      </c>
      <c r="V218" s="315">
        <f t="shared" si="184"/>
        <v>9962.7165000000005</v>
      </c>
      <c r="W218" s="320">
        <f t="shared" si="165"/>
        <v>71927.716499999995</v>
      </c>
      <c r="X218" s="315">
        <f t="shared" si="166"/>
        <v>1377</v>
      </c>
      <c r="Y218" s="315">
        <f t="shared" si="167"/>
        <v>221.39370000000002</v>
      </c>
      <c r="Z218" s="320"/>
    </row>
    <row r="219" spans="1:76" ht="128.25" customHeight="1" outlineLevel="1" x14ac:dyDescent="0.45">
      <c r="A219" s="5">
        <v>193</v>
      </c>
      <c r="B219" s="5">
        <v>193</v>
      </c>
      <c r="C219" s="5" t="s">
        <v>161</v>
      </c>
      <c r="D219" s="196" t="s">
        <v>553</v>
      </c>
      <c r="E219" s="10">
        <v>1.2929999999999999</v>
      </c>
      <c r="F219" s="285">
        <f t="shared" si="180"/>
        <v>252135</v>
      </c>
      <c r="G219" s="285">
        <f t="shared" si="181"/>
        <v>132586.37930999999</v>
      </c>
      <c r="H219" s="285">
        <f t="shared" si="182"/>
        <v>384721.37930999999</v>
      </c>
      <c r="I219" s="285">
        <v>195000</v>
      </c>
      <c r="J219" s="285">
        <v>102541.67</v>
      </c>
      <c r="K219" s="10"/>
      <c r="M219" s="319">
        <f t="shared" si="162"/>
        <v>226921.5</v>
      </c>
      <c r="N219" s="319">
        <f t="shared" si="163"/>
        <v>119327.74137899998</v>
      </c>
      <c r="O219" s="319">
        <f t="shared" si="168"/>
        <v>346249.24137900001</v>
      </c>
      <c r="P219" s="319">
        <v>175500</v>
      </c>
      <c r="Q219" s="319">
        <v>92287.502999999997</v>
      </c>
      <c r="R219" s="319">
        <f t="shared" si="164"/>
        <v>267787.50300000003</v>
      </c>
      <c r="U219" s="315">
        <f t="shared" si="183"/>
        <v>385766.55</v>
      </c>
      <c r="V219" s="315">
        <f t="shared" si="184"/>
        <v>131260.51551690002</v>
      </c>
      <c r="W219" s="320">
        <f t="shared" si="165"/>
        <v>517027.06551690004</v>
      </c>
      <c r="X219" s="315">
        <f t="shared" si="166"/>
        <v>298350</v>
      </c>
      <c r="Y219" s="315">
        <f t="shared" si="167"/>
        <v>101516.25330000001</v>
      </c>
      <c r="Z219" s="320"/>
    </row>
    <row r="220" spans="1:76" ht="28.5" customHeight="1" outlineLevel="1" x14ac:dyDescent="0.45">
      <c r="A220" s="5"/>
      <c r="B220" s="5"/>
      <c r="C220" s="4" t="s">
        <v>162</v>
      </c>
      <c r="D220" s="196"/>
      <c r="E220" s="10"/>
      <c r="F220" s="285">
        <f t="shared" si="180"/>
        <v>0</v>
      </c>
      <c r="G220" s="285">
        <f t="shared" si="181"/>
        <v>0</v>
      </c>
      <c r="H220" s="285">
        <f t="shared" si="182"/>
        <v>0</v>
      </c>
      <c r="I220" s="285">
        <v>0</v>
      </c>
      <c r="J220" s="285">
        <v>0</v>
      </c>
      <c r="K220" s="10"/>
      <c r="M220" s="319">
        <f t="shared" si="162"/>
        <v>0</v>
      </c>
      <c r="N220" s="319">
        <f t="shared" si="163"/>
        <v>0</v>
      </c>
      <c r="O220" s="319">
        <f t="shared" si="168"/>
        <v>0</v>
      </c>
      <c r="P220" s="319">
        <v>0</v>
      </c>
      <c r="Q220" s="319">
        <v>0</v>
      </c>
      <c r="R220" s="319">
        <f t="shared" si="164"/>
        <v>0</v>
      </c>
      <c r="U220" s="315">
        <f t="shared" si="183"/>
        <v>0</v>
      </c>
      <c r="V220" s="315">
        <f t="shared" si="184"/>
        <v>0</v>
      </c>
      <c r="W220" s="320">
        <f t="shared" si="165"/>
        <v>0</v>
      </c>
      <c r="X220" s="315">
        <f t="shared" si="166"/>
        <v>0</v>
      </c>
      <c r="Y220" s="315">
        <f t="shared" si="167"/>
        <v>0</v>
      </c>
      <c r="Z220" s="320"/>
    </row>
    <row r="221" spans="1:76" ht="28.5" customHeight="1" outlineLevel="1" x14ac:dyDescent="0.45">
      <c r="A221" s="5">
        <v>194</v>
      </c>
      <c r="B221" s="5">
        <v>194</v>
      </c>
      <c r="C221" s="5" t="s">
        <v>163</v>
      </c>
      <c r="D221" s="196" t="s">
        <v>552</v>
      </c>
      <c r="E221" s="10">
        <v>4.24</v>
      </c>
      <c r="F221" s="285">
        <f t="shared" si="180"/>
        <v>99216</v>
      </c>
      <c r="G221" s="285">
        <f t="shared" si="181"/>
        <v>0</v>
      </c>
      <c r="H221" s="285">
        <f t="shared" si="182"/>
        <v>99216</v>
      </c>
      <c r="I221" s="285">
        <v>23400</v>
      </c>
      <c r="J221" s="285">
        <v>0</v>
      </c>
      <c r="K221" s="10"/>
      <c r="M221" s="319">
        <f t="shared" si="162"/>
        <v>89294.400000000009</v>
      </c>
      <c r="N221" s="319">
        <f t="shared" si="163"/>
        <v>0</v>
      </c>
      <c r="O221" s="319">
        <f t="shared" si="168"/>
        <v>89294.400000000009</v>
      </c>
      <c r="P221" s="319">
        <v>21060</v>
      </c>
      <c r="Q221" s="319">
        <v>0</v>
      </c>
      <c r="R221" s="319">
        <f t="shared" si="164"/>
        <v>21060</v>
      </c>
      <c r="U221" s="315">
        <f t="shared" si="183"/>
        <v>151800.48000000001</v>
      </c>
      <c r="V221" s="315">
        <f t="shared" si="184"/>
        <v>0</v>
      </c>
      <c r="W221" s="320">
        <f t="shared" si="165"/>
        <v>151800.48000000001</v>
      </c>
      <c r="X221" s="315">
        <f t="shared" si="166"/>
        <v>35802</v>
      </c>
      <c r="Y221" s="315">
        <f t="shared" si="167"/>
        <v>0</v>
      </c>
      <c r="Z221" s="320"/>
    </row>
    <row r="222" spans="1:76" ht="42.75" customHeight="1" outlineLevel="1" x14ac:dyDescent="0.45">
      <c r="A222" s="5">
        <v>195</v>
      </c>
      <c r="B222" s="5">
        <v>195</v>
      </c>
      <c r="C222" s="5" t="s">
        <v>164</v>
      </c>
      <c r="D222" s="196" t="s">
        <v>552</v>
      </c>
      <c r="E222" s="10">
        <v>13.65</v>
      </c>
      <c r="F222" s="285">
        <f t="shared" si="180"/>
        <v>133087.5</v>
      </c>
      <c r="G222" s="285">
        <f t="shared" si="181"/>
        <v>0</v>
      </c>
      <c r="H222" s="285">
        <f t="shared" si="182"/>
        <v>133087.5</v>
      </c>
      <c r="I222" s="285">
        <v>9750</v>
      </c>
      <c r="J222" s="285">
        <v>0</v>
      </c>
      <c r="K222" s="10"/>
      <c r="M222" s="319">
        <f t="shared" si="162"/>
        <v>119778.75</v>
      </c>
      <c r="N222" s="319">
        <f t="shared" si="163"/>
        <v>0</v>
      </c>
      <c r="O222" s="319">
        <f t="shared" si="168"/>
        <v>119778.75</v>
      </c>
      <c r="P222" s="319">
        <v>8775</v>
      </c>
      <c r="Q222" s="319">
        <v>0</v>
      </c>
      <c r="R222" s="319">
        <f t="shared" si="164"/>
        <v>8775</v>
      </c>
      <c r="U222" s="315">
        <f t="shared" si="183"/>
        <v>203623.875</v>
      </c>
      <c r="V222" s="315">
        <f t="shared" si="184"/>
        <v>0</v>
      </c>
      <c r="W222" s="320">
        <f t="shared" si="165"/>
        <v>203623.875</v>
      </c>
      <c r="X222" s="315">
        <f t="shared" si="166"/>
        <v>14917.5</v>
      </c>
      <c r="Y222" s="315">
        <f t="shared" si="167"/>
        <v>0</v>
      </c>
      <c r="Z222" s="320"/>
    </row>
    <row r="223" spans="1:76" ht="42.75" customHeight="1" outlineLevel="1" x14ac:dyDescent="0.45">
      <c r="A223" s="5">
        <v>196</v>
      </c>
      <c r="B223" s="5">
        <v>196</v>
      </c>
      <c r="C223" s="5" t="s">
        <v>165</v>
      </c>
      <c r="D223" s="196" t="s">
        <v>549</v>
      </c>
      <c r="E223" s="10">
        <v>1.18</v>
      </c>
      <c r="F223" s="285">
        <f t="shared" si="180"/>
        <v>2124</v>
      </c>
      <c r="G223" s="285">
        <f t="shared" si="181"/>
        <v>0</v>
      </c>
      <c r="H223" s="285">
        <f t="shared" si="182"/>
        <v>2124</v>
      </c>
      <c r="I223" s="285">
        <v>1800</v>
      </c>
      <c r="J223" s="285">
        <v>0</v>
      </c>
      <c r="K223" s="10"/>
      <c r="M223" s="319">
        <f t="shared" si="162"/>
        <v>1911.6</v>
      </c>
      <c r="N223" s="319">
        <f t="shared" si="163"/>
        <v>0</v>
      </c>
      <c r="O223" s="319">
        <f t="shared" si="168"/>
        <v>1911.6</v>
      </c>
      <c r="P223" s="319">
        <v>1620</v>
      </c>
      <c r="Q223" s="319">
        <v>0</v>
      </c>
      <c r="R223" s="319">
        <f t="shared" si="164"/>
        <v>1620</v>
      </c>
      <c r="U223" s="315">
        <f t="shared" si="183"/>
        <v>3249.72</v>
      </c>
      <c r="V223" s="315">
        <f t="shared" si="184"/>
        <v>0</v>
      </c>
      <c r="W223" s="320">
        <f t="shared" si="165"/>
        <v>3249.72</v>
      </c>
      <c r="X223" s="315">
        <f t="shared" si="166"/>
        <v>2754</v>
      </c>
      <c r="Y223" s="315">
        <f t="shared" si="167"/>
        <v>0</v>
      </c>
      <c r="Z223" s="320"/>
    </row>
    <row r="224" spans="1:76" ht="42.75" customHeight="1" outlineLevel="1" x14ac:dyDescent="0.45">
      <c r="A224" s="5">
        <v>197</v>
      </c>
      <c r="B224" s="5">
        <v>197</v>
      </c>
      <c r="C224" s="5" t="s">
        <v>165</v>
      </c>
      <c r="D224" s="196" t="s">
        <v>549</v>
      </c>
      <c r="E224" s="10">
        <v>0.54</v>
      </c>
      <c r="F224" s="285">
        <f t="shared" si="180"/>
        <v>972.00000000000011</v>
      </c>
      <c r="G224" s="285">
        <f t="shared" si="181"/>
        <v>25.0398</v>
      </c>
      <c r="H224" s="285">
        <f t="shared" si="182"/>
        <v>997.03980000000013</v>
      </c>
      <c r="I224" s="285">
        <v>1800</v>
      </c>
      <c r="J224" s="285">
        <v>46.37</v>
      </c>
      <c r="K224" s="10"/>
      <c r="M224" s="319">
        <f t="shared" si="162"/>
        <v>874.80000000000007</v>
      </c>
      <c r="N224" s="319">
        <f t="shared" si="163"/>
        <v>22.535820000000001</v>
      </c>
      <c r="O224" s="319">
        <f t="shared" si="168"/>
        <v>897.33582000000001</v>
      </c>
      <c r="P224" s="319">
        <v>1620</v>
      </c>
      <c r="Q224" s="319">
        <v>41.732999999999997</v>
      </c>
      <c r="R224" s="319">
        <f t="shared" si="164"/>
        <v>1661.7329999999999</v>
      </c>
      <c r="U224" s="315">
        <f t="shared" si="183"/>
        <v>1487.16</v>
      </c>
      <c r="V224" s="315">
        <f t="shared" si="184"/>
        <v>24.789402000000003</v>
      </c>
      <c r="W224" s="320">
        <f t="shared" si="165"/>
        <v>1511.9494020000002</v>
      </c>
      <c r="X224" s="315">
        <f t="shared" si="166"/>
        <v>2754</v>
      </c>
      <c r="Y224" s="315">
        <f t="shared" si="167"/>
        <v>45.906300000000002</v>
      </c>
      <c r="Z224" s="320"/>
    </row>
    <row r="225" spans="1:76" s="26" customFormat="1" x14ac:dyDescent="0.45">
      <c r="A225" s="21"/>
      <c r="B225" s="21"/>
      <c r="C225" s="21" t="s">
        <v>166</v>
      </c>
      <c r="D225" s="27"/>
      <c r="E225" s="28"/>
      <c r="F225" s="225">
        <f t="shared" ref="F225:H225" si="185">SUM(F226:F229)</f>
        <v>222414.30000000002</v>
      </c>
      <c r="G225" s="225">
        <f t="shared" si="185"/>
        <v>28291.716799999998</v>
      </c>
      <c r="H225" s="225">
        <f t="shared" si="185"/>
        <v>250706.01680000001</v>
      </c>
      <c r="I225" s="225"/>
      <c r="J225" s="225"/>
      <c r="K225" s="225"/>
      <c r="L225" s="53"/>
      <c r="M225" s="225">
        <f t="shared" ref="M225:O225" si="186">SUM(M226:M229)</f>
        <v>200172.87</v>
      </c>
      <c r="N225" s="225">
        <f t="shared" si="186"/>
        <v>25462.545119999999</v>
      </c>
      <c r="O225" s="225">
        <f t="shared" si="186"/>
        <v>225635.41512000002</v>
      </c>
      <c r="P225" s="319">
        <v>0</v>
      </c>
      <c r="Q225" s="319">
        <v>0</v>
      </c>
      <c r="R225" s="319">
        <f t="shared" si="164"/>
        <v>0</v>
      </c>
      <c r="S225" s="53"/>
      <c r="T225" s="53"/>
      <c r="U225" s="225">
        <f t="shared" ref="U225:W225" si="187">SUM(U226:U229)</f>
        <v>340293.87900000002</v>
      </c>
      <c r="V225" s="225">
        <f t="shared" si="187"/>
        <v>28008.799632000002</v>
      </c>
      <c r="W225" s="225">
        <f t="shared" si="187"/>
        <v>368302.678632</v>
      </c>
      <c r="X225" s="225"/>
      <c r="Y225" s="225"/>
      <c r="Z225" s="225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</row>
    <row r="226" spans="1:76" ht="85.5" customHeight="1" outlineLevel="1" x14ac:dyDescent="0.45">
      <c r="A226" s="5">
        <v>198</v>
      </c>
      <c r="B226" s="5">
        <v>198</v>
      </c>
      <c r="C226" s="5" t="s">
        <v>167</v>
      </c>
      <c r="D226" s="196" t="s">
        <v>552</v>
      </c>
      <c r="E226" s="10">
        <v>30.17</v>
      </c>
      <c r="F226" s="285">
        <f t="shared" ref="F226:F229" si="188">E226*I226</f>
        <v>138480.30000000002</v>
      </c>
      <c r="G226" s="285">
        <f t="shared" ref="G226:G229" si="189">E226*J226</f>
        <v>26901.6839</v>
      </c>
      <c r="H226" s="285">
        <f t="shared" ref="H226:H229" si="190">F226+G226</f>
        <v>165381.98390000002</v>
      </c>
      <c r="I226" s="285">
        <v>4590</v>
      </c>
      <c r="J226" s="285">
        <v>891.67</v>
      </c>
      <c r="K226" s="10">
        <f>J226+I226</f>
        <v>5481.67</v>
      </c>
      <c r="M226" s="319">
        <f t="shared" si="162"/>
        <v>124632.27</v>
      </c>
      <c r="N226" s="319">
        <f t="shared" si="163"/>
        <v>24211.515509999997</v>
      </c>
      <c r="O226" s="319">
        <f t="shared" si="168"/>
        <v>148843.78551000002</v>
      </c>
      <c r="P226" s="319">
        <v>4131</v>
      </c>
      <c r="Q226" s="319">
        <v>802.50299999999993</v>
      </c>
      <c r="R226" s="319">
        <f t="shared" si="164"/>
        <v>4933.5029999999997</v>
      </c>
      <c r="U226" s="315">
        <f t="shared" ref="U226:U229" si="191">X226*E226</f>
        <v>211874.859</v>
      </c>
      <c r="V226" s="315">
        <f t="shared" ref="V226:V229" si="192">Y226*E226</f>
        <v>26632.667061</v>
      </c>
      <c r="W226" s="320">
        <f t="shared" si="165"/>
        <v>238507.52606100001</v>
      </c>
      <c r="X226" s="315">
        <f t="shared" si="166"/>
        <v>7022.7</v>
      </c>
      <c r="Y226" s="315">
        <f t="shared" si="167"/>
        <v>882.75329999999997</v>
      </c>
      <c r="Z226" s="320"/>
    </row>
    <row r="227" spans="1:76" ht="71.25" customHeight="1" outlineLevel="1" x14ac:dyDescent="0.45">
      <c r="A227" s="5">
        <v>199</v>
      </c>
      <c r="B227" s="5">
        <v>199</v>
      </c>
      <c r="C227" s="5" t="s">
        <v>168</v>
      </c>
      <c r="D227" s="196" t="s">
        <v>549</v>
      </c>
      <c r="E227" s="10">
        <v>4.12</v>
      </c>
      <c r="F227" s="285">
        <f t="shared" si="188"/>
        <v>3708</v>
      </c>
      <c r="G227" s="285">
        <f t="shared" si="189"/>
        <v>191.0444</v>
      </c>
      <c r="H227" s="285">
        <f t="shared" si="190"/>
        <v>3899.0443999999998</v>
      </c>
      <c r="I227" s="285">
        <v>900</v>
      </c>
      <c r="J227" s="285">
        <v>46.37</v>
      </c>
      <c r="K227" s="10">
        <f t="shared" ref="K227:K229" si="193">J227+I227</f>
        <v>946.37</v>
      </c>
      <c r="M227" s="319">
        <f t="shared" si="162"/>
        <v>3337.2000000000003</v>
      </c>
      <c r="N227" s="319">
        <f t="shared" si="163"/>
        <v>171.93995999999999</v>
      </c>
      <c r="O227" s="319">
        <f t="shared" si="168"/>
        <v>3509.1399600000004</v>
      </c>
      <c r="P227" s="319">
        <v>810</v>
      </c>
      <c r="Q227" s="319">
        <v>41.732999999999997</v>
      </c>
      <c r="R227" s="319">
        <f t="shared" si="164"/>
        <v>851.73299999999995</v>
      </c>
      <c r="U227" s="315">
        <f t="shared" si="191"/>
        <v>5673.24</v>
      </c>
      <c r="V227" s="315">
        <f t="shared" si="192"/>
        <v>189.13395600000001</v>
      </c>
      <c r="W227" s="320">
        <f t="shared" si="165"/>
        <v>5862.3739559999995</v>
      </c>
      <c r="X227" s="315">
        <f t="shared" si="166"/>
        <v>1377</v>
      </c>
      <c r="Y227" s="315">
        <f t="shared" si="167"/>
        <v>45.906300000000002</v>
      </c>
      <c r="Z227" s="320"/>
    </row>
    <row r="228" spans="1:76" ht="28.5" customHeight="1" outlineLevel="1" x14ac:dyDescent="0.45">
      <c r="A228" s="5">
        <v>200</v>
      </c>
      <c r="B228" s="5">
        <v>200</v>
      </c>
      <c r="C228" s="5" t="s">
        <v>169</v>
      </c>
      <c r="D228" s="196" t="s">
        <v>552</v>
      </c>
      <c r="E228" s="10">
        <v>8.83</v>
      </c>
      <c r="F228" s="285">
        <f t="shared" si="188"/>
        <v>79470</v>
      </c>
      <c r="G228" s="285">
        <f t="shared" si="189"/>
        <v>1181.0125</v>
      </c>
      <c r="H228" s="285">
        <f t="shared" si="190"/>
        <v>80651.012499999997</v>
      </c>
      <c r="I228" s="285">
        <v>9000</v>
      </c>
      <c r="J228" s="285">
        <v>133.75</v>
      </c>
      <c r="K228" s="10">
        <f t="shared" si="193"/>
        <v>9133.75</v>
      </c>
      <c r="M228" s="319">
        <f t="shared" si="162"/>
        <v>71523</v>
      </c>
      <c r="N228" s="319">
        <f t="shared" si="163"/>
        <v>1062.9112500000001</v>
      </c>
      <c r="O228" s="319">
        <f t="shared" si="168"/>
        <v>72585.911250000005</v>
      </c>
      <c r="P228" s="319">
        <v>8100</v>
      </c>
      <c r="Q228" s="319">
        <v>120.375</v>
      </c>
      <c r="R228" s="319">
        <f t="shared" si="164"/>
        <v>8220.375</v>
      </c>
      <c r="U228" s="315">
        <f t="shared" si="191"/>
        <v>121589.1</v>
      </c>
      <c r="V228" s="315">
        <f t="shared" si="192"/>
        <v>1169.2023750000003</v>
      </c>
      <c r="W228" s="320">
        <f t="shared" si="165"/>
        <v>122758.302375</v>
      </c>
      <c r="X228" s="315">
        <f t="shared" si="166"/>
        <v>13770</v>
      </c>
      <c r="Y228" s="315">
        <f t="shared" si="167"/>
        <v>132.41250000000002</v>
      </c>
      <c r="Z228" s="320"/>
    </row>
    <row r="229" spans="1:76" ht="71.25" customHeight="1" outlineLevel="1" x14ac:dyDescent="0.45">
      <c r="A229" s="5">
        <v>201</v>
      </c>
      <c r="B229" s="5">
        <v>201</v>
      </c>
      <c r="C229" s="5" t="s">
        <v>168</v>
      </c>
      <c r="D229" s="196" t="s">
        <v>549</v>
      </c>
      <c r="E229" s="10">
        <v>0.84</v>
      </c>
      <c r="F229" s="285">
        <f t="shared" si="188"/>
        <v>756</v>
      </c>
      <c r="G229" s="285">
        <f t="shared" si="189"/>
        <v>17.975999999999999</v>
      </c>
      <c r="H229" s="285">
        <f t="shared" si="190"/>
        <v>773.976</v>
      </c>
      <c r="I229" s="285">
        <v>900</v>
      </c>
      <c r="J229" s="285">
        <v>21.4</v>
      </c>
      <c r="K229" s="10">
        <f t="shared" si="193"/>
        <v>921.4</v>
      </c>
      <c r="M229" s="319">
        <f t="shared" si="162"/>
        <v>680.4</v>
      </c>
      <c r="N229" s="319">
        <f t="shared" si="163"/>
        <v>16.178399999999996</v>
      </c>
      <c r="O229" s="319">
        <f t="shared" si="168"/>
        <v>696.57839999999999</v>
      </c>
      <c r="P229" s="319">
        <v>810</v>
      </c>
      <c r="Q229" s="319">
        <v>19.259999999999998</v>
      </c>
      <c r="R229" s="319">
        <f t="shared" si="164"/>
        <v>829.26</v>
      </c>
      <c r="U229" s="315">
        <f t="shared" si="191"/>
        <v>1156.68</v>
      </c>
      <c r="V229" s="315">
        <f t="shared" si="192"/>
        <v>17.796240000000001</v>
      </c>
      <c r="W229" s="320">
        <f t="shared" si="165"/>
        <v>1174.47624</v>
      </c>
      <c r="X229" s="315">
        <f t="shared" si="166"/>
        <v>1377</v>
      </c>
      <c r="Y229" s="315">
        <f t="shared" si="167"/>
        <v>21.186</v>
      </c>
      <c r="Z229" s="320"/>
    </row>
    <row r="230" spans="1:76" s="26" customFormat="1" x14ac:dyDescent="0.45">
      <c r="A230" s="21"/>
      <c r="B230" s="21"/>
      <c r="C230" s="21" t="s">
        <v>170</v>
      </c>
      <c r="D230" s="27"/>
      <c r="E230" s="28"/>
      <c r="F230" s="225">
        <f t="shared" ref="F230:H230" si="194">SUM(F231:F234)</f>
        <v>14232510</v>
      </c>
      <c r="G230" s="225">
        <f t="shared" si="194"/>
        <v>27786106.734539997</v>
      </c>
      <c r="H230" s="225">
        <f t="shared" si="194"/>
        <v>42018616.734540001</v>
      </c>
      <c r="I230" s="225"/>
      <c r="J230" s="225"/>
      <c r="K230" s="225"/>
      <c r="L230" s="53"/>
      <c r="M230" s="225">
        <f t="shared" ref="M230:O230" si="195">SUM(M231:M234)</f>
        <v>12809259</v>
      </c>
      <c r="N230" s="225">
        <f t="shared" si="195"/>
        <v>25007496.061085999</v>
      </c>
      <c r="O230" s="225">
        <f t="shared" si="195"/>
        <v>37816755.061085999</v>
      </c>
      <c r="P230" s="319">
        <v>0</v>
      </c>
      <c r="Q230" s="319">
        <v>0</v>
      </c>
      <c r="R230" s="319">
        <f t="shared" si="164"/>
        <v>0</v>
      </c>
      <c r="S230" s="53"/>
      <c r="T230" s="53"/>
      <c r="U230" s="225">
        <f t="shared" ref="U230:W230" si="196">SUM(U231:U234)</f>
        <v>21775740.300000001</v>
      </c>
      <c r="V230" s="225">
        <f t="shared" si="196"/>
        <v>27508245.667194601</v>
      </c>
      <c r="W230" s="225">
        <f t="shared" si="196"/>
        <v>49283985.967194602</v>
      </c>
      <c r="X230" s="225"/>
      <c r="Y230" s="225"/>
      <c r="Z230" s="225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</row>
    <row r="231" spans="1:76" ht="85.5" customHeight="1" outlineLevel="1" x14ac:dyDescent="0.45">
      <c r="A231" s="5">
        <v>202</v>
      </c>
      <c r="B231" s="5">
        <v>202</v>
      </c>
      <c r="C231" s="5" t="s">
        <v>171</v>
      </c>
      <c r="D231" s="196" t="s">
        <v>553</v>
      </c>
      <c r="E231" s="10">
        <v>11.45</v>
      </c>
      <c r="F231" s="285">
        <f t="shared" ref="F231:F234" si="197">E231*I231</f>
        <v>2267100</v>
      </c>
      <c r="G231" s="285">
        <f t="shared" ref="G231:G234" si="198">E231*J231</f>
        <v>775928.37149999989</v>
      </c>
      <c r="H231" s="285">
        <f t="shared" ref="H231:H234" si="199">F231+G231</f>
        <v>3043028.3714999999</v>
      </c>
      <c r="I231" s="285">
        <v>198000</v>
      </c>
      <c r="J231" s="285">
        <v>67766.67</v>
      </c>
      <c r="K231" s="10">
        <f t="shared" ref="K231:K234" si="200">J231+I231</f>
        <v>265766.67</v>
      </c>
      <c r="M231" s="319">
        <f t="shared" si="162"/>
        <v>2040389.9999999998</v>
      </c>
      <c r="N231" s="319">
        <f t="shared" si="163"/>
        <v>698335.53434999997</v>
      </c>
      <c r="O231" s="319">
        <f t="shared" si="168"/>
        <v>2738725.5343499999</v>
      </c>
      <c r="P231" s="319">
        <v>178200</v>
      </c>
      <c r="Q231" s="319">
        <v>60990.002999999997</v>
      </c>
      <c r="R231" s="319">
        <f t="shared" si="164"/>
        <v>239190.003</v>
      </c>
      <c r="U231" s="315">
        <f t="shared" ref="U231:U234" si="201">X231*E231</f>
        <v>3468663</v>
      </c>
      <c r="V231" s="315">
        <f t="shared" ref="V231:V234" si="202">Y231*E231</f>
        <v>768169.08778499987</v>
      </c>
      <c r="W231" s="320">
        <f t="shared" si="165"/>
        <v>4236832.087785</v>
      </c>
      <c r="X231" s="315">
        <f t="shared" si="166"/>
        <v>302940</v>
      </c>
      <c r="Y231" s="315">
        <f t="shared" si="167"/>
        <v>67089.003299999997</v>
      </c>
      <c r="Z231" s="320"/>
    </row>
    <row r="232" spans="1:76" ht="42.75" customHeight="1" outlineLevel="1" x14ac:dyDescent="0.45">
      <c r="A232" s="5">
        <v>203</v>
      </c>
      <c r="B232" s="5">
        <v>203</v>
      </c>
      <c r="C232" s="5" t="s">
        <v>172</v>
      </c>
      <c r="D232" s="196" t="s">
        <v>549</v>
      </c>
      <c r="E232" s="10">
        <v>1278.42</v>
      </c>
      <c r="F232" s="285">
        <f t="shared" si="197"/>
        <v>7286994</v>
      </c>
      <c r="G232" s="285">
        <f t="shared" si="198"/>
        <v>3020804.1864000005</v>
      </c>
      <c r="H232" s="285">
        <f t="shared" si="199"/>
        <v>10307798.1864</v>
      </c>
      <c r="I232" s="285">
        <v>5700</v>
      </c>
      <c r="J232" s="285">
        <v>2362.92</v>
      </c>
      <c r="K232" s="10">
        <f t="shared" si="200"/>
        <v>8062.92</v>
      </c>
      <c r="M232" s="319">
        <f t="shared" si="162"/>
        <v>6558294.6000000006</v>
      </c>
      <c r="N232" s="319">
        <f t="shared" si="163"/>
        <v>2718723.7677600002</v>
      </c>
      <c r="O232" s="319">
        <f t="shared" si="168"/>
        <v>9277018.3677600008</v>
      </c>
      <c r="P232" s="319">
        <v>5130</v>
      </c>
      <c r="Q232" s="319">
        <v>2126.6280000000002</v>
      </c>
      <c r="R232" s="319">
        <f t="shared" si="164"/>
        <v>7256.6280000000006</v>
      </c>
      <c r="U232" s="315">
        <f t="shared" si="201"/>
        <v>11149100.82</v>
      </c>
      <c r="V232" s="315">
        <f t="shared" si="202"/>
        <v>2990596.1445360007</v>
      </c>
      <c r="W232" s="320">
        <f t="shared" si="165"/>
        <v>14139696.964536</v>
      </c>
      <c r="X232" s="315">
        <f t="shared" si="166"/>
        <v>8721</v>
      </c>
      <c r="Y232" s="315">
        <f t="shared" si="167"/>
        <v>2339.2908000000002</v>
      </c>
      <c r="Z232" s="320"/>
    </row>
    <row r="233" spans="1:76" ht="71.25" customHeight="1" outlineLevel="1" x14ac:dyDescent="0.45">
      <c r="A233" s="5">
        <v>204</v>
      </c>
      <c r="B233" s="5">
        <v>204</v>
      </c>
      <c r="C233" s="5" t="s">
        <v>173</v>
      </c>
      <c r="D233" s="196" t="s">
        <v>549</v>
      </c>
      <c r="E233" s="10">
        <v>1037.088</v>
      </c>
      <c r="F233" s="285">
        <f t="shared" si="197"/>
        <v>4666896</v>
      </c>
      <c r="G233" s="285">
        <f t="shared" si="198"/>
        <v>23561374.112639997</v>
      </c>
      <c r="H233" s="285">
        <f t="shared" si="199"/>
        <v>28228270.112639997</v>
      </c>
      <c r="I233" s="285">
        <v>4500</v>
      </c>
      <c r="J233" s="285">
        <v>22718.78</v>
      </c>
      <c r="K233" s="10">
        <f t="shared" si="200"/>
        <v>27218.78</v>
      </c>
      <c r="M233" s="319">
        <f t="shared" si="162"/>
        <v>4200206.3999999994</v>
      </c>
      <c r="N233" s="319">
        <f t="shared" si="163"/>
        <v>21205236.701375999</v>
      </c>
      <c r="O233" s="319">
        <f t="shared" si="168"/>
        <v>25405443.101375997</v>
      </c>
      <c r="P233" s="319">
        <v>4050</v>
      </c>
      <c r="Q233" s="319">
        <v>20446.901999999998</v>
      </c>
      <c r="R233" s="319">
        <f t="shared" si="164"/>
        <v>24496.901999999998</v>
      </c>
      <c r="U233" s="315">
        <f t="shared" si="201"/>
        <v>7140350.8799999999</v>
      </c>
      <c r="V233" s="315">
        <f t="shared" si="202"/>
        <v>23325760.371513598</v>
      </c>
      <c r="W233" s="320">
        <f t="shared" si="165"/>
        <v>30466111.251513597</v>
      </c>
      <c r="X233" s="315">
        <f t="shared" si="166"/>
        <v>6885</v>
      </c>
      <c r="Y233" s="315">
        <f t="shared" si="167"/>
        <v>22491.592199999999</v>
      </c>
      <c r="Z233" s="320"/>
    </row>
    <row r="234" spans="1:76" ht="28.5" customHeight="1" outlineLevel="1" x14ac:dyDescent="0.45">
      <c r="A234" s="5">
        <v>205</v>
      </c>
      <c r="B234" s="5">
        <v>205</v>
      </c>
      <c r="C234" s="5" t="s">
        <v>174</v>
      </c>
      <c r="D234" s="196" t="s">
        <v>549</v>
      </c>
      <c r="E234" s="10">
        <v>19.2</v>
      </c>
      <c r="F234" s="285">
        <f t="shared" si="197"/>
        <v>11520</v>
      </c>
      <c r="G234" s="285">
        <f t="shared" si="198"/>
        <v>428000.06399999995</v>
      </c>
      <c r="H234" s="285">
        <f t="shared" si="199"/>
        <v>439520.06399999995</v>
      </c>
      <c r="I234" s="285">
        <v>600</v>
      </c>
      <c r="J234" s="285">
        <v>22291.67</v>
      </c>
      <c r="K234" s="10">
        <f t="shared" si="200"/>
        <v>22891.67</v>
      </c>
      <c r="M234" s="319">
        <f t="shared" si="162"/>
        <v>10368</v>
      </c>
      <c r="N234" s="319">
        <f t="shared" si="163"/>
        <v>385200.0576</v>
      </c>
      <c r="O234" s="319">
        <f t="shared" si="168"/>
        <v>395568.0576</v>
      </c>
      <c r="P234" s="319">
        <v>540</v>
      </c>
      <c r="Q234" s="319">
        <v>20062.503000000001</v>
      </c>
      <c r="R234" s="319">
        <f t="shared" si="164"/>
        <v>20602.503000000001</v>
      </c>
      <c r="U234" s="315">
        <f t="shared" si="201"/>
        <v>17625.599999999999</v>
      </c>
      <c r="V234" s="315">
        <f t="shared" si="202"/>
        <v>423720.06336000009</v>
      </c>
      <c r="W234" s="320">
        <f t="shared" si="165"/>
        <v>441345.66336000006</v>
      </c>
      <c r="X234" s="315">
        <f t="shared" si="166"/>
        <v>918</v>
      </c>
      <c r="Y234" s="315">
        <f t="shared" si="167"/>
        <v>22068.753300000004</v>
      </c>
      <c r="Z234" s="320"/>
    </row>
    <row r="235" spans="1:76" s="26" customFormat="1" ht="28.5" x14ac:dyDescent="0.45">
      <c r="A235" s="21"/>
      <c r="B235" s="21"/>
      <c r="C235" s="21" t="s">
        <v>175</v>
      </c>
      <c r="D235" s="27"/>
      <c r="E235" s="28"/>
      <c r="F235" s="225">
        <f t="shared" ref="F235:H235" si="203">SUM(F236)</f>
        <v>677632.5</v>
      </c>
      <c r="G235" s="225">
        <f t="shared" si="203"/>
        <v>250643.71299999999</v>
      </c>
      <c r="H235" s="225">
        <f t="shared" si="203"/>
        <v>928276.21299999999</v>
      </c>
      <c r="I235" s="225"/>
      <c r="J235" s="225"/>
      <c r="K235" s="225"/>
      <c r="L235" s="53"/>
      <c r="M235" s="225">
        <f t="shared" ref="M235:O235" si="204">SUM(M236)</f>
        <v>609869.25</v>
      </c>
      <c r="N235" s="225">
        <f t="shared" si="204"/>
        <v>225579.34169999999</v>
      </c>
      <c r="O235" s="225">
        <f t="shared" si="204"/>
        <v>835448.59169999999</v>
      </c>
      <c r="P235" s="319">
        <v>0</v>
      </c>
      <c r="Q235" s="319">
        <v>0</v>
      </c>
      <c r="R235" s="319">
        <f t="shared" si="164"/>
        <v>0</v>
      </c>
      <c r="S235" s="53"/>
      <c r="T235" s="53"/>
      <c r="U235" s="225">
        <f t="shared" ref="U235:W235" si="205">SUM(U236)</f>
        <v>1036777.725</v>
      </c>
      <c r="V235" s="225">
        <f t="shared" si="205"/>
        <v>248137.27587000001</v>
      </c>
      <c r="W235" s="225">
        <f t="shared" si="205"/>
        <v>1284915.0008700001</v>
      </c>
      <c r="X235" s="225"/>
      <c r="Y235" s="225"/>
      <c r="Z235" s="225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</row>
    <row r="236" spans="1:76" ht="213.75" customHeight="1" outlineLevel="1" x14ac:dyDescent="0.45">
      <c r="A236" s="5">
        <v>206</v>
      </c>
      <c r="B236" s="5">
        <v>206</v>
      </c>
      <c r="C236" s="5" t="s">
        <v>176</v>
      </c>
      <c r="D236" s="196" t="s">
        <v>552</v>
      </c>
      <c r="E236" s="10">
        <v>1003.9</v>
      </c>
      <c r="F236" s="285">
        <f t="shared" ref="F236" si="206">E236*I236</f>
        <v>677632.5</v>
      </c>
      <c r="G236" s="285">
        <f t="shared" ref="G236" si="207">E236*J236</f>
        <v>250643.71299999999</v>
      </c>
      <c r="H236" s="285">
        <f t="shared" ref="H236" si="208">F236+G236</f>
        <v>928276.21299999999</v>
      </c>
      <c r="I236" s="285">
        <v>675</v>
      </c>
      <c r="J236" s="285">
        <v>249.67</v>
      </c>
      <c r="K236" s="10">
        <f t="shared" ref="K236" si="209">J236+I236</f>
        <v>924.67</v>
      </c>
      <c r="M236" s="319">
        <f t="shared" si="162"/>
        <v>609869.25</v>
      </c>
      <c r="N236" s="319">
        <f t="shared" si="163"/>
        <v>225579.34169999999</v>
      </c>
      <c r="O236" s="319">
        <f t="shared" si="168"/>
        <v>835448.59169999999</v>
      </c>
      <c r="P236" s="319">
        <v>607.5</v>
      </c>
      <c r="Q236" s="319">
        <v>224.703</v>
      </c>
      <c r="R236" s="319">
        <f t="shared" si="164"/>
        <v>832.20299999999997</v>
      </c>
      <c r="U236" s="315">
        <f t="shared" ref="U236" si="210">X236*E236</f>
        <v>1036777.725</v>
      </c>
      <c r="V236" s="315">
        <f t="shared" ref="V236" si="211">Y236*E236</f>
        <v>248137.27587000001</v>
      </c>
      <c r="W236" s="320">
        <f t="shared" si="165"/>
        <v>1284915.0008700001</v>
      </c>
      <c r="X236" s="315">
        <f t="shared" si="166"/>
        <v>1032.75</v>
      </c>
      <c r="Y236" s="315">
        <f t="shared" si="167"/>
        <v>247.17330000000001</v>
      </c>
      <c r="Z236" s="320"/>
    </row>
    <row r="237" spans="1:76" s="26" customFormat="1" ht="42.75" customHeight="1" x14ac:dyDescent="0.45">
      <c r="A237" s="21"/>
      <c r="B237" s="21"/>
      <c r="C237" s="22" t="s">
        <v>177</v>
      </c>
      <c r="D237" s="22"/>
      <c r="E237" s="23"/>
      <c r="F237" s="220">
        <f t="shared" ref="F237:H237" si="212">F238+F239+F240+F241+F242+F243+F244+F245+F246+F253+F264+F266+F273+F278+F284+F289+F292+F299+F303+F307+F311+F316</f>
        <v>38592365.396200001</v>
      </c>
      <c r="G237" s="220">
        <f t="shared" si="212"/>
        <v>55070052.052619994</v>
      </c>
      <c r="H237" s="220">
        <f t="shared" si="212"/>
        <v>93662417.448819965</v>
      </c>
      <c r="I237" s="220"/>
      <c r="J237" s="220"/>
      <c r="K237" s="220"/>
      <c r="L237" s="53"/>
      <c r="M237" s="220">
        <f t="shared" ref="M237:O237" si="213">M238+M239+M240+M241+M242+M243+M244+M245+M246+M253+M264+M266+M273+M278+M284+M289+M292+M299+M303+M307+M311+M316</f>
        <v>34733128.856579997</v>
      </c>
      <c r="N237" s="220">
        <f t="shared" si="213"/>
        <v>49563046.847358003</v>
      </c>
      <c r="O237" s="220">
        <f t="shared" si="213"/>
        <v>84296175.703938022</v>
      </c>
      <c r="P237" s="319">
        <v>0</v>
      </c>
      <c r="Q237" s="319">
        <v>0</v>
      </c>
      <c r="R237" s="319">
        <f t="shared" si="164"/>
        <v>0</v>
      </c>
      <c r="S237" s="53"/>
      <c r="T237" s="53"/>
      <c r="U237" s="220">
        <f t="shared" ref="U237:W237" si="214">U238+U239+U240+U241+U242+U243+U244+U245+U246+U253+U264+U266+U273+U278+U284+U289+U292+U299+U303+U307+U311+U316</f>
        <v>59046319.056186013</v>
      </c>
      <c r="V237" s="220">
        <f t="shared" si="214"/>
        <v>54519351.532093801</v>
      </c>
      <c r="W237" s="220">
        <f t="shared" si="214"/>
        <v>113565670.5882798</v>
      </c>
      <c r="X237" s="220"/>
      <c r="Y237" s="220"/>
      <c r="Z237" s="220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  <c r="BH237" s="53"/>
      <c r="BI237" s="53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</row>
    <row r="238" spans="1:76" ht="99.75" customHeight="1" outlineLevel="1" x14ac:dyDescent="0.45">
      <c r="A238" s="5">
        <v>207</v>
      </c>
      <c r="B238" s="5">
        <v>207</v>
      </c>
      <c r="C238" s="5" t="s">
        <v>178</v>
      </c>
      <c r="D238" s="196" t="s">
        <v>553</v>
      </c>
      <c r="E238" s="13">
        <v>95.203000000000003</v>
      </c>
      <c r="F238" s="285">
        <f t="shared" ref="F238:F245" si="215">E238*I238</f>
        <v>6373364.835</v>
      </c>
      <c r="G238" s="285">
        <f t="shared" ref="G238:G245" si="216">E238*J238</f>
        <v>8416778.2262500003</v>
      </c>
      <c r="H238" s="285">
        <f t="shared" ref="H238:H245" si="217">F238+G238</f>
        <v>14790143.061250001</v>
      </c>
      <c r="I238" s="285">
        <v>66945</v>
      </c>
      <c r="J238" s="285">
        <v>88408.75</v>
      </c>
      <c r="K238" s="10">
        <f t="shared" ref="K238" si="218">J238+I238</f>
        <v>155353.75</v>
      </c>
      <c r="M238" s="319">
        <f t="shared" si="162"/>
        <v>5736028.3514999999</v>
      </c>
      <c r="N238" s="319">
        <f t="shared" si="163"/>
        <v>7575100.4036250003</v>
      </c>
      <c r="O238" s="319">
        <f t="shared" si="168"/>
        <v>13311128.755125001</v>
      </c>
      <c r="P238" s="319">
        <v>60250.5</v>
      </c>
      <c r="Q238" s="319">
        <v>79567.875</v>
      </c>
      <c r="R238" s="319">
        <f t="shared" si="164"/>
        <v>139818.375</v>
      </c>
      <c r="U238" s="315">
        <f t="shared" ref="U238:U245" si="219">X238*E238</f>
        <v>9751248.1975499988</v>
      </c>
      <c r="V238" s="315">
        <f t="shared" ref="V238:V245" si="220">Y238*E238</f>
        <v>8332610.4439875009</v>
      </c>
      <c r="W238" s="320">
        <f t="shared" si="165"/>
        <v>18083858.641537499</v>
      </c>
      <c r="X238" s="315">
        <f t="shared" si="166"/>
        <v>102425.84999999999</v>
      </c>
      <c r="Y238" s="315">
        <f t="shared" si="167"/>
        <v>87524.662500000006</v>
      </c>
      <c r="Z238" s="320"/>
    </row>
    <row r="239" spans="1:76" ht="28.5" customHeight="1" outlineLevel="1" x14ac:dyDescent="0.45">
      <c r="A239" s="5">
        <v>208</v>
      </c>
      <c r="B239" s="5">
        <v>208</v>
      </c>
      <c r="C239" s="300" t="s">
        <v>179</v>
      </c>
      <c r="D239" s="196" t="s">
        <v>549</v>
      </c>
      <c r="E239" s="10">
        <v>9577.7999999999993</v>
      </c>
      <c r="F239" s="285">
        <f t="shared" si="215"/>
        <v>3017007</v>
      </c>
      <c r="G239" s="285">
        <f t="shared" si="216"/>
        <v>1949082.2999999998</v>
      </c>
      <c r="H239" s="285">
        <f t="shared" si="217"/>
        <v>4966089.3</v>
      </c>
      <c r="I239" s="285">
        <v>315</v>
      </c>
      <c r="J239" s="301">
        <v>203.5</v>
      </c>
      <c r="K239" s="10"/>
      <c r="M239" s="319">
        <f t="shared" si="162"/>
        <v>2715306.3</v>
      </c>
      <c r="N239" s="319">
        <f t="shared" si="163"/>
        <v>1754174.0699999998</v>
      </c>
      <c r="O239" s="319">
        <f t="shared" si="168"/>
        <v>4469480.3699999992</v>
      </c>
      <c r="P239" s="319">
        <v>283.5</v>
      </c>
      <c r="Q239" s="319">
        <v>183.15</v>
      </c>
      <c r="R239" s="319">
        <f t="shared" si="164"/>
        <v>466.65</v>
      </c>
      <c r="U239" s="315">
        <f t="shared" si="219"/>
        <v>4616020.71</v>
      </c>
      <c r="V239" s="315">
        <f t="shared" si="220"/>
        <v>1929591.4770000002</v>
      </c>
      <c r="W239" s="320">
        <f t="shared" si="165"/>
        <v>6545612.1869999999</v>
      </c>
      <c r="X239" s="315">
        <f t="shared" si="166"/>
        <v>481.95</v>
      </c>
      <c r="Y239" s="315">
        <f t="shared" si="167"/>
        <v>201.46500000000003</v>
      </c>
      <c r="Z239" s="320"/>
    </row>
    <row r="240" spans="1:76" ht="85.5" customHeight="1" outlineLevel="1" x14ac:dyDescent="0.45">
      <c r="A240" s="5">
        <v>209</v>
      </c>
      <c r="B240" s="5">
        <v>209</v>
      </c>
      <c r="C240" s="300" t="s">
        <v>180</v>
      </c>
      <c r="D240" s="196" t="s">
        <v>549</v>
      </c>
      <c r="E240" s="10">
        <v>9577.7999999999993</v>
      </c>
      <c r="F240" s="285">
        <f t="shared" si="215"/>
        <v>1580336.9999999998</v>
      </c>
      <c r="G240" s="285">
        <f t="shared" si="216"/>
        <v>15563829.221999999</v>
      </c>
      <c r="H240" s="285">
        <f t="shared" si="217"/>
        <v>17144166.221999999</v>
      </c>
      <c r="I240" s="285">
        <v>165</v>
      </c>
      <c r="J240" s="301">
        <v>1624.99</v>
      </c>
      <c r="K240" s="10"/>
      <c r="M240" s="319">
        <f t="shared" si="162"/>
        <v>1422303.2999999998</v>
      </c>
      <c r="N240" s="319">
        <f t="shared" si="163"/>
        <v>14007446.299799999</v>
      </c>
      <c r="O240" s="319">
        <f t="shared" si="168"/>
        <v>15429749.599799998</v>
      </c>
      <c r="P240" s="319">
        <v>148.5</v>
      </c>
      <c r="Q240" s="319">
        <v>1462.491</v>
      </c>
      <c r="R240" s="319">
        <f t="shared" si="164"/>
        <v>1610.991</v>
      </c>
      <c r="U240" s="315">
        <f t="shared" si="219"/>
        <v>2417915.61</v>
      </c>
      <c r="V240" s="315">
        <f t="shared" si="220"/>
        <v>15408190.929780001</v>
      </c>
      <c r="W240" s="320">
        <f t="shared" si="165"/>
        <v>17826106.539780002</v>
      </c>
      <c r="X240" s="315">
        <f t="shared" si="166"/>
        <v>252.45</v>
      </c>
      <c r="Y240" s="315">
        <f t="shared" si="167"/>
        <v>1608.7401000000002</v>
      </c>
      <c r="Z240" s="320"/>
    </row>
    <row r="241" spans="1:76" ht="42.75" customHeight="1" outlineLevel="1" x14ac:dyDescent="0.45">
      <c r="A241" s="5">
        <v>210</v>
      </c>
      <c r="B241" s="5">
        <v>210</v>
      </c>
      <c r="C241" s="300" t="s">
        <v>181</v>
      </c>
      <c r="D241" s="196" t="s">
        <v>550</v>
      </c>
      <c r="E241" s="10">
        <v>47889</v>
      </c>
      <c r="F241" s="285">
        <f t="shared" si="215"/>
        <v>0</v>
      </c>
      <c r="G241" s="285">
        <f t="shared" si="216"/>
        <v>509256</v>
      </c>
      <c r="H241" s="285">
        <f t="shared" si="217"/>
        <v>509256</v>
      </c>
      <c r="I241" s="285">
        <v>0</v>
      </c>
      <c r="J241" s="301">
        <v>10.634091336214997</v>
      </c>
      <c r="K241" s="10"/>
      <c r="M241" s="319">
        <f t="shared" si="162"/>
        <v>0</v>
      </c>
      <c r="N241" s="319">
        <f t="shared" si="163"/>
        <v>458330.39999999997</v>
      </c>
      <c r="O241" s="319">
        <f t="shared" si="168"/>
        <v>458330.39999999997</v>
      </c>
      <c r="P241" s="319">
        <v>0</v>
      </c>
      <c r="Q241" s="319">
        <v>9.5706822025934972</v>
      </c>
      <c r="R241" s="319">
        <f t="shared" si="164"/>
        <v>9.5706822025934972</v>
      </c>
      <c r="U241" s="315">
        <f t="shared" si="219"/>
        <v>0</v>
      </c>
      <c r="V241" s="315">
        <f t="shared" si="220"/>
        <v>504163.44</v>
      </c>
      <c r="W241" s="320">
        <f t="shared" si="165"/>
        <v>504163.44</v>
      </c>
      <c r="X241" s="315">
        <f t="shared" si="166"/>
        <v>0</v>
      </c>
      <c r="Y241" s="315">
        <f t="shared" si="167"/>
        <v>10.527750422852847</v>
      </c>
      <c r="Z241" s="320"/>
    </row>
    <row r="242" spans="1:76" ht="42.75" customHeight="1" outlineLevel="1" x14ac:dyDescent="0.45">
      <c r="A242" s="5">
        <v>211</v>
      </c>
      <c r="B242" s="5">
        <v>211</v>
      </c>
      <c r="C242" s="300" t="s">
        <v>182</v>
      </c>
      <c r="D242" s="196" t="s">
        <v>549</v>
      </c>
      <c r="E242" s="10">
        <v>9577.7999999999993</v>
      </c>
      <c r="F242" s="285">
        <f t="shared" si="215"/>
        <v>7183349.9999999991</v>
      </c>
      <c r="G242" s="285">
        <f t="shared" si="216"/>
        <v>8497136.8259999994</v>
      </c>
      <c r="H242" s="285">
        <f t="shared" si="217"/>
        <v>15680486.825999998</v>
      </c>
      <c r="I242" s="285">
        <v>750</v>
      </c>
      <c r="J242" s="301">
        <v>887.17</v>
      </c>
      <c r="K242" s="10"/>
      <c r="M242" s="319">
        <f t="shared" si="162"/>
        <v>6465014.9999999991</v>
      </c>
      <c r="N242" s="319">
        <f t="shared" si="163"/>
        <v>7647423.1433999995</v>
      </c>
      <c r="O242" s="319">
        <f t="shared" si="168"/>
        <v>14112438.143399999</v>
      </c>
      <c r="P242" s="319">
        <v>675</v>
      </c>
      <c r="Q242" s="319">
        <v>798.45299999999997</v>
      </c>
      <c r="R242" s="319">
        <f t="shared" si="164"/>
        <v>1473.453</v>
      </c>
      <c r="U242" s="315">
        <f t="shared" si="219"/>
        <v>10990525.5</v>
      </c>
      <c r="V242" s="315">
        <f t="shared" si="220"/>
        <v>8412165.4577399995</v>
      </c>
      <c r="W242" s="320">
        <f t="shared" si="165"/>
        <v>19402690.957740001</v>
      </c>
      <c r="X242" s="315">
        <f t="shared" si="166"/>
        <v>1147.5</v>
      </c>
      <c r="Y242" s="315">
        <f t="shared" si="167"/>
        <v>878.29830000000004</v>
      </c>
      <c r="Z242" s="320"/>
    </row>
    <row r="243" spans="1:76" ht="28.5" customHeight="1" outlineLevel="1" x14ac:dyDescent="0.45">
      <c r="A243" s="5">
        <v>212</v>
      </c>
      <c r="B243" s="5">
        <v>212</v>
      </c>
      <c r="C243" s="300" t="s">
        <v>183</v>
      </c>
      <c r="D243" s="196" t="s">
        <v>550</v>
      </c>
      <c r="E243" s="10">
        <v>3</v>
      </c>
      <c r="F243" s="285">
        <f t="shared" si="215"/>
        <v>54000</v>
      </c>
      <c r="G243" s="285">
        <f t="shared" si="216"/>
        <v>195537</v>
      </c>
      <c r="H243" s="285">
        <f t="shared" si="217"/>
        <v>249537</v>
      </c>
      <c r="I243" s="285">
        <v>18000</v>
      </c>
      <c r="J243" s="301">
        <v>65179</v>
      </c>
      <c r="K243" s="10"/>
      <c r="M243" s="319">
        <f t="shared" si="162"/>
        <v>48600</v>
      </c>
      <c r="N243" s="319">
        <f t="shared" si="163"/>
        <v>175983.3</v>
      </c>
      <c r="O243" s="319">
        <f t="shared" si="168"/>
        <v>224583.3</v>
      </c>
      <c r="P243" s="319">
        <v>16200</v>
      </c>
      <c r="Q243" s="319">
        <v>58661.1</v>
      </c>
      <c r="R243" s="319">
        <f t="shared" si="164"/>
        <v>74861.100000000006</v>
      </c>
      <c r="U243" s="315">
        <f t="shared" si="219"/>
        <v>82620</v>
      </c>
      <c r="V243" s="315">
        <f t="shared" si="220"/>
        <v>193581.63</v>
      </c>
      <c r="W243" s="320">
        <f t="shared" si="165"/>
        <v>276201.63</v>
      </c>
      <c r="X243" s="315">
        <f t="shared" si="166"/>
        <v>27540</v>
      </c>
      <c r="Y243" s="315">
        <f t="shared" si="167"/>
        <v>64527.210000000006</v>
      </c>
      <c r="Z243" s="320"/>
    </row>
    <row r="244" spans="1:76" ht="42.75" customHeight="1" outlineLevel="1" x14ac:dyDescent="0.45">
      <c r="A244" s="5">
        <v>213</v>
      </c>
      <c r="B244" s="5">
        <v>213</v>
      </c>
      <c r="C244" s="300" t="s">
        <v>184</v>
      </c>
      <c r="D244" s="196" t="s">
        <v>550</v>
      </c>
      <c r="E244" s="10">
        <v>1</v>
      </c>
      <c r="F244" s="285">
        <f t="shared" si="215"/>
        <v>28350</v>
      </c>
      <c r="G244" s="285">
        <f t="shared" si="216"/>
        <v>13834</v>
      </c>
      <c r="H244" s="285">
        <f t="shared" si="217"/>
        <v>42184</v>
      </c>
      <c r="I244" s="285">
        <v>28350</v>
      </c>
      <c r="J244" s="301">
        <v>13834</v>
      </c>
      <c r="K244" s="10"/>
      <c r="M244" s="319">
        <f t="shared" si="162"/>
        <v>25515</v>
      </c>
      <c r="N244" s="319">
        <f t="shared" si="163"/>
        <v>12450.6</v>
      </c>
      <c r="O244" s="319">
        <f t="shared" si="168"/>
        <v>37965.599999999999</v>
      </c>
      <c r="P244" s="319">
        <v>25515</v>
      </c>
      <c r="Q244" s="319">
        <v>12450.6</v>
      </c>
      <c r="R244" s="319">
        <f t="shared" si="164"/>
        <v>37965.599999999999</v>
      </c>
      <c r="U244" s="315">
        <f t="shared" si="219"/>
        <v>43375.5</v>
      </c>
      <c r="V244" s="315">
        <f t="shared" si="220"/>
        <v>13695.660000000002</v>
      </c>
      <c r="W244" s="320">
        <f t="shared" si="165"/>
        <v>57071.16</v>
      </c>
      <c r="X244" s="315">
        <f t="shared" si="166"/>
        <v>43375.5</v>
      </c>
      <c r="Y244" s="315">
        <f t="shared" si="167"/>
        <v>13695.660000000002</v>
      </c>
      <c r="Z244" s="320"/>
    </row>
    <row r="245" spans="1:76" ht="42.75" customHeight="1" outlineLevel="1" x14ac:dyDescent="0.45">
      <c r="A245" s="5">
        <v>214</v>
      </c>
      <c r="B245" s="5">
        <v>214</v>
      </c>
      <c r="C245" s="300" t="s">
        <v>185</v>
      </c>
      <c r="D245" s="196" t="s">
        <v>550</v>
      </c>
      <c r="E245" s="10">
        <v>1</v>
      </c>
      <c r="F245" s="285">
        <f t="shared" si="215"/>
        <v>34350</v>
      </c>
      <c r="G245" s="285">
        <f t="shared" si="216"/>
        <v>50414</v>
      </c>
      <c r="H245" s="285">
        <f t="shared" si="217"/>
        <v>84764</v>
      </c>
      <c r="I245" s="285">
        <v>34350</v>
      </c>
      <c r="J245" s="301">
        <v>50414</v>
      </c>
      <c r="K245" s="10"/>
      <c r="M245" s="319">
        <f t="shared" si="162"/>
        <v>30915</v>
      </c>
      <c r="N245" s="319">
        <f t="shared" si="163"/>
        <v>45372.6</v>
      </c>
      <c r="O245" s="319">
        <f t="shared" si="168"/>
        <v>76287.600000000006</v>
      </c>
      <c r="P245" s="319">
        <v>30915</v>
      </c>
      <c r="Q245" s="319">
        <v>45372.6</v>
      </c>
      <c r="R245" s="319">
        <f t="shared" si="164"/>
        <v>76287.600000000006</v>
      </c>
      <c r="U245" s="315">
        <f t="shared" si="219"/>
        <v>52555.5</v>
      </c>
      <c r="V245" s="315">
        <f t="shared" si="220"/>
        <v>49909.86</v>
      </c>
      <c r="W245" s="320">
        <f t="shared" si="165"/>
        <v>102465.36</v>
      </c>
      <c r="X245" s="315">
        <f t="shared" si="166"/>
        <v>52555.5</v>
      </c>
      <c r="Y245" s="315">
        <f t="shared" si="167"/>
        <v>49909.86</v>
      </c>
      <c r="Z245" s="320"/>
    </row>
    <row r="246" spans="1:76" s="26" customFormat="1" x14ac:dyDescent="0.45">
      <c r="A246" s="21"/>
      <c r="B246" s="21"/>
      <c r="C246" s="21" t="s">
        <v>186</v>
      </c>
      <c r="D246" s="27"/>
      <c r="E246" s="28"/>
      <c r="F246" s="225">
        <f t="shared" ref="F246:H246" si="221">SUM(F247:F251)</f>
        <v>1335165</v>
      </c>
      <c r="G246" s="225">
        <f t="shared" si="221"/>
        <v>718557.4264</v>
      </c>
      <c r="H246" s="225">
        <f t="shared" si="221"/>
        <v>2053722.4263999998</v>
      </c>
      <c r="I246" s="225"/>
      <c r="J246" s="225"/>
      <c r="K246" s="225"/>
      <c r="L246" s="53"/>
      <c r="M246" s="225">
        <f t="shared" ref="M246:O246" si="222">SUM(M247:M251)</f>
        <v>1201648.5</v>
      </c>
      <c r="N246" s="225">
        <f t="shared" si="222"/>
        <v>646701.68376000004</v>
      </c>
      <c r="O246" s="225">
        <f t="shared" si="222"/>
        <v>1848350.1837599999</v>
      </c>
      <c r="P246" s="319">
        <v>0</v>
      </c>
      <c r="Q246" s="319">
        <v>0</v>
      </c>
      <c r="R246" s="319">
        <f t="shared" si="164"/>
        <v>0</v>
      </c>
      <c r="S246" s="53"/>
      <c r="T246" s="53"/>
      <c r="U246" s="225">
        <f t="shared" ref="U246:W246" si="223">SUM(U247:U251)</f>
        <v>2042802.4499999997</v>
      </c>
      <c r="V246" s="225">
        <f t="shared" si="223"/>
        <v>711371.85213600006</v>
      </c>
      <c r="W246" s="225">
        <f t="shared" si="223"/>
        <v>2754174.3021359998</v>
      </c>
      <c r="X246" s="225"/>
      <c r="Y246" s="225"/>
      <c r="Z246" s="225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  <c r="BH246" s="53"/>
      <c r="BI246" s="53"/>
      <c r="BJ246" s="53"/>
      <c r="BK246" s="53"/>
      <c r="BL246" s="53"/>
      <c r="BM246" s="53"/>
      <c r="BN246" s="53"/>
      <c r="BO246" s="53"/>
      <c r="BP246" s="53"/>
      <c r="BQ246" s="53"/>
      <c r="BR246" s="53"/>
      <c r="BS246" s="53"/>
      <c r="BT246" s="53"/>
      <c r="BU246" s="53"/>
      <c r="BV246" s="53"/>
      <c r="BW246" s="53"/>
      <c r="BX246" s="53"/>
    </row>
    <row r="247" spans="1:76" ht="42.75" customHeight="1" outlineLevel="1" x14ac:dyDescent="0.45">
      <c r="A247" s="5">
        <v>215</v>
      </c>
      <c r="B247" s="5">
        <v>215</v>
      </c>
      <c r="C247" s="5" t="s">
        <v>187</v>
      </c>
      <c r="D247" s="196" t="s">
        <v>549</v>
      </c>
      <c r="E247" s="10">
        <v>1008</v>
      </c>
      <c r="F247" s="285">
        <f t="shared" ref="F247:F250" si="224">E247*I247</f>
        <v>143640</v>
      </c>
      <c r="G247" s="285">
        <f t="shared" ref="G247:G250" si="225">E247*J247</f>
        <v>31459.68</v>
      </c>
      <c r="H247" s="285">
        <f t="shared" ref="H247:H250" si="226">F247+G247</f>
        <v>175099.68</v>
      </c>
      <c r="I247" s="285">
        <v>142.5</v>
      </c>
      <c r="J247" s="285">
        <v>31.21</v>
      </c>
      <c r="K247" s="10">
        <f t="shared" ref="K247:K250" si="227">J247+I247</f>
        <v>173.71</v>
      </c>
      <c r="M247" s="319">
        <f t="shared" si="162"/>
        <v>129276</v>
      </c>
      <c r="N247" s="319">
        <f t="shared" si="163"/>
        <v>28313.712000000003</v>
      </c>
      <c r="O247" s="319">
        <f t="shared" si="168"/>
        <v>157589.712</v>
      </c>
      <c r="P247" s="319">
        <v>128.25</v>
      </c>
      <c r="Q247" s="319">
        <v>28.089000000000002</v>
      </c>
      <c r="R247" s="319">
        <f t="shared" si="164"/>
        <v>156.339</v>
      </c>
      <c r="U247" s="315">
        <f t="shared" ref="U247:U250" si="228">X247*E247</f>
        <v>219769.2</v>
      </c>
      <c r="V247" s="315">
        <f t="shared" ref="V247:V250" si="229">Y247*E247</f>
        <v>31145.083200000005</v>
      </c>
      <c r="W247" s="320">
        <f t="shared" si="165"/>
        <v>250914.28320000001</v>
      </c>
      <c r="X247" s="315">
        <f t="shared" si="166"/>
        <v>218.02500000000001</v>
      </c>
      <c r="Y247" s="315">
        <f t="shared" si="167"/>
        <v>30.897900000000003</v>
      </c>
      <c r="Z247" s="320"/>
    </row>
    <row r="248" spans="1:76" ht="57" customHeight="1" outlineLevel="1" x14ac:dyDescent="0.45">
      <c r="A248" s="5">
        <v>216</v>
      </c>
      <c r="B248" s="5">
        <v>216</v>
      </c>
      <c r="C248" s="5" t="s">
        <v>188</v>
      </c>
      <c r="D248" s="196" t="s">
        <v>549</v>
      </c>
      <c r="E248" s="10">
        <v>3862</v>
      </c>
      <c r="F248" s="285">
        <f t="shared" si="224"/>
        <v>86895</v>
      </c>
      <c r="G248" s="285">
        <f t="shared" si="225"/>
        <v>120533.02</v>
      </c>
      <c r="H248" s="285">
        <f t="shared" si="226"/>
        <v>207428.02000000002</v>
      </c>
      <c r="I248" s="285">
        <v>22.5</v>
      </c>
      <c r="J248" s="285">
        <v>31.21</v>
      </c>
      <c r="K248" s="10">
        <f t="shared" si="227"/>
        <v>53.71</v>
      </c>
      <c r="M248" s="319">
        <f t="shared" si="162"/>
        <v>78205.5</v>
      </c>
      <c r="N248" s="319">
        <f t="shared" si="163"/>
        <v>108479.71800000001</v>
      </c>
      <c r="O248" s="319">
        <f t="shared" si="168"/>
        <v>186685.21799999999</v>
      </c>
      <c r="P248" s="319">
        <v>20.25</v>
      </c>
      <c r="Q248" s="319">
        <v>28.089000000000002</v>
      </c>
      <c r="R248" s="319">
        <f t="shared" si="164"/>
        <v>48.338999999999999</v>
      </c>
      <c r="U248" s="315">
        <f t="shared" si="228"/>
        <v>132949.34999999998</v>
      </c>
      <c r="V248" s="315">
        <f t="shared" si="229"/>
        <v>119327.68980000001</v>
      </c>
      <c r="W248" s="320">
        <f t="shared" si="165"/>
        <v>252277.03979999997</v>
      </c>
      <c r="X248" s="315">
        <f t="shared" si="166"/>
        <v>34.424999999999997</v>
      </c>
      <c r="Y248" s="315">
        <f t="shared" si="167"/>
        <v>30.897900000000003</v>
      </c>
      <c r="Z248" s="320"/>
    </row>
    <row r="249" spans="1:76" ht="28.5" customHeight="1" outlineLevel="1" x14ac:dyDescent="0.45">
      <c r="A249" s="5">
        <v>217</v>
      </c>
      <c r="B249" s="5">
        <v>217</v>
      </c>
      <c r="C249" s="5" t="s">
        <v>189</v>
      </c>
      <c r="D249" s="196" t="s">
        <v>553</v>
      </c>
      <c r="E249" s="10">
        <v>2.41</v>
      </c>
      <c r="F249" s="285">
        <f t="shared" si="224"/>
        <v>354270</v>
      </c>
      <c r="G249" s="285">
        <f t="shared" si="225"/>
        <v>204147.09940000001</v>
      </c>
      <c r="H249" s="285">
        <f t="shared" si="226"/>
        <v>558417.09939999995</v>
      </c>
      <c r="I249" s="285">
        <v>147000</v>
      </c>
      <c r="J249" s="285">
        <v>84708.34</v>
      </c>
      <c r="K249" s="10">
        <f t="shared" si="227"/>
        <v>231708.34</v>
      </c>
      <c r="M249" s="319">
        <f t="shared" si="162"/>
        <v>318843</v>
      </c>
      <c r="N249" s="319">
        <f t="shared" si="163"/>
        <v>183732.38946000001</v>
      </c>
      <c r="O249" s="319">
        <f t="shared" si="168"/>
        <v>502575.38945999998</v>
      </c>
      <c r="P249" s="319">
        <v>132300</v>
      </c>
      <c r="Q249" s="319">
        <v>76237.505999999994</v>
      </c>
      <c r="R249" s="319">
        <f t="shared" si="164"/>
        <v>208537.50599999999</v>
      </c>
      <c r="U249" s="315">
        <f t="shared" si="228"/>
        <v>542033.1</v>
      </c>
      <c r="V249" s="315">
        <f t="shared" si="229"/>
        <v>202105.628406</v>
      </c>
      <c r="W249" s="320">
        <f t="shared" si="165"/>
        <v>744138.72840599995</v>
      </c>
      <c r="X249" s="315">
        <f t="shared" si="166"/>
        <v>224910</v>
      </c>
      <c r="Y249" s="315">
        <f t="shared" si="167"/>
        <v>83861.256599999993</v>
      </c>
      <c r="Z249" s="320"/>
    </row>
    <row r="250" spans="1:76" ht="44.45" customHeight="1" outlineLevel="1" x14ac:dyDescent="0.45">
      <c r="A250" s="14">
        <v>218</v>
      </c>
      <c r="B250" s="14">
        <v>218</v>
      </c>
      <c r="C250" s="14" t="s">
        <v>190</v>
      </c>
      <c r="D250" s="15" t="s">
        <v>549</v>
      </c>
      <c r="E250" s="10">
        <v>625.29999999999995</v>
      </c>
      <c r="F250" s="285">
        <f t="shared" si="224"/>
        <v>750360</v>
      </c>
      <c r="G250" s="285">
        <f t="shared" si="225"/>
        <v>362417.62699999998</v>
      </c>
      <c r="H250" s="285">
        <f t="shared" si="226"/>
        <v>1112777.6269999999</v>
      </c>
      <c r="I250" s="285">
        <v>1200</v>
      </c>
      <c r="J250" s="285">
        <v>579.59</v>
      </c>
      <c r="K250" s="10">
        <f t="shared" si="227"/>
        <v>1779.5900000000001</v>
      </c>
      <c r="M250" s="319">
        <f t="shared" si="162"/>
        <v>675324</v>
      </c>
      <c r="N250" s="319">
        <f t="shared" si="163"/>
        <v>326175.86430000002</v>
      </c>
      <c r="O250" s="319">
        <f t="shared" si="168"/>
        <v>1001499.8643</v>
      </c>
      <c r="P250" s="319">
        <v>1080</v>
      </c>
      <c r="Q250" s="319">
        <v>521.63100000000009</v>
      </c>
      <c r="R250" s="319">
        <f t="shared" si="164"/>
        <v>1601.6310000000001</v>
      </c>
      <c r="U250" s="315">
        <f t="shared" si="228"/>
        <v>1148050.7999999998</v>
      </c>
      <c r="V250" s="315">
        <f t="shared" si="229"/>
        <v>358793.4507300001</v>
      </c>
      <c r="W250" s="320">
        <f t="shared" si="165"/>
        <v>1506844.25073</v>
      </c>
      <c r="X250" s="315">
        <f t="shared" si="166"/>
        <v>1836</v>
      </c>
      <c r="Y250" s="315">
        <f t="shared" si="167"/>
        <v>573.79410000000018</v>
      </c>
      <c r="Z250" s="320"/>
    </row>
    <row r="251" spans="1:76" s="32" customFormat="1" ht="22.9" customHeight="1" outlineLevel="1" x14ac:dyDescent="0.45">
      <c r="A251" s="37"/>
      <c r="B251" s="37"/>
      <c r="C251" s="37"/>
      <c r="D251" s="33"/>
      <c r="E251" s="58"/>
      <c r="F251" s="291"/>
      <c r="G251" s="291"/>
      <c r="H251" s="291"/>
      <c r="I251" s="291"/>
      <c r="J251" s="291"/>
      <c r="K251" s="58"/>
      <c r="M251" s="319">
        <f t="shared" si="162"/>
        <v>0</v>
      </c>
      <c r="N251" s="319">
        <f t="shared" si="163"/>
        <v>0</v>
      </c>
      <c r="O251" s="319">
        <f t="shared" si="168"/>
        <v>0</v>
      </c>
      <c r="P251" s="319">
        <v>0</v>
      </c>
      <c r="Q251" s="319">
        <v>0</v>
      </c>
      <c r="R251" s="319">
        <f t="shared" si="164"/>
        <v>0</v>
      </c>
      <c r="U251" s="315"/>
      <c r="V251" s="315"/>
      <c r="W251" s="320">
        <f t="shared" si="165"/>
        <v>0</v>
      </c>
      <c r="X251" s="315">
        <f t="shared" si="166"/>
        <v>0</v>
      </c>
      <c r="Y251" s="315">
        <f t="shared" si="167"/>
        <v>0</v>
      </c>
      <c r="Z251" s="320"/>
    </row>
    <row r="252" spans="1:76" s="26" customFormat="1" ht="42.75" customHeight="1" x14ac:dyDescent="0.45">
      <c r="A252" s="21"/>
      <c r="B252" s="21"/>
      <c r="C252" s="22" t="s">
        <v>191</v>
      </c>
      <c r="D252" s="22"/>
      <c r="E252" s="23"/>
      <c r="F252" s="220"/>
      <c r="G252" s="220"/>
      <c r="H252" s="220"/>
      <c r="I252" s="220"/>
      <c r="J252" s="220"/>
      <c r="K252" s="220"/>
      <c r="L252" s="53"/>
      <c r="M252" s="220"/>
      <c r="N252" s="220"/>
      <c r="O252" s="220"/>
      <c r="P252" s="319">
        <v>0</v>
      </c>
      <c r="Q252" s="319">
        <v>0</v>
      </c>
      <c r="R252" s="319">
        <f t="shared" si="164"/>
        <v>0</v>
      </c>
      <c r="S252" s="53"/>
      <c r="T252" s="53"/>
      <c r="U252" s="220"/>
      <c r="V252" s="220"/>
      <c r="W252" s="220"/>
      <c r="X252" s="220"/>
      <c r="Y252" s="220"/>
      <c r="Z252" s="220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</row>
    <row r="253" spans="1:76" s="26" customFormat="1" ht="42.75" x14ac:dyDescent="0.45">
      <c r="A253" s="21"/>
      <c r="B253" s="21"/>
      <c r="C253" s="21" t="s">
        <v>192</v>
      </c>
      <c r="D253" s="27"/>
      <c r="E253" s="28"/>
      <c r="F253" s="225">
        <f t="shared" ref="F253:H253" si="230">SUM(F254:F263)</f>
        <v>3509086.5</v>
      </c>
      <c r="G253" s="225">
        <f t="shared" si="230"/>
        <v>5263737.1050000004</v>
      </c>
      <c r="H253" s="225">
        <f t="shared" si="230"/>
        <v>8772823.6050000004</v>
      </c>
      <c r="I253" s="225"/>
      <c r="J253" s="225"/>
      <c r="K253" s="225"/>
      <c r="L253" s="53"/>
      <c r="M253" s="225">
        <f t="shared" ref="M253:O253" si="231">SUM(M254:M263)</f>
        <v>3158177.85</v>
      </c>
      <c r="N253" s="225">
        <f t="shared" si="231"/>
        <v>4737363.3945000004</v>
      </c>
      <c r="O253" s="225">
        <f t="shared" si="231"/>
        <v>7895541.2445</v>
      </c>
      <c r="P253" s="319">
        <v>0</v>
      </c>
      <c r="Q253" s="319">
        <v>0</v>
      </c>
      <c r="R253" s="319">
        <f t="shared" si="164"/>
        <v>0</v>
      </c>
      <c r="S253" s="53"/>
      <c r="T253" s="53"/>
      <c r="U253" s="225">
        <f t="shared" ref="U253:W253" si="232">SUM(U254:U263)</f>
        <v>5368902.3449999997</v>
      </c>
      <c r="V253" s="225">
        <f t="shared" si="232"/>
        <v>5211099.7339500003</v>
      </c>
      <c r="W253" s="225">
        <f t="shared" si="232"/>
        <v>10580002.078950001</v>
      </c>
      <c r="X253" s="225"/>
      <c r="Y253" s="225"/>
      <c r="Z253" s="225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</row>
    <row r="254" spans="1:76" ht="42.75" customHeight="1" outlineLevel="1" x14ac:dyDescent="0.45">
      <c r="A254" s="5">
        <v>219</v>
      </c>
      <c r="B254" s="5">
        <v>219</v>
      </c>
      <c r="C254" s="5" t="s">
        <v>193</v>
      </c>
      <c r="D254" s="196" t="s">
        <v>551</v>
      </c>
      <c r="E254" s="10">
        <v>705.3</v>
      </c>
      <c r="F254" s="285">
        <f t="shared" ref="F254:F263" si="233">E254*I254</f>
        <v>370282.5</v>
      </c>
      <c r="G254" s="285">
        <f t="shared" ref="G254:G263" si="234">E254*J254</f>
        <v>279863.03999999998</v>
      </c>
      <c r="H254" s="285">
        <f t="shared" ref="H254:H263" si="235">F254+G254</f>
        <v>650145.54</v>
      </c>
      <c r="I254" s="285">
        <v>525</v>
      </c>
      <c r="J254" s="285">
        <v>396.8</v>
      </c>
      <c r="K254" s="10">
        <f t="shared" ref="K254:K263" si="236">J254+I254</f>
        <v>921.8</v>
      </c>
      <c r="M254" s="319">
        <f t="shared" si="162"/>
        <v>333254.25</v>
      </c>
      <c r="N254" s="319">
        <f t="shared" si="163"/>
        <v>251876.73599999998</v>
      </c>
      <c r="O254" s="319">
        <f t="shared" si="168"/>
        <v>585130.98600000003</v>
      </c>
      <c r="P254" s="319">
        <v>472.5</v>
      </c>
      <c r="Q254" s="319">
        <v>357.12</v>
      </c>
      <c r="R254" s="319">
        <f t="shared" si="164"/>
        <v>829.62</v>
      </c>
      <c r="U254" s="315">
        <f t="shared" ref="U254:U263" si="237">X254*E254</f>
        <v>566532.22499999998</v>
      </c>
      <c r="V254" s="315">
        <f t="shared" ref="V254:V263" si="238">Y254*E254</f>
        <v>277064.40960000001</v>
      </c>
      <c r="W254" s="320">
        <f t="shared" si="165"/>
        <v>843596.63459999999</v>
      </c>
      <c r="X254" s="315">
        <f t="shared" si="166"/>
        <v>803.25</v>
      </c>
      <c r="Y254" s="315">
        <f t="shared" si="167"/>
        <v>392.83200000000005</v>
      </c>
      <c r="Z254" s="320"/>
    </row>
    <row r="255" spans="1:76" ht="28.5" customHeight="1" outlineLevel="1" x14ac:dyDescent="0.45">
      <c r="A255" s="5">
        <v>220</v>
      </c>
      <c r="B255" s="5">
        <v>220</v>
      </c>
      <c r="C255" s="5" t="s">
        <v>194</v>
      </c>
      <c r="D255" s="196" t="s">
        <v>549</v>
      </c>
      <c r="E255" s="10">
        <v>458.4</v>
      </c>
      <c r="F255" s="285">
        <f t="shared" si="233"/>
        <v>302544</v>
      </c>
      <c r="G255" s="285">
        <f t="shared" si="234"/>
        <v>183933</v>
      </c>
      <c r="H255" s="285">
        <f t="shared" si="235"/>
        <v>486477</v>
      </c>
      <c r="I255" s="285">
        <v>660</v>
      </c>
      <c r="J255" s="285">
        <v>401.25</v>
      </c>
      <c r="K255" s="10">
        <f t="shared" si="236"/>
        <v>1061.25</v>
      </c>
      <c r="M255" s="319">
        <f t="shared" si="162"/>
        <v>272289.59999999998</v>
      </c>
      <c r="N255" s="319">
        <f t="shared" si="163"/>
        <v>165539.69999999998</v>
      </c>
      <c r="O255" s="319">
        <f t="shared" si="168"/>
        <v>437829.29999999993</v>
      </c>
      <c r="P255" s="319">
        <v>594</v>
      </c>
      <c r="Q255" s="319">
        <v>361.125</v>
      </c>
      <c r="R255" s="319">
        <f t="shared" si="164"/>
        <v>955.125</v>
      </c>
      <c r="U255" s="315">
        <f t="shared" si="237"/>
        <v>462892.31999999995</v>
      </c>
      <c r="V255" s="315">
        <f t="shared" si="238"/>
        <v>182093.66999999998</v>
      </c>
      <c r="W255" s="320">
        <f t="shared" si="165"/>
        <v>644985.99</v>
      </c>
      <c r="X255" s="315">
        <f t="shared" si="166"/>
        <v>1009.8</v>
      </c>
      <c r="Y255" s="315">
        <f t="shared" si="167"/>
        <v>397.23750000000001</v>
      </c>
      <c r="Z255" s="320"/>
    </row>
    <row r="256" spans="1:76" ht="156.75" customHeight="1" outlineLevel="1" x14ac:dyDescent="0.45">
      <c r="A256" s="5">
        <v>221</v>
      </c>
      <c r="B256" s="5">
        <v>221</v>
      </c>
      <c r="C256" s="5" t="s">
        <v>195</v>
      </c>
      <c r="D256" s="196" t="s">
        <v>551</v>
      </c>
      <c r="E256" s="10">
        <v>705.3</v>
      </c>
      <c r="F256" s="285">
        <f t="shared" si="233"/>
        <v>1216642.5</v>
      </c>
      <c r="G256" s="285">
        <f t="shared" si="234"/>
        <v>2495450.142</v>
      </c>
      <c r="H256" s="285">
        <f t="shared" si="235"/>
        <v>3712092.642</v>
      </c>
      <c r="I256" s="285">
        <v>1725</v>
      </c>
      <c r="J256" s="285">
        <v>3538.1400000000003</v>
      </c>
      <c r="K256" s="10">
        <f t="shared" si="236"/>
        <v>5263.14</v>
      </c>
      <c r="M256" s="319">
        <f t="shared" si="162"/>
        <v>1094978.25</v>
      </c>
      <c r="N256" s="319">
        <f t="shared" si="163"/>
        <v>2245905.1278000004</v>
      </c>
      <c r="O256" s="319">
        <f t="shared" si="168"/>
        <v>3340883.3778000004</v>
      </c>
      <c r="P256" s="319">
        <v>1552.5</v>
      </c>
      <c r="Q256" s="319">
        <v>3184.3260000000005</v>
      </c>
      <c r="R256" s="319">
        <f t="shared" si="164"/>
        <v>4736.8260000000009</v>
      </c>
      <c r="U256" s="315">
        <f t="shared" si="237"/>
        <v>1861463.0249999999</v>
      </c>
      <c r="V256" s="315">
        <f t="shared" si="238"/>
        <v>2470495.6405800004</v>
      </c>
      <c r="W256" s="320">
        <f t="shared" si="165"/>
        <v>4331958.6655800007</v>
      </c>
      <c r="X256" s="315">
        <f t="shared" si="166"/>
        <v>2639.25</v>
      </c>
      <c r="Y256" s="315">
        <f t="shared" si="167"/>
        <v>3502.758600000001</v>
      </c>
      <c r="Z256" s="320"/>
    </row>
    <row r="257" spans="1:76" ht="71.25" customHeight="1" outlineLevel="1" x14ac:dyDescent="0.45">
      <c r="A257" s="5">
        <v>222</v>
      </c>
      <c r="B257" s="5">
        <v>222</v>
      </c>
      <c r="C257" s="5" t="s">
        <v>196</v>
      </c>
      <c r="D257" s="196" t="s">
        <v>551</v>
      </c>
      <c r="E257" s="10">
        <v>646.79999999999995</v>
      </c>
      <c r="F257" s="285">
        <f t="shared" si="233"/>
        <v>339570</v>
      </c>
      <c r="G257" s="285">
        <f t="shared" si="234"/>
        <v>301053.06</v>
      </c>
      <c r="H257" s="285">
        <f t="shared" si="235"/>
        <v>640623.06000000006</v>
      </c>
      <c r="I257" s="285">
        <v>525</v>
      </c>
      <c r="J257" s="285">
        <v>465.45</v>
      </c>
      <c r="K257" s="10">
        <f t="shared" si="236"/>
        <v>990.45</v>
      </c>
      <c r="M257" s="319">
        <f t="shared" si="162"/>
        <v>305613</v>
      </c>
      <c r="N257" s="319">
        <f t="shared" si="163"/>
        <v>270947.75399999996</v>
      </c>
      <c r="O257" s="319">
        <f t="shared" si="168"/>
        <v>576560.75399999996</v>
      </c>
      <c r="P257" s="319">
        <v>472.5</v>
      </c>
      <c r="Q257" s="319">
        <v>418.90499999999997</v>
      </c>
      <c r="R257" s="319">
        <f t="shared" si="164"/>
        <v>891.40499999999997</v>
      </c>
      <c r="U257" s="315">
        <f t="shared" si="237"/>
        <v>519542.1</v>
      </c>
      <c r="V257" s="315">
        <f t="shared" si="238"/>
        <v>298042.5294</v>
      </c>
      <c r="W257" s="320">
        <f t="shared" si="165"/>
        <v>817584.62939999998</v>
      </c>
      <c r="X257" s="315">
        <f t="shared" si="166"/>
        <v>803.25</v>
      </c>
      <c r="Y257" s="315">
        <f t="shared" si="167"/>
        <v>460.7955</v>
      </c>
      <c r="Z257" s="320"/>
    </row>
    <row r="258" spans="1:76" ht="28.5" customHeight="1" outlineLevel="1" x14ac:dyDescent="0.45">
      <c r="A258" s="5"/>
      <c r="B258" s="5"/>
      <c r="C258" s="4" t="s">
        <v>197</v>
      </c>
      <c r="D258" s="196"/>
      <c r="E258" s="10"/>
      <c r="F258" s="285">
        <f t="shared" si="233"/>
        <v>0</v>
      </c>
      <c r="G258" s="285">
        <f t="shared" si="234"/>
        <v>0</v>
      </c>
      <c r="H258" s="285">
        <f t="shared" si="235"/>
        <v>0</v>
      </c>
      <c r="I258" s="285">
        <v>0</v>
      </c>
      <c r="J258" s="285">
        <v>0</v>
      </c>
      <c r="K258" s="10">
        <f t="shared" si="236"/>
        <v>0</v>
      </c>
      <c r="M258" s="319">
        <f t="shared" si="162"/>
        <v>0</v>
      </c>
      <c r="N258" s="319">
        <f t="shared" si="163"/>
        <v>0</v>
      </c>
      <c r="O258" s="319">
        <f t="shared" si="168"/>
        <v>0</v>
      </c>
      <c r="P258" s="319">
        <v>0</v>
      </c>
      <c r="Q258" s="319">
        <v>0</v>
      </c>
      <c r="R258" s="319">
        <f t="shared" si="164"/>
        <v>0</v>
      </c>
      <c r="U258" s="315">
        <f t="shared" si="237"/>
        <v>0</v>
      </c>
      <c r="V258" s="315">
        <f t="shared" si="238"/>
        <v>0</v>
      </c>
      <c r="W258" s="320">
        <f t="shared" si="165"/>
        <v>0</v>
      </c>
      <c r="X258" s="315">
        <f t="shared" si="166"/>
        <v>0</v>
      </c>
      <c r="Y258" s="315">
        <f t="shared" si="167"/>
        <v>0</v>
      </c>
      <c r="Z258" s="320"/>
    </row>
    <row r="259" spans="1:76" ht="42.75" customHeight="1" outlineLevel="1" x14ac:dyDescent="0.45">
      <c r="A259" s="5">
        <v>223</v>
      </c>
      <c r="B259" s="5">
        <v>223</v>
      </c>
      <c r="C259" s="5" t="s">
        <v>198</v>
      </c>
      <c r="D259" s="196" t="s">
        <v>551</v>
      </c>
      <c r="E259" s="10">
        <v>375.3</v>
      </c>
      <c r="F259" s="285">
        <f t="shared" si="233"/>
        <v>197032.5</v>
      </c>
      <c r="G259" s="285">
        <f t="shared" si="234"/>
        <v>148247.253</v>
      </c>
      <c r="H259" s="285">
        <f t="shared" si="235"/>
        <v>345279.75300000003</v>
      </c>
      <c r="I259" s="285">
        <v>525</v>
      </c>
      <c r="J259" s="285">
        <v>395.01</v>
      </c>
      <c r="K259" s="10">
        <f t="shared" si="236"/>
        <v>920.01</v>
      </c>
      <c r="M259" s="319">
        <f t="shared" si="162"/>
        <v>177329.25</v>
      </c>
      <c r="N259" s="319">
        <f t="shared" si="163"/>
        <v>133422.52770000001</v>
      </c>
      <c r="O259" s="319">
        <f t="shared" si="168"/>
        <v>310751.77769999998</v>
      </c>
      <c r="P259" s="319">
        <v>472.5</v>
      </c>
      <c r="Q259" s="319">
        <v>355.50900000000001</v>
      </c>
      <c r="R259" s="319">
        <f t="shared" si="164"/>
        <v>828.00900000000001</v>
      </c>
      <c r="U259" s="315">
        <f t="shared" si="237"/>
        <v>301459.72500000003</v>
      </c>
      <c r="V259" s="315">
        <f t="shared" si="238"/>
        <v>146764.78047000003</v>
      </c>
      <c r="W259" s="320">
        <f t="shared" si="165"/>
        <v>448224.50547000009</v>
      </c>
      <c r="X259" s="315">
        <f t="shared" si="166"/>
        <v>803.25</v>
      </c>
      <c r="Y259" s="315">
        <f t="shared" si="167"/>
        <v>391.05990000000003</v>
      </c>
      <c r="Z259" s="320"/>
    </row>
    <row r="260" spans="1:76" ht="57" customHeight="1" outlineLevel="1" x14ac:dyDescent="0.45">
      <c r="A260" s="5">
        <v>224</v>
      </c>
      <c r="B260" s="5">
        <v>224</v>
      </c>
      <c r="C260" s="5" t="s">
        <v>199</v>
      </c>
      <c r="D260" s="196" t="s">
        <v>549</v>
      </c>
      <c r="E260" s="10">
        <v>210</v>
      </c>
      <c r="F260" s="285">
        <f t="shared" si="233"/>
        <v>126000</v>
      </c>
      <c r="G260" s="285">
        <f t="shared" si="234"/>
        <v>84262.5</v>
      </c>
      <c r="H260" s="285">
        <f t="shared" si="235"/>
        <v>210262.5</v>
      </c>
      <c r="I260" s="285">
        <v>600</v>
      </c>
      <c r="J260" s="285">
        <v>401.25</v>
      </c>
      <c r="K260" s="10">
        <f t="shared" si="236"/>
        <v>1001.25</v>
      </c>
      <c r="M260" s="319">
        <f t="shared" si="162"/>
        <v>113400</v>
      </c>
      <c r="N260" s="319">
        <f t="shared" si="163"/>
        <v>75836.25</v>
      </c>
      <c r="O260" s="319">
        <f t="shared" si="168"/>
        <v>189236.25</v>
      </c>
      <c r="P260" s="319">
        <v>540</v>
      </c>
      <c r="Q260" s="319">
        <v>361.125</v>
      </c>
      <c r="R260" s="319">
        <f t="shared" si="164"/>
        <v>901.125</v>
      </c>
      <c r="U260" s="315">
        <f t="shared" si="237"/>
        <v>192780</v>
      </c>
      <c r="V260" s="315">
        <f t="shared" si="238"/>
        <v>83419.875</v>
      </c>
      <c r="W260" s="320">
        <f t="shared" si="165"/>
        <v>276199.875</v>
      </c>
      <c r="X260" s="315">
        <f t="shared" si="166"/>
        <v>918</v>
      </c>
      <c r="Y260" s="315">
        <f t="shared" si="167"/>
        <v>397.23750000000001</v>
      </c>
      <c r="Z260" s="320"/>
    </row>
    <row r="261" spans="1:76" ht="28.5" customHeight="1" outlineLevel="1" x14ac:dyDescent="0.45">
      <c r="A261" s="5">
        <v>225</v>
      </c>
      <c r="B261" s="5">
        <v>225</v>
      </c>
      <c r="C261" s="5" t="s">
        <v>200</v>
      </c>
      <c r="D261" s="196" t="s">
        <v>549</v>
      </c>
      <c r="E261" s="10">
        <v>37.5</v>
      </c>
      <c r="F261" s="285">
        <f t="shared" si="233"/>
        <v>0</v>
      </c>
      <c r="G261" s="285">
        <f t="shared" si="234"/>
        <v>0</v>
      </c>
      <c r="H261" s="285">
        <f t="shared" si="235"/>
        <v>0</v>
      </c>
      <c r="I261" s="285">
        <v>0</v>
      </c>
      <c r="J261" s="285">
        <v>0</v>
      </c>
      <c r="K261" s="10">
        <f t="shared" si="236"/>
        <v>0</v>
      </c>
      <c r="M261" s="319">
        <f t="shared" si="162"/>
        <v>0</v>
      </c>
      <c r="N261" s="319">
        <f t="shared" si="163"/>
        <v>0</v>
      </c>
      <c r="O261" s="319">
        <f t="shared" si="168"/>
        <v>0</v>
      </c>
      <c r="P261" s="319">
        <v>0</v>
      </c>
      <c r="Q261" s="319">
        <v>0</v>
      </c>
      <c r="R261" s="319">
        <f t="shared" si="164"/>
        <v>0</v>
      </c>
      <c r="U261" s="315">
        <f t="shared" si="237"/>
        <v>0</v>
      </c>
      <c r="V261" s="315">
        <f t="shared" si="238"/>
        <v>0</v>
      </c>
      <c r="W261" s="320">
        <f t="shared" si="165"/>
        <v>0</v>
      </c>
      <c r="X261" s="315">
        <f t="shared" si="166"/>
        <v>0</v>
      </c>
      <c r="Y261" s="315">
        <f t="shared" si="167"/>
        <v>0</v>
      </c>
      <c r="Z261" s="320"/>
    </row>
    <row r="262" spans="1:76" ht="128.25" customHeight="1" outlineLevel="1" x14ac:dyDescent="0.45">
      <c r="A262" s="5">
        <v>226</v>
      </c>
      <c r="B262" s="5">
        <v>226</v>
      </c>
      <c r="C262" s="5" t="s">
        <v>201</v>
      </c>
      <c r="D262" s="196" t="s">
        <v>555</v>
      </c>
      <c r="E262" s="10">
        <v>375.3</v>
      </c>
      <c r="F262" s="285">
        <f t="shared" si="233"/>
        <v>647392.5</v>
      </c>
      <c r="G262" s="285">
        <f t="shared" si="234"/>
        <v>736882.78500000003</v>
      </c>
      <c r="H262" s="285">
        <f t="shared" si="235"/>
        <v>1384275.2850000001</v>
      </c>
      <c r="I262" s="285">
        <v>1725</v>
      </c>
      <c r="J262" s="285">
        <v>1963.45</v>
      </c>
      <c r="K262" s="10">
        <f t="shared" si="236"/>
        <v>3688.45</v>
      </c>
      <c r="M262" s="319">
        <f t="shared" si="162"/>
        <v>582653.25</v>
      </c>
      <c r="N262" s="319">
        <f t="shared" si="163"/>
        <v>663194.50650000002</v>
      </c>
      <c r="O262" s="319">
        <f t="shared" si="168"/>
        <v>1245847.7565000001</v>
      </c>
      <c r="P262" s="319">
        <v>1552.5</v>
      </c>
      <c r="Q262" s="319">
        <v>1767.105</v>
      </c>
      <c r="R262" s="319">
        <f t="shared" si="164"/>
        <v>3319.605</v>
      </c>
      <c r="U262" s="315">
        <f t="shared" si="237"/>
        <v>990510.52500000002</v>
      </c>
      <c r="V262" s="315">
        <f t="shared" si="238"/>
        <v>729513.95715000003</v>
      </c>
      <c r="W262" s="320">
        <f t="shared" si="165"/>
        <v>1720024.4821500001</v>
      </c>
      <c r="X262" s="315">
        <f t="shared" si="166"/>
        <v>2639.25</v>
      </c>
      <c r="Y262" s="315">
        <f t="shared" si="167"/>
        <v>1943.8155000000002</v>
      </c>
      <c r="Z262" s="320"/>
    </row>
    <row r="263" spans="1:76" ht="57" customHeight="1" outlineLevel="1" x14ac:dyDescent="0.45">
      <c r="A263" s="5">
        <v>227</v>
      </c>
      <c r="B263" s="5">
        <v>227</v>
      </c>
      <c r="C263" s="5" t="s">
        <v>202</v>
      </c>
      <c r="D263" s="196" t="s">
        <v>551</v>
      </c>
      <c r="E263" s="10">
        <v>375.3</v>
      </c>
      <c r="F263" s="285">
        <f t="shared" si="233"/>
        <v>309622.5</v>
      </c>
      <c r="G263" s="285">
        <f t="shared" si="234"/>
        <v>1034045.3250000001</v>
      </c>
      <c r="H263" s="285">
        <f t="shared" si="235"/>
        <v>1343667.8250000002</v>
      </c>
      <c r="I263" s="285">
        <v>825</v>
      </c>
      <c r="J263" s="285">
        <v>2755.25</v>
      </c>
      <c r="K263" s="10">
        <f t="shared" si="236"/>
        <v>3580.25</v>
      </c>
      <c r="M263" s="319">
        <f t="shared" ref="M263:M326" si="239">P263*E263</f>
        <v>278660.25</v>
      </c>
      <c r="N263" s="319">
        <f t="shared" ref="N263:N326" si="240">Q263*E263</f>
        <v>930640.79249999998</v>
      </c>
      <c r="O263" s="319">
        <f t="shared" si="168"/>
        <v>1209301.0425</v>
      </c>
      <c r="P263" s="319">
        <v>742.5</v>
      </c>
      <c r="Q263" s="319">
        <v>2479.7249999999999</v>
      </c>
      <c r="R263" s="319">
        <f t="shared" ref="R263:R326" si="241">P263+Q263</f>
        <v>3222.2249999999999</v>
      </c>
      <c r="U263" s="315">
        <f t="shared" si="237"/>
        <v>473722.42499999999</v>
      </c>
      <c r="V263" s="315">
        <f t="shared" si="238"/>
        <v>1023704.8717500002</v>
      </c>
      <c r="W263" s="320">
        <f t="shared" ref="W263:W326" si="242">U263+V263</f>
        <v>1497427.2967500002</v>
      </c>
      <c r="X263" s="315">
        <f t="shared" ref="X263:X326" si="243">P263*$S$1</f>
        <v>1262.25</v>
      </c>
      <c r="Y263" s="315">
        <f t="shared" ref="Y263:Y326" si="244">Q263*$S$2</f>
        <v>2727.6975000000002</v>
      </c>
      <c r="Z263" s="320"/>
    </row>
    <row r="264" spans="1:76" s="26" customFormat="1" ht="28.5" x14ac:dyDescent="0.45">
      <c r="A264" s="21"/>
      <c r="B264" s="21"/>
      <c r="C264" s="21" t="s">
        <v>203</v>
      </c>
      <c r="D264" s="27"/>
      <c r="E264" s="28"/>
      <c r="F264" s="225">
        <f t="shared" ref="F264:H264" si="245">F265</f>
        <v>330840</v>
      </c>
      <c r="G264" s="225">
        <f t="shared" si="245"/>
        <v>376944.39200000005</v>
      </c>
      <c r="H264" s="225">
        <f t="shared" si="245"/>
        <v>707784.39199999999</v>
      </c>
      <c r="I264" s="225"/>
      <c r="J264" s="225"/>
      <c r="K264" s="225"/>
      <c r="L264" s="53"/>
      <c r="M264" s="225">
        <f t="shared" ref="M264:O264" si="246">M265</f>
        <v>297756</v>
      </c>
      <c r="N264" s="225">
        <f t="shared" si="246"/>
        <v>339249.95280000003</v>
      </c>
      <c r="O264" s="225">
        <f t="shared" si="246"/>
        <v>637005.95280000009</v>
      </c>
      <c r="P264" s="319">
        <v>0</v>
      </c>
      <c r="Q264" s="319">
        <v>0</v>
      </c>
      <c r="R264" s="319">
        <f t="shared" si="241"/>
        <v>0</v>
      </c>
      <c r="S264" s="53"/>
      <c r="T264" s="53"/>
      <c r="U264" s="225">
        <f t="shared" ref="U264:W264" si="247">U265</f>
        <v>506185.2</v>
      </c>
      <c r="V264" s="225">
        <f t="shared" si="247"/>
        <v>373174.94808000006</v>
      </c>
      <c r="W264" s="225">
        <f t="shared" si="247"/>
        <v>879360.14808000007</v>
      </c>
      <c r="X264" s="225"/>
      <c r="Y264" s="225"/>
      <c r="Z264" s="225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  <c r="BH264" s="53"/>
      <c r="BI264" s="53"/>
      <c r="BJ264" s="53"/>
      <c r="BK264" s="53"/>
      <c r="BL264" s="53"/>
      <c r="BM264" s="53"/>
      <c r="BN264" s="53"/>
      <c r="BO264" s="53"/>
      <c r="BP264" s="53"/>
      <c r="BQ264" s="53"/>
      <c r="BR264" s="53"/>
      <c r="BS264" s="53"/>
      <c r="BT264" s="53"/>
      <c r="BU264" s="53"/>
      <c r="BV264" s="53"/>
      <c r="BW264" s="53"/>
      <c r="BX264" s="53"/>
    </row>
    <row r="265" spans="1:76" ht="114" customHeight="1" outlineLevel="1" x14ac:dyDescent="0.45">
      <c r="A265" s="5">
        <v>228</v>
      </c>
      <c r="B265" s="5">
        <v>228</v>
      </c>
      <c r="C265" s="5" t="s">
        <v>204</v>
      </c>
      <c r="D265" s="196" t="s">
        <v>551</v>
      </c>
      <c r="E265" s="10">
        <v>367.6</v>
      </c>
      <c r="F265" s="285">
        <f t="shared" ref="F265" si="248">E265*I265</f>
        <v>330840</v>
      </c>
      <c r="G265" s="285">
        <f t="shared" ref="G265" si="249">E265*J265</f>
        <v>376944.39200000005</v>
      </c>
      <c r="H265" s="285">
        <f t="shared" ref="H265" si="250">F265+G265</f>
        <v>707784.39199999999</v>
      </c>
      <c r="I265" s="285">
        <v>900</v>
      </c>
      <c r="J265" s="285">
        <v>1025.42</v>
      </c>
      <c r="K265" s="10">
        <f t="shared" ref="K265" si="251">J265+I265</f>
        <v>1925.42</v>
      </c>
      <c r="M265" s="319">
        <f t="shared" si="239"/>
        <v>297756</v>
      </c>
      <c r="N265" s="319">
        <f t="shared" si="240"/>
        <v>339249.95280000003</v>
      </c>
      <c r="O265" s="319">
        <f t="shared" ref="O265:O327" si="252">M265+N265</f>
        <v>637005.95280000009</v>
      </c>
      <c r="P265" s="319">
        <v>810</v>
      </c>
      <c r="Q265" s="319">
        <v>922.87800000000004</v>
      </c>
      <c r="R265" s="319">
        <f t="shared" si="241"/>
        <v>1732.8780000000002</v>
      </c>
      <c r="U265" s="315">
        <f t="shared" ref="U265" si="253">X265*E265</f>
        <v>506185.2</v>
      </c>
      <c r="V265" s="315">
        <f t="shared" ref="V265" si="254">Y265*E265</f>
        <v>373174.94808000006</v>
      </c>
      <c r="W265" s="320">
        <f t="shared" si="242"/>
        <v>879360.14808000007</v>
      </c>
      <c r="X265" s="315">
        <f t="shared" si="243"/>
        <v>1377</v>
      </c>
      <c r="Y265" s="315">
        <f t="shared" si="244"/>
        <v>1015.1658000000001</v>
      </c>
      <c r="Z265" s="320"/>
    </row>
    <row r="266" spans="1:76" s="26" customFormat="1" x14ac:dyDescent="0.45">
      <c r="A266" s="21"/>
      <c r="B266" s="21"/>
      <c r="C266" s="21" t="s">
        <v>205</v>
      </c>
      <c r="D266" s="27"/>
      <c r="E266" s="28"/>
      <c r="F266" s="225">
        <f t="shared" ref="F266:H266" si="255">SUM(F267:F272)</f>
        <v>131929.94999999998</v>
      </c>
      <c r="G266" s="225">
        <f t="shared" si="255"/>
        <v>789227.70802000002</v>
      </c>
      <c r="H266" s="225">
        <f t="shared" si="255"/>
        <v>921157.65801999997</v>
      </c>
      <c r="I266" s="225"/>
      <c r="J266" s="225"/>
      <c r="K266" s="225"/>
      <c r="L266" s="53"/>
      <c r="M266" s="225">
        <f t="shared" ref="M266:O266" si="256">SUM(M267:M272)</f>
        <v>118736.95499999999</v>
      </c>
      <c r="N266" s="225">
        <f t="shared" si="256"/>
        <v>710304.93721799995</v>
      </c>
      <c r="O266" s="225">
        <f t="shared" si="256"/>
        <v>829041.89221799991</v>
      </c>
      <c r="P266" s="319">
        <v>0</v>
      </c>
      <c r="Q266" s="319">
        <v>0</v>
      </c>
      <c r="R266" s="319">
        <f t="shared" si="241"/>
        <v>0</v>
      </c>
      <c r="S266" s="53"/>
      <c r="T266" s="53"/>
      <c r="U266" s="225">
        <f t="shared" ref="U266:W266" si="257">SUM(U267:U272)</f>
        <v>201852.8235</v>
      </c>
      <c r="V266" s="225">
        <f t="shared" si="257"/>
        <v>781335.43093980011</v>
      </c>
      <c r="W266" s="225">
        <f t="shared" si="257"/>
        <v>983188.25443980005</v>
      </c>
      <c r="X266" s="225"/>
      <c r="Y266" s="225"/>
      <c r="Z266" s="225"/>
      <c r="AA266" s="53"/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</row>
    <row r="267" spans="1:76" ht="42.75" customHeight="1" outlineLevel="1" x14ac:dyDescent="0.45">
      <c r="A267" s="5">
        <v>229</v>
      </c>
      <c r="B267" s="5">
        <v>229</v>
      </c>
      <c r="C267" s="5" t="s">
        <v>198</v>
      </c>
      <c r="D267" s="196" t="s">
        <v>551</v>
      </c>
      <c r="E267" s="10">
        <v>91.948999999999998</v>
      </c>
      <c r="F267" s="285">
        <f t="shared" ref="F267:F272" si="258">E267*I267</f>
        <v>48273.224999999999</v>
      </c>
      <c r="G267" s="285">
        <f t="shared" ref="G267:G272" si="259">E267*J267</f>
        <v>37714.72133</v>
      </c>
      <c r="H267" s="285">
        <f t="shared" ref="H267:H272" si="260">F267+G267</f>
        <v>85987.946330000006</v>
      </c>
      <c r="I267" s="285">
        <v>525</v>
      </c>
      <c r="J267" s="285">
        <v>410.17</v>
      </c>
      <c r="K267" s="10">
        <f t="shared" ref="K267:K272" si="261">J267+I267</f>
        <v>935.17000000000007</v>
      </c>
      <c r="M267" s="319">
        <f t="shared" si="239"/>
        <v>43445.902499999997</v>
      </c>
      <c r="N267" s="319">
        <f t="shared" si="240"/>
        <v>33943.249197000005</v>
      </c>
      <c r="O267" s="319">
        <f t="shared" si="252"/>
        <v>77389.151696999994</v>
      </c>
      <c r="P267" s="319">
        <v>472.5</v>
      </c>
      <c r="Q267" s="319">
        <v>369.15300000000002</v>
      </c>
      <c r="R267" s="319">
        <f t="shared" si="241"/>
        <v>841.65300000000002</v>
      </c>
      <c r="U267" s="315">
        <f t="shared" ref="U267:U272" si="262">X267*E267</f>
        <v>73858.034249999997</v>
      </c>
      <c r="V267" s="315">
        <f t="shared" ref="V267:V272" si="263">Y267*E267</f>
        <v>37337.574116700009</v>
      </c>
      <c r="W267" s="320">
        <f t="shared" si="242"/>
        <v>111195.60836670001</v>
      </c>
      <c r="X267" s="315">
        <f t="shared" si="243"/>
        <v>803.25</v>
      </c>
      <c r="Y267" s="315">
        <f t="shared" si="244"/>
        <v>406.06830000000008</v>
      </c>
      <c r="Z267" s="320"/>
    </row>
    <row r="268" spans="1:76" ht="28.5" customHeight="1" outlineLevel="1" x14ac:dyDescent="0.45">
      <c r="A268" s="5">
        <v>230</v>
      </c>
      <c r="B268" s="5">
        <v>230</v>
      </c>
      <c r="C268" s="5" t="s">
        <v>206</v>
      </c>
      <c r="D268" s="196" t="s">
        <v>549</v>
      </c>
      <c r="E268" s="10">
        <v>12.9</v>
      </c>
      <c r="F268" s="285">
        <f t="shared" si="258"/>
        <v>2902.5</v>
      </c>
      <c r="G268" s="285">
        <f t="shared" si="259"/>
        <v>3220.7429999999999</v>
      </c>
      <c r="H268" s="285">
        <f t="shared" si="260"/>
        <v>6123.2430000000004</v>
      </c>
      <c r="I268" s="285">
        <v>225</v>
      </c>
      <c r="J268" s="285">
        <v>249.67</v>
      </c>
      <c r="K268" s="10">
        <f t="shared" si="261"/>
        <v>474.66999999999996</v>
      </c>
      <c r="M268" s="319">
        <f t="shared" si="239"/>
        <v>2612.25</v>
      </c>
      <c r="N268" s="319">
        <f t="shared" si="240"/>
        <v>2898.6687000000002</v>
      </c>
      <c r="O268" s="319">
        <f t="shared" si="252"/>
        <v>5510.9187000000002</v>
      </c>
      <c r="P268" s="319">
        <v>202.5</v>
      </c>
      <c r="Q268" s="319">
        <v>224.703</v>
      </c>
      <c r="R268" s="319">
        <f t="shared" si="241"/>
        <v>427.20299999999997</v>
      </c>
      <c r="U268" s="315">
        <f t="shared" si="262"/>
        <v>4440.8249999999998</v>
      </c>
      <c r="V268" s="315">
        <f t="shared" si="263"/>
        <v>3188.5355700000005</v>
      </c>
      <c r="W268" s="320">
        <f t="shared" si="242"/>
        <v>7629.3605700000007</v>
      </c>
      <c r="X268" s="315">
        <f t="shared" si="243"/>
        <v>344.25</v>
      </c>
      <c r="Y268" s="315">
        <f t="shared" si="244"/>
        <v>247.17330000000001</v>
      </c>
      <c r="Z268" s="320"/>
    </row>
    <row r="269" spans="1:76" ht="42.75" customHeight="1" outlineLevel="1" x14ac:dyDescent="0.45">
      <c r="A269" s="5">
        <v>231</v>
      </c>
      <c r="B269" s="5">
        <v>231</v>
      </c>
      <c r="C269" s="5" t="s">
        <v>207</v>
      </c>
      <c r="D269" s="196" t="s">
        <v>549</v>
      </c>
      <c r="E269" s="10">
        <v>128.72999999999999</v>
      </c>
      <c r="F269" s="285">
        <f t="shared" si="258"/>
        <v>28964.249999999996</v>
      </c>
      <c r="G269" s="285">
        <f t="shared" si="259"/>
        <v>143481.17069999999</v>
      </c>
      <c r="H269" s="285">
        <f t="shared" si="260"/>
        <v>172445.42069999999</v>
      </c>
      <c r="I269" s="285">
        <v>225</v>
      </c>
      <c r="J269" s="285">
        <v>1114.5899999999999</v>
      </c>
      <c r="K269" s="10">
        <f t="shared" si="261"/>
        <v>1339.59</v>
      </c>
      <c r="M269" s="319">
        <f t="shared" si="239"/>
        <v>26067.824999999997</v>
      </c>
      <c r="N269" s="319">
        <f t="shared" si="240"/>
        <v>129133.05362999998</v>
      </c>
      <c r="O269" s="319">
        <f t="shared" si="252"/>
        <v>155200.87862999999</v>
      </c>
      <c r="P269" s="319">
        <v>202.5</v>
      </c>
      <c r="Q269" s="319">
        <v>1003.131</v>
      </c>
      <c r="R269" s="319">
        <f t="shared" si="241"/>
        <v>1205.6309999999999</v>
      </c>
      <c r="U269" s="315">
        <f t="shared" si="262"/>
        <v>44315.302499999998</v>
      </c>
      <c r="V269" s="315">
        <f t="shared" si="263"/>
        <v>142046.358993</v>
      </c>
      <c r="W269" s="320">
        <f t="shared" si="242"/>
        <v>186361.66149299999</v>
      </c>
      <c r="X269" s="315">
        <f t="shared" si="243"/>
        <v>344.25</v>
      </c>
      <c r="Y269" s="315">
        <f t="shared" si="244"/>
        <v>1103.4441000000002</v>
      </c>
      <c r="Z269" s="320"/>
    </row>
    <row r="270" spans="1:76" ht="57" customHeight="1" outlineLevel="1" x14ac:dyDescent="0.45">
      <c r="A270" s="5">
        <v>232</v>
      </c>
      <c r="B270" s="5">
        <v>232</v>
      </c>
      <c r="C270" s="5" t="s">
        <v>208</v>
      </c>
      <c r="D270" s="196" t="s">
        <v>549</v>
      </c>
      <c r="E270" s="10">
        <v>46.89</v>
      </c>
      <c r="F270" s="285">
        <f t="shared" si="258"/>
        <v>3516.75</v>
      </c>
      <c r="G270" s="285">
        <f t="shared" si="259"/>
        <v>3428.5968000000003</v>
      </c>
      <c r="H270" s="285">
        <f t="shared" si="260"/>
        <v>6945.3468000000003</v>
      </c>
      <c r="I270" s="285">
        <v>75</v>
      </c>
      <c r="J270" s="285">
        <v>73.12</v>
      </c>
      <c r="K270" s="10">
        <f t="shared" si="261"/>
        <v>148.12</v>
      </c>
      <c r="M270" s="319">
        <f t="shared" si="239"/>
        <v>3165.0749999999998</v>
      </c>
      <c r="N270" s="319">
        <f t="shared" si="240"/>
        <v>3085.7371200000002</v>
      </c>
      <c r="O270" s="319">
        <f t="shared" si="252"/>
        <v>6250.8121200000005</v>
      </c>
      <c r="P270" s="319">
        <v>67.5</v>
      </c>
      <c r="Q270" s="319">
        <v>65.808000000000007</v>
      </c>
      <c r="R270" s="319">
        <f t="shared" si="241"/>
        <v>133.30799999999999</v>
      </c>
      <c r="U270" s="315">
        <f t="shared" si="262"/>
        <v>5380.6275000000005</v>
      </c>
      <c r="V270" s="315">
        <f t="shared" si="263"/>
        <v>3394.310832000001</v>
      </c>
      <c r="W270" s="320">
        <f t="shared" si="242"/>
        <v>8774.9383320000015</v>
      </c>
      <c r="X270" s="315">
        <f t="shared" si="243"/>
        <v>114.75</v>
      </c>
      <c r="Y270" s="315">
        <f t="shared" si="244"/>
        <v>72.388800000000018</v>
      </c>
      <c r="Z270" s="320"/>
    </row>
    <row r="271" spans="1:76" ht="57" customHeight="1" outlineLevel="1" x14ac:dyDescent="0.45">
      <c r="A271" s="5">
        <v>233</v>
      </c>
      <c r="B271" s="5">
        <v>233</v>
      </c>
      <c r="C271" s="5" t="s">
        <v>209</v>
      </c>
      <c r="D271" s="196" t="s">
        <v>549</v>
      </c>
      <c r="E271" s="10">
        <v>73.56</v>
      </c>
      <c r="F271" s="285">
        <f t="shared" si="258"/>
        <v>0</v>
      </c>
      <c r="G271" s="285">
        <f t="shared" si="259"/>
        <v>81989.240399999995</v>
      </c>
      <c r="H271" s="285">
        <f t="shared" si="260"/>
        <v>81989.240399999995</v>
      </c>
      <c r="I271" s="285">
        <v>0</v>
      </c>
      <c r="J271" s="285">
        <v>1114.5899999999999</v>
      </c>
      <c r="K271" s="10">
        <f t="shared" si="261"/>
        <v>1114.5899999999999</v>
      </c>
      <c r="M271" s="319">
        <f t="shared" si="239"/>
        <v>0</v>
      </c>
      <c r="N271" s="319">
        <f t="shared" si="240"/>
        <v>73790.316359999997</v>
      </c>
      <c r="O271" s="319">
        <f t="shared" si="252"/>
        <v>73790.316359999997</v>
      </c>
      <c r="P271" s="319">
        <v>0</v>
      </c>
      <c r="Q271" s="319">
        <v>1003.131</v>
      </c>
      <c r="R271" s="319">
        <f t="shared" si="241"/>
        <v>1003.131</v>
      </c>
      <c r="U271" s="315">
        <f t="shared" si="262"/>
        <v>0</v>
      </c>
      <c r="V271" s="315">
        <f t="shared" si="263"/>
        <v>81169.347996000011</v>
      </c>
      <c r="W271" s="320">
        <f t="shared" si="242"/>
        <v>81169.347996000011</v>
      </c>
      <c r="X271" s="315">
        <f t="shared" si="243"/>
        <v>0</v>
      </c>
      <c r="Y271" s="315">
        <f t="shared" si="244"/>
        <v>1103.4441000000002</v>
      </c>
      <c r="Z271" s="320"/>
    </row>
    <row r="272" spans="1:76" ht="57" customHeight="1" outlineLevel="1" x14ac:dyDescent="0.45">
      <c r="A272" s="5">
        <v>234</v>
      </c>
      <c r="B272" s="5">
        <v>234</v>
      </c>
      <c r="C272" s="5" t="s">
        <v>210</v>
      </c>
      <c r="D272" s="196" t="s">
        <v>551</v>
      </c>
      <c r="E272" s="10">
        <v>91.948999999999998</v>
      </c>
      <c r="F272" s="285">
        <f t="shared" si="258"/>
        <v>48273.224999999999</v>
      </c>
      <c r="G272" s="285">
        <f t="shared" si="259"/>
        <v>519393.23579000001</v>
      </c>
      <c r="H272" s="285">
        <f t="shared" si="260"/>
        <v>567666.46079000004</v>
      </c>
      <c r="I272" s="285">
        <v>525</v>
      </c>
      <c r="J272" s="285">
        <v>5648.71</v>
      </c>
      <c r="K272" s="10">
        <f t="shared" si="261"/>
        <v>6173.71</v>
      </c>
      <c r="M272" s="319">
        <f t="shared" si="239"/>
        <v>43445.902499999997</v>
      </c>
      <c r="N272" s="319">
        <f t="shared" si="240"/>
        <v>467453.91221099999</v>
      </c>
      <c r="O272" s="319">
        <f t="shared" si="252"/>
        <v>510899.81471099996</v>
      </c>
      <c r="P272" s="319">
        <v>472.5</v>
      </c>
      <c r="Q272" s="319">
        <v>5083.8389999999999</v>
      </c>
      <c r="R272" s="319">
        <f t="shared" si="241"/>
        <v>5556.3389999999999</v>
      </c>
      <c r="U272" s="315">
        <f t="shared" si="262"/>
        <v>73858.034249999997</v>
      </c>
      <c r="V272" s="315">
        <f t="shared" si="263"/>
        <v>514199.30343210005</v>
      </c>
      <c r="W272" s="320">
        <f t="shared" si="242"/>
        <v>588057.33768210001</v>
      </c>
      <c r="X272" s="315">
        <f t="shared" si="243"/>
        <v>803.25</v>
      </c>
      <c r="Y272" s="315">
        <f t="shared" si="244"/>
        <v>5592.2229000000007</v>
      </c>
      <c r="Z272" s="320"/>
    </row>
    <row r="273" spans="1:76" s="26" customFormat="1" ht="28.5" x14ac:dyDescent="0.45">
      <c r="A273" s="21"/>
      <c r="B273" s="21"/>
      <c r="C273" s="21" t="s">
        <v>211</v>
      </c>
      <c r="D273" s="27"/>
      <c r="E273" s="28"/>
      <c r="F273" s="225">
        <f t="shared" ref="F273:H273" si="264">SUM(F274:F277)</f>
        <v>910106.25</v>
      </c>
      <c r="G273" s="225">
        <f t="shared" si="264"/>
        <v>2192684.8816999998</v>
      </c>
      <c r="H273" s="225">
        <f t="shared" si="264"/>
        <v>3102791.1316999998</v>
      </c>
      <c r="I273" s="225"/>
      <c r="J273" s="225"/>
      <c r="K273" s="225"/>
      <c r="L273" s="53"/>
      <c r="M273" s="225">
        <f t="shared" ref="M273:O273" si="265">SUM(M274:M277)</f>
        <v>819095.625</v>
      </c>
      <c r="N273" s="225">
        <f t="shared" si="265"/>
        <v>1973416.3935300005</v>
      </c>
      <c r="O273" s="225">
        <f t="shared" si="265"/>
        <v>2792512.0185300005</v>
      </c>
      <c r="P273" s="319">
        <v>0</v>
      </c>
      <c r="Q273" s="319">
        <v>0</v>
      </c>
      <c r="R273" s="319">
        <f t="shared" si="241"/>
        <v>0</v>
      </c>
      <c r="S273" s="53"/>
      <c r="T273" s="53"/>
      <c r="U273" s="225">
        <f t="shared" ref="U273:W273" si="266">SUM(U274:U277)</f>
        <v>1392462.5625</v>
      </c>
      <c r="V273" s="225">
        <f t="shared" si="266"/>
        <v>2170758.0328830001</v>
      </c>
      <c r="W273" s="225">
        <f t="shared" si="266"/>
        <v>3563220.5953830001</v>
      </c>
      <c r="X273" s="225"/>
      <c r="Y273" s="225"/>
      <c r="Z273" s="225"/>
      <c r="AA273" s="53"/>
      <c r="AB273" s="53"/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G273" s="53"/>
      <c r="BH273" s="53"/>
      <c r="BI273" s="53"/>
      <c r="BJ273" s="53"/>
      <c r="BK273" s="53"/>
      <c r="BL273" s="53"/>
      <c r="BM273" s="53"/>
      <c r="BN273" s="53"/>
      <c r="BO273" s="53"/>
      <c r="BP273" s="53"/>
      <c r="BQ273" s="53"/>
      <c r="BR273" s="53"/>
      <c r="BS273" s="53"/>
      <c r="BT273" s="53"/>
      <c r="BU273" s="53"/>
      <c r="BV273" s="53"/>
      <c r="BW273" s="53"/>
      <c r="BX273" s="53"/>
    </row>
    <row r="274" spans="1:76" ht="85.5" customHeight="1" outlineLevel="1" x14ac:dyDescent="0.45">
      <c r="A274" s="5">
        <v>235</v>
      </c>
      <c r="B274" s="5">
        <v>235</v>
      </c>
      <c r="C274" s="5" t="s">
        <v>212</v>
      </c>
      <c r="D274" s="196" t="s">
        <v>551</v>
      </c>
      <c r="E274" s="10">
        <v>90.8</v>
      </c>
      <c r="F274" s="285">
        <f t="shared" ref="F274:F277" si="267">E274*I274</f>
        <v>88530</v>
      </c>
      <c r="G274" s="285">
        <f t="shared" ref="G274:G277" si="268">E274*J274</f>
        <v>174557.552</v>
      </c>
      <c r="H274" s="285">
        <f t="shared" ref="H274:H277" si="269">F274+G274</f>
        <v>263087.55200000003</v>
      </c>
      <c r="I274" s="285">
        <v>975</v>
      </c>
      <c r="J274" s="285">
        <v>1922.44</v>
      </c>
      <c r="K274" s="10">
        <f t="shared" ref="K274:K277" si="270">J274+I274</f>
        <v>2897.44</v>
      </c>
      <c r="M274" s="319">
        <f t="shared" si="239"/>
        <v>79677</v>
      </c>
      <c r="N274" s="319">
        <f t="shared" si="240"/>
        <v>157101.79680000001</v>
      </c>
      <c r="O274" s="319">
        <f t="shared" si="252"/>
        <v>236778.79680000001</v>
      </c>
      <c r="P274" s="319">
        <v>877.5</v>
      </c>
      <c r="Q274" s="319">
        <v>1730.1960000000001</v>
      </c>
      <c r="R274" s="319">
        <f t="shared" si="241"/>
        <v>2607.6959999999999</v>
      </c>
      <c r="U274" s="315">
        <f t="shared" ref="U274:U277" si="271">X274*E274</f>
        <v>135450.9</v>
      </c>
      <c r="V274" s="315">
        <f t="shared" ref="V274:V277" si="272">Y274*E274</f>
        <v>172811.97648000001</v>
      </c>
      <c r="W274" s="320">
        <f t="shared" si="242"/>
        <v>308262.87647999998</v>
      </c>
      <c r="X274" s="315">
        <f t="shared" si="243"/>
        <v>1491.75</v>
      </c>
      <c r="Y274" s="315">
        <f t="shared" si="244"/>
        <v>1903.2156000000002</v>
      </c>
      <c r="Z274" s="320"/>
    </row>
    <row r="275" spans="1:76" s="9" customFormat="1" ht="72" customHeight="1" outlineLevel="1" x14ac:dyDescent="0.45">
      <c r="A275" s="7"/>
      <c r="B275" s="7"/>
      <c r="C275" s="7" t="s">
        <v>213</v>
      </c>
      <c r="D275" s="8" t="s">
        <v>549</v>
      </c>
      <c r="E275" s="11">
        <v>614.07000000000005</v>
      </c>
      <c r="F275" s="285">
        <f t="shared" si="267"/>
        <v>230276.25000000003</v>
      </c>
      <c r="G275" s="285">
        <f t="shared" si="268"/>
        <v>1366127.6697000002</v>
      </c>
      <c r="H275" s="285">
        <f t="shared" si="269"/>
        <v>1596403.9197000002</v>
      </c>
      <c r="I275" s="285">
        <v>375</v>
      </c>
      <c r="J275" s="285">
        <v>2224.71</v>
      </c>
      <c r="K275" s="10">
        <f t="shared" si="270"/>
        <v>2599.71</v>
      </c>
      <c r="L275" s="54"/>
      <c r="M275" s="319">
        <f t="shared" si="239"/>
        <v>207248.62500000003</v>
      </c>
      <c r="N275" s="319">
        <f t="shared" si="240"/>
        <v>1229514.9027300002</v>
      </c>
      <c r="O275" s="319">
        <f t="shared" si="252"/>
        <v>1436763.5277300002</v>
      </c>
      <c r="P275" s="319">
        <v>337.5</v>
      </c>
      <c r="Q275" s="319">
        <v>2002.239</v>
      </c>
      <c r="R275" s="319">
        <f t="shared" si="241"/>
        <v>2339.739</v>
      </c>
      <c r="S275" s="54"/>
      <c r="T275" s="54"/>
      <c r="U275" s="315">
        <f t="shared" si="271"/>
        <v>352322.66250000003</v>
      </c>
      <c r="V275" s="315">
        <f t="shared" si="272"/>
        <v>1352466.3930030002</v>
      </c>
      <c r="W275" s="320">
        <f t="shared" si="242"/>
        <v>1704789.0555030003</v>
      </c>
      <c r="X275" s="315">
        <f t="shared" si="243"/>
        <v>573.75</v>
      </c>
      <c r="Y275" s="315">
        <f t="shared" si="244"/>
        <v>2202.4629</v>
      </c>
      <c r="Z275" s="320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  <c r="AV275" s="54"/>
      <c r="AW275" s="54"/>
      <c r="AX275" s="54"/>
      <c r="AY275" s="54"/>
      <c r="AZ275" s="54"/>
      <c r="BA275" s="54"/>
      <c r="BB275" s="54"/>
      <c r="BC275" s="54"/>
      <c r="BD275" s="54"/>
      <c r="BE275" s="54"/>
      <c r="BF275" s="54"/>
      <c r="BG275" s="54"/>
      <c r="BH275" s="54"/>
      <c r="BI275" s="54"/>
      <c r="BJ275" s="54"/>
      <c r="BK275" s="54"/>
      <c r="BL275" s="54"/>
      <c r="BM275" s="54"/>
      <c r="BN275" s="54"/>
      <c r="BO275" s="54"/>
      <c r="BP275" s="54"/>
      <c r="BQ275" s="54"/>
      <c r="BR275" s="54"/>
      <c r="BS275" s="54"/>
      <c r="BT275" s="54"/>
      <c r="BU275" s="54"/>
      <c r="BV275" s="54"/>
      <c r="BW275" s="54"/>
      <c r="BX275" s="54"/>
    </row>
    <row r="276" spans="1:76" ht="99.75" customHeight="1" outlineLevel="1" x14ac:dyDescent="0.45">
      <c r="A276" s="5">
        <v>236</v>
      </c>
      <c r="B276" s="5">
        <v>236</v>
      </c>
      <c r="C276" s="5" t="s">
        <v>214</v>
      </c>
      <c r="D276" s="196" t="s">
        <v>550</v>
      </c>
      <c r="E276" s="10">
        <v>39</v>
      </c>
      <c r="F276" s="285">
        <f t="shared" si="267"/>
        <v>497250</v>
      </c>
      <c r="G276" s="285">
        <f t="shared" si="268"/>
        <v>613778.88</v>
      </c>
      <c r="H276" s="285">
        <f t="shared" si="269"/>
        <v>1111028.8799999999</v>
      </c>
      <c r="I276" s="285">
        <v>12750</v>
      </c>
      <c r="J276" s="285">
        <v>15737.92</v>
      </c>
      <c r="K276" s="10">
        <f t="shared" si="270"/>
        <v>28487.919999999998</v>
      </c>
      <c r="M276" s="319">
        <f t="shared" si="239"/>
        <v>447525</v>
      </c>
      <c r="N276" s="319">
        <f t="shared" si="240"/>
        <v>552400.99199999997</v>
      </c>
      <c r="O276" s="319">
        <f t="shared" si="252"/>
        <v>999925.99199999997</v>
      </c>
      <c r="P276" s="319">
        <v>11475</v>
      </c>
      <c r="Q276" s="319">
        <v>14164.128000000001</v>
      </c>
      <c r="R276" s="319">
        <f t="shared" si="241"/>
        <v>25639.128000000001</v>
      </c>
      <c r="U276" s="315">
        <f t="shared" si="271"/>
        <v>760792.5</v>
      </c>
      <c r="V276" s="315">
        <f t="shared" si="272"/>
        <v>607641.09120000014</v>
      </c>
      <c r="W276" s="320">
        <f t="shared" si="242"/>
        <v>1368433.5912000001</v>
      </c>
      <c r="X276" s="315">
        <f t="shared" si="243"/>
        <v>19507.5</v>
      </c>
      <c r="Y276" s="315">
        <f t="shared" si="244"/>
        <v>15580.540800000002</v>
      </c>
      <c r="Z276" s="320"/>
    </row>
    <row r="277" spans="1:76" ht="14.25" customHeight="1" outlineLevel="1" x14ac:dyDescent="0.45">
      <c r="A277" s="5">
        <v>237</v>
      </c>
      <c r="B277" s="5">
        <v>237</v>
      </c>
      <c r="C277" s="5" t="s">
        <v>215</v>
      </c>
      <c r="D277" s="196" t="s">
        <v>550</v>
      </c>
      <c r="E277" s="10">
        <v>57</v>
      </c>
      <c r="F277" s="285">
        <f t="shared" si="267"/>
        <v>94050</v>
      </c>
      <c r="G277" s="285">
        <f t="shared" si="268"/>
        <v>38220.78</v>
      </c>
      <c r="H277" s="285">
        <f t="shared" si="269"/>
        <v>132270.78</v>
      </c>
      <c r="I277" s="285">
        <v>1650</v>
      </c>
      <c r="J277" s="285">
        <v>670.54</v>
      </c>
      <c r="K277" s="10">
        <f t="shared" si="270"/>
        <v>2320.54</v>
      </c>
      <c r="M277" s="319">
        <f t="shared" si="239"/>
        <v>84645</v>
      </c>
      <c r="N277" s="319">
        <f t="shared" si="240"/>
        <v>34398.701999999997</v>
      </c>
      <c r="O277" s="319">
        <f t="shared" si="252"/>
        <v>119043.70199999999</v>
      </c>
      <c r="P277" s="319">
        <v>1485</v>
      </c>
      <c r="Q277" s="319">
        <v>603.48599999999999</v>
      </c>
      <c r="R277" s="319">
        <f t="shared" si="241"/>
        <v>2088.4859999999999</v>
      </c>
      <c r="U277" s="315">
        <f t="shared" si="271"/>
        <v>143896.5</v>
      </c>
      <c r="V277" s="315">
        <f t="shared" si="272"/>
        <v>37838.572200000002</v>
      </c>
      <c r="W277" s="320">
        <f t="shared" si="242"/>
        <v>181735.0722</v>
      </c>
      <c r="X277" s="315">
        <f t="shared" si="243"/>
        <v>2524.5</v>
      </c>
      <c r="Y277" s="315">
        <f t="shared" si="244"/>
        <v>663.83460000000002</v>
      </c>
      <c r="Z277" s="320"/>
    </row>
    <row r="278" spans="1:76" s="26" customFormat="1" ht="28.5" x14ac:dyDescent="0.45">
      <c r="A278" s="21"/>
      <c r="B278" s="21"/>
      <c r="C278" s="21" t="s">
        <v>216</v>
      </c>
      <c r="D278" s="27"/>
      <c r="E278" s="28"/>
      <c r="F278" s="225">
        <f t="shared" ref="F278:H278" si="273">SUM(F279:F283)</f>
        <v>858367.875</v>
      </c>
      <c r="G278" s="225">
        <f t="shared" si="273"/>
        <v>506215.10574999999</v>
      </c>
      <c r="H278" s="225">
        <f t="shared" si="273"/>
        <v>1364582.9807500001</v>
      </c>
      <c r="I278" s="225"/>
      <c r="J278" s="225"/>
      <c r="K278" s="225"/>
      <c r="L278" s="53"/>
      <c r="M278" s="225">
        <f t="shared" ref="M278:O278" si="274">SUM(M279:M283)</f>
        <v>772531.08750000002</v>
      </c>
      <c r="N278" s="225">
        <f t="shared" si="274"/>
        <v>455593.59517500002</v>
      </c>
      <c r="O278" s="225">
        <f t="shared" si="274"/>
        <v>1228124.682675</v>
      </c>
      <c r="P278" s="319">
        <v>0</v>
      </c>
      <c r="Q278" s="319">
        <v>0</v>
      </c>
      <c r="R278" s="319">
        <f t="shared" si="241"/>
        <v>0</v>
      </c>
      <c r="S278" s="53"/>
      <c r="T278" s="53"/>
      <c r="U278" s="225">
        <f t="shared" ref="U278:W278" si="275">SUM(U279:U283)</f>
        <v>1313302.8487499999</v>
      </c>
      <c r="V278" s="225">
        <f t="shared" si="275"/>
        <v>501152.95469250012</v>
      </c>
      <c r="W278" s="225">
        <f t="shared" si="275"/>
        <v>1814455.8034425001</v>
      </c>
      <c r="X278" s="225"/>
      <c r="Y278" s="225"/>
      <c r="Z278" s="225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G278" s="53"/>
      <c r="BH278" s="53"/>
      <c r="BI278" s="53"/>
      <c r="BJ278" s="53"/>
      <c r="BK278" s="53"/>
      <c r="BL278" s="53"/>
      <c r="BM278" s="53"/>
      <c r="BN278" s="53"/>
      <c r="BO278" s="53"/>
      <c r="BP278" s="53"/>
      <c r="BQ278" s="53"/>
      <c r="BR278" s="53"/>
      <c r="BS278" s="53"/>
      <c r="BT278" s="53"/>
      <c r="BU278" s="53"/>
      <c r="BV278" s="53"/>
      <c r="BW278" s="53"/>
      <c r="BX278" s="53"/>
    </row>
    <row r="279" spans="1:76" ht="14.25" customHeight="1" outlineLevel="1" x14ac:dyDescent="0.45">
      <c r="A279" s="5">
        <v>238</v>
      </c>
      <c r="B279" s="5">
        <v>238</v>
      </c>
      <c r="C279" s="5" t="s">
        <v>217</v>
      </c>
      <c r="D279" s="196" t="s">
        <v>555</v>
      </c>
      <c r="E279" s="10">
        <v>283.29000000000002</v>
      </c>
      <c r="F279" s="285">
        <f t="shared" ref="F279:F283" si="276">E279*I279</f>
        <v>148727.25</v>
      </c>
      <c r="G279" s="285">
        <f t="shared" ref="G279:G283" si="277">E279*J279</f>
        <v>71992.487699999998</v>
      </c>
      <c r="H279" s="285">
        <f t="shared" ref="H279:H283" si="278">F279+G279</f>
        <v>220719.7377</v>
      </c>
      <c r="I279" s="285">
        <v>525</v>
      </c>
      <c r="J279" s="285">
        <v>254.13</v>
      </c>
      <c r="K279" s="10">
        <f t="shared" ref="K279:K283" si="279">J279+I279</f>
        <v>779.13</v>
      </c>
      <c r="M279" s="319">
        <f t="shared" si="239"/>
        <v>133854.52500000002</v>
      </c>
      <c r="N279" s="319">
        <f t="shared" si="240"/>
        <v>64793.238930000007</v>
      </c>
      <c r="O279" s="319">
        <f t="shared" si="252"/>
        <v>198647.76393000002</v>
      </c>
      <c r="P279" s="319">
        <v>472.5</v>
      </c>
      <c r="Q279" s="319">
        <v>228.71700000000001</v>
      </c>
      <c r="R279" s="319">
        <f t="shared" si="241"/>
        <v>701.21699999999998</v>
      </c>
      <c r="U279" s="315">
        <f t="shared" ref="U279:U283" si="280">X279*E279</f>
        <v>227552.6925</v>
      </c>
      <c r="V279" s="315">
        <f t="shared" ref="V279:V283" si="281">Y279*E279</f>
        <v>71272.562823000015</v>
      </c>
      <c r="W279" s="320">
        <f t="shared" si="242"/>
        <v>298825.25532300002</v>
      </c>
      <c r="X279" s="315">
        <f t="shared" si="243"/>
        <v>803.25</v>
      </c>
      <c r="Y279" s="315">
        <f t="shared" si="244"/>
        <v>251.58870000000005</v>
      </c>
      <c r="Z279" s="320"/>
    </row>
    <row r="280" spans="1:76" ht="28.5" customHeight="1" outlineLevel="1" x14ac:dyDescent="0.45">
      <c r="A280" s="5">
        <v>239</v>
      </c>
      <c r="B280" s="5">
        <v>239</v>
      </c>
      <c r="C280" s="5" t="s">
        <v>218</v>
      </c>
      <c r="D280" s="196" t="s">
        <v>549</v>
      </c>
      <c r="E280" s="10">
        <v>85</v>
      </c>
      <c r="F280" s="285">
        <f t="shared" si="276"/>
        <v>51000</v>
      </c>
      <c r="G280" s="285">
        <f t="shared" si="277"/>
        <v>34106.25</v>
      </c>
      <c r="H280" s="285">
        <f t="shared" si="278"/>
        <v>85106.25</v>
      </c>
      <c r="I280" s="285">
        <v>600</v>
      </c>
      <c r="J280" s="285">
        <v>401.25</v>
      </c>
      <c r="K280" s="10">
        <f t="shared" si="279"/>
        <v>1001.25</v>
      </c>
      <c r="M280" s="319">
        <f t="shared" si="239"/>
        <v>45900</v>
      </c>
      <c r="N280" s="319">
        <f t="shared" si="240"/>
        <v>30695.625</v>
      </c>
      <c r="O280" s="319">
        <f t="shared" si="252"/>
        <v>76595.625</v>
      </c>
      <c r="P280" s="319">
        <v>540</v>
      </c>
      <c r="Q280" s="319">
        <v>361.125</v>
      </c>
      <c r="R280" s="319">
        <f t="shared" si="241"/>
        <v>901.125</v>
      </c>
      <c r="U280" s="315">
        <f t="shared" si="280"/>
        <v>78030</v>
      </c>
      <c r="V280" s="315">
        <f t="shared" si="281"/>
        <v>33765.1875</v>
      </c>
      <c r="W280" s="320">
        <f t="shared" si="242"/>
        <v>111795.1875</v>
      </c>
      <c r="X280" s="315">
        <f t="shared" si="243"/>
        <v>918</v>
      </c>
      <c r="Y280" s="315">
        <f t="shared" si="244"/>
        <v>397.23750000000001</v>
      </c>
      <c r="Z280" s="320"/>
    </row>
    <row r="281" spans="1:76" ht="14.25" customHeight="1" outlineLevel="1" x14ac:dyDescent="0.45">
      <c r="A281" s="5">
        <v>240</v>
      </c>
      <c r="B281" s="5">
        <v>240</v>
      </c>
      <c r="C281" s="5" t="s">
        <v>219</v>
      </c>
      <c r="D281" s="196" t="s">
        <v>549</v>
      </c>
      <c r="E281" s="10">
        <v>283.29000000000002</v>
      </c>
      <c r="F281" s="285">
        <f t="shared" si="276"/>
        <v>21246.75</v>
      </c>
      <c r="G281" s="285">
        <f t="shared" si="277"/>
        <v>13640.413500000001</v>
      </c>
      <c r="H281" s="285">
        <f t="shared" si="278"/>
        <v>34887.163500000002</v>
      </c>
      <c r="I281" s="285">
        <v>75</v>
      </c>
      <c r="J281" s="285">
        <v>48.15</v>
      </c>
      <c r="K281" s="10">
        <f t="shared" si="279"/>
        <v>123.15</v>
      </c>
      <c r="M281" s="319">
        <f t="shared" si="239"/>
        <v>19122.075000000001</v>
      </c>
      <c r="N281" s="319">
        <f t="shared" si="240"/>
        <v>12276.372150000001</v>
      </c>
      <c r="O281" s="319">
        <f t="shared" si="252"/>
        <v>31398.44715</v>
      </c>
      <c r="P281" s="319">
        <v>67.5</v>
      </c>
      <c r="Q281" s="319">
        <v>43.335000000000001</v>
      </c>
      <c r="R281" s="319">
        <f t="shared" si="241"/>
        <v>110.83500000000001</v>
      </c>
      <c r="U281" s="315">
        <f t="shared" si="280"/>
        <v>32507.527500000004</v>
      </c>
      <c r="V281" s="315">
        <f t="shared" si="281"/>
        <v>13504.009365000002</v>
      </c>
      <c r="W281" s="320">
        <f t="shared" si="242"/>
        <v>46011.536865000002</v>
      </c>
      <c r="X281" s="315">
        <f t="shared" si="243"/>
        <v>114.75</v>
      </c>
      <c r="Y281" s="315">
        <f t="shared" si="244"/>
        <v>47.668500000000002</v>
      </c>
      <c r="Z281" s="320"/>
    </row>
    <row r="282" spans="1:76" ht="114" customHeight="1" outlineLevel="1" x14ac:dyDescent="0.45">
      <c r="A282" s="5">
        <v>241</v>
      </c>
      <c r="B282" s="5">
        <v>241</v>
      </c>
      <c r="C282" s="5" t="s">
        <v>220</v>
      </c>
      <c r="D282" s="196" t="s">
        <v>551</v>
      </c>
      <c r="E282" s="10">
        <v>283.28500000000003</v>
      </c>
      <c r="F282" s="285">
        <f t="shared" si="276"/>
        <v>488666.62500000006</v>
      </c>
      <c r="G282" s="285">
        <f t="shared" si="277"/>
        <v>298063.97845000005</v>
      </c>
      <c r="H282" s="285">
        <f t="shared" si="278"/>
        <v>786730.60345000005</v>
      </c>
      <c r="I282" s="285">
        <v>1725</v>
      </c>
      <c r="J282" s="285">
        <v>1052.17</v>
      </c>
      <c r="K282" s="10">
        <f t="shared" si="279"/>
        <v>2777.17</v>
      </c>
      <c r="M282" s="319">
        <f t="shared" si="239"/>
        <v>439799.96250000002</v>
      </c>
      <c r="N282" s="319">
        <f t="shared" si="240"/>
        <v>268257.58060500002</v>
      </c>
      <c r="O282" s="319">
        <f t="shared" si="252"/>
        <v>708057.54310500005</v>
      </c>
      <c r="P282" s="319">
        <v>1552.5</v>
      </c>
      <c r="Q282" s="319">
        <v>946.95300000000009</v>
      </c>
      <c r="R282" s="319">
        <f t="shared" si="241"/>
        <v>2499.453</v>
      </c>
      <c r="U282" s="315">
        <f t="shared" si="280"/>
        <v>747659.93625000003</v>
      </c>
      <c r="V282" s="315">
        <f t="shared" si="281"/>
        <v>295083.33866550011</v>
      </c>
      <c r="W282" s="320">
        <f t="shared" si="242"/>
        <v>1042743.2749155001</v>
      </c>
      <c r="X282" s="315">
        <f t="shared" si="243"/>
        <v>2639.25</v>
      </c>
      <c r="Y282" s="315">
        <f t="shared" si="244"/>
        <v>1041.6483000000003</v>
      </c>
      <c r="Z282" s="320"/>
    </row>
    <row r="283" spans="1:76" ht="42.75" customHeight="1" outlineLevel="1" x14ac:dyDescent="0.45">
      <c r="A283" s="5">
        <v>242</v>
      </c>
      <c r="B283" s="5">
        <v>242</v>
      </c>
      <c r="C283" s="5" t="s">
        <v>221</v>
      </c>
      <c r="D283" s="196" t="s">
        <v>555</v>
      </c>
      <c r="E283" s="10">
        <v>283.29000000000002</v>
      </c>
      <c r="F283" s="285">
        <f t="shared" si="276"/>
        <v>148727.25</v>
      </c>
      <c r="G283" s="285">
        <f t="shared" si="277"/>
        <v>88411.9761</v>
      </c>
      <c r="H283" s="285">
        <f t="shared" si="278"/>
        <v>237139.2261</v>
      </c>
      <c r="I283" s="285">
        <v>525</v>
      </c>
      <c r="J283" s="285">
        <v>312.08999999999997</v>
      </c>
      <c r="K283" s="10">
        <f t="shared" si="279"/>
        <v>837.08999999999992</v>
      </c>
      <c r="M283" s="319">
        <f t="shared" si="239"/>
        <v>133854.52500000002</v>
      </c>
      <c r="N283" s="319">
        <f t="shared" si="240"/>
        <v>79570.778489999997</v>
      </c>
      <c r="O283" s="319">
        <f t="shared" si="252"/>
        <v>213425.30349000002</v>
      </c>
      <c r="P283" s="319">
        <v>472.5</v>
      </c>
      <c r="Q283" s="319">
        <v>280.88099999999997</v>
      </c>
      <c r="R283" s="319">
        <f t="shared" si="241"/>
        <v>753.38099999999997</v>
      </c>
      <c r="U283" s="315">
        <f t="shared" si="280"/>
        <v>227552.6925</v>
      </c>
      <c r="V283" s="315">
        <f t="shared" si="281"/>
        <v>87527.856338999991</v>
      </c>
      <c r="W283" s="320">
        <f t="shared" si="242"/>
        <v>315080.548839</v>
      </c>
      <c r="X283" s="315">
        <f t="shared" si="243"/>
        <v>803.25</v>
      </c>
      <c r="Y283" s="315">
        <f t="shared" si="244"/>
        <v>308.96909999999997</v>
      </c>
      <c r="Z283" s="320"/>
    </row>
    <row r="284" spans="1:76" s="26" customFormat="1" x14ac:dyDescent="0.45">
      <c r="A284" s="21"/>
      <c r="B284" s="21"/>
      <c r="C284" s="21" t="s">
        <v>222</v>
      </c>
      <c r="D284" s="27"/>
      <c r="E284" s="28"/>
      <c r="F284" s="225">
        <f t="shared" ref="F284:H284" si="282">SUM(F285:F288)</f>
        <v>1708777.5</v>
      </c>
      <c r="G284" s="225">
        <f t="shared" si="282"/>
        <v>3785012.2790000001</v>
      </c>
      <c r="H284" s="225">
        <f t="shared" si="282"/>
        <v>5493789.7790000001</v>
      </c>
      <c r="I284" s="225"/>
      <c r="J284" s="225"/>
      <c r="K284" s="225"/>
      <c r="L284" s="53"/>
      <c r="M284" s="225">
        <f t="shared" ref="M284:O284" si="283">SUM(M285:M288)</f>
        <v>1537899.75</v>
      </c>
      <c r="N284" s="225">
        <f t="shared" si="283"/>
        <v>3406511.0510999998</v>
      </c>
      <c r="O284" s="225">
        <f t="shared" si="283"/>
        <v>4944410.8010999998</v>
      </c>
      <c r="P284" s="319">
        <v>0</v>
      </c>
      <c r="Q284" s="319">
        <v>0</v>
      </c>
      <c r="R284" s="319">
        <f t="shared" si="241"/>
        <v>0</v>
      </c>
      <c r="S284" s="53"/>
      <c r="T284" s="53"/>
      <c r="U284" s="225">
        <f t="shared" ref="U284:W284" si="284">SUM(U285:U288)</f>
        <v>2614429.5750000002</v>
      </c>
      <c r="V284" s="225">
        <f t="shared" si="284"/>
        <v>3747162.1562100002</v>
      </c>
      <c r="W284" s="225">
        <f t="shared" si="284"/>
        <v>6361591.7312100008</v>
      </c>
      <c r="X284" s="225"/>
      <c r="Y284" s="225"/>
      <c r="Z284" s="225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  <c r="BH284" s="53"/>
      <c r="BI284" s="53"/>
      <c r="BJ284" s="53"/>
      <c r="BK284" s="53"/>
      <c r="BL284" s="53"/>
      <c r="BM284" s="53"/>
      <c r="BN284" s="53"/>
      <c r="BO284" s="53"/>
      <c r="BP284" s="53"/>
      <c r="BQ284" s="53"/>
      <c r="BR284" s="53"/>
      <c r="BS284" s="53"/>
      <c r="BT284" s="53"/>
      <c r="BU284" s="53"/>
      <c r="BV284" s="53"/>
      <c r="BW284" s="53"/>
      <c r="BX284" s="53"/>
    </row>
    <row r="285" spans="1:76" ht="42.75" customHeight="1" outlineLevel="1" x14ac:dyDescent="0.45">
      <c r="A285" s="5">
        <v>243</v>
      </c>
      <c r="B285" s="5">
        <v>243</v>
      </c>
      <c r="C285" s="5" t="s">
        <v>223</v>
      </c>
      <c r="D285" s="196" t="s">
        <v>549</v>
      </c>
      <c r="E285" s="10">
        <v>152.6</v>
      </c>
      <c r="F285" s="285">
        <f t="shared" ref="F285:F288" si="285">E285*I285</f>
        <v>91560</v>
      </c>
      <c r="G285" s="285">
        <f t="shared" ref="G285:G288" si="286">E285*J285</f>
        <v>65312.799999999996</v>
      </c>
      <c r="H285" s="285">
        <f t="shared" ref="H285:H288" si="287">F285+G285</f>
        <v>156872.79999999999</v>
      </c>
      <c r="I285" s="285">
        <v>600</v>
      </c>
      <c r="J285" s="285">
        <v>428</v>
      </c>
      <c r="K285" s="10">
        <f t="shared" ref="K285:K288" si="288">J285+I285</f>
        <v>1028</v>
      </c>
      <c r="M285" s="319">
        <f t="shared" si="239"/>
        <v>82404</v>
      </c>
      <c r="N285" s="319">
        <f t="shared" si="240"/>
        <v>58781.52</v>
      </c>
      <c r="O285" s="319">
        <f t="shared" si="252"/>
        <v>141185.51999999999</v>
      </c>
      <c r="P285" s="319">
        <v>540</v>
      </c>
      <c r="Q285" s="319">
        <v>385.2</v>
      </c>
      <c r="R285" s="319">
        <f t="shared" si="241"/>
        <v>925.2</v>
      </c>
      <c r="U285" s="315">
        <f t="shared" ref="U285:U288" si="289">X285*E285</f>
        <v>140086.79999999999</v>
      </c>
      <c r="V285" s="315">
        <f t="shared" ref="V285:V288" si="290">Y285*E285</f>
        <v>64659.671999999999</v>
      </c>
      <c r="W285" s="320">
        <f t="shared" si="242"/>
        <v>204746.47199999998</v>
      </c>
      <c r="X285" s="315">
        <f t="shared" si="243"/>
        <v>918</v>
      </c>
      <c r="Y285" s="315">
        <f t="shared" si="244"/>
        <v>423.72</v>
      </c>
      <c r="Z285" s="320"/>
    </row>
    <row r="286" spans="1:76" ht="14.25" customHeight="1" outlineLevel="1" x14ac:dyDescent="0.45">
      <c r="A286" s="5">
        <v>244</v>
      </c>
      <c r="B286" s="5">
        <v>244</v>
      </c>
      <c r="C286" s="5" t="s">
        <v>224</v>
      </c>
      <c r="D286" s="196" t="s">
        <v>549</v>
      </c>
      <c r="E286" s="10">
        <v>46.9</v>
      </c>
      <c r="F286" s="285">
        <f t="shared" si="285"/>
        <v>3517.5</v>
      </c>
      <c r="G286" s="285">
        <f t="shared" si="286"/>
        <v>2258.2349999999997</v>
      </c>
      <c r="H286" s="285">
        <f t="shared" si="287"/>
        <v>5775.7349999999997</v>
      </c>
      <c r="I286" s="285">
        <v>75</v>
      </c>
      <c r="J286" s="285">
        <v>48.15</v>
      </c>
      <c r="K286" s="10">
        <f t="shared" si="288"/>
        <v>123.15</v>
      </c>
      <c r="M286" s="319">
        <f t="shared" si="239"/>
        <v>3165.75</v>
      </c>
      <c r="N286" s="319">
        <f t="shared" si="240"/>
        <v>2032.4114999999999</v>
      </c>
      <c r="O286" s="319">
        <f t="shared" si="252"/>
        <v>5198.1615000000002</v>
      </c>
      <c r="P286" s="319">
        <v>67.5</v>
      </c>
      <c r="Q286" s="319">
        <v>43.335000000000001</v>
      </c>
      <c r="R286" s="319">
        <f t="shared" si="241"/>
        <v>110.83500000000001</v>
      </c>
      <c r="U286" s="315">
        <f t="shared" si="289"/>
        <v>5381.7749999999996</v>
      </c>
      <c r="V286" s="315">
        <f t="shared" si="290"/>
        <v>2235.65265</v>
      </c>
      <c r="W286" s="320">
        <f t="shared" si="242"/>
        <v>7617.4276499999996</v>
      </c>
      <c r="X286" s="315">
        <f t="shared" si="243"/>
        <v>114.75</v>
      </c>
      <c r="Y286" s="315">
        <f t="shared" si="244"/>
        <v>47.668500000000002</v>
      </c>
      <c r="Z286" s="320"/>
    </row>
    <row r="287" spans="1:76" ht="57" customHeight="1" outlineLevel="1" x14ac:dyDescent="0.45">
      <c r="A287" s="5">
        <v>245</v>
      </c>
      <c r="B287" s="5">
        <v>245</v>
      </c>
      <c r="C287" s="5" t="s">
        <v>225</v>
      </c>
      <c r="D287" s="196" t="s">
        <v>549</v>
      </c>
      <c r="E287" s="10">
        <v>717.2</v>
      </c>
      <c r="F287" s="285">
        <f t="shared" si="285"/>
        <v>1237170</v>
      </c>
      <c r="G287" s="285">
        <f t="shared" si="286"/>
        <v>480272.98000000004</v>
      </c>
      <c r="H287" s="285">
        <f t="shared" si="287"/>
        <v>1717442.98</v>
      </c>
      <c r="I287" s="285">
        <v>1725</v>
      </c>
      <c r="J287" s="285">
        <v>669.65</v>
      </c>
      <c r="K287" s="10">
        <f t="shared" si="288"/>
        <v>2394.65</v>
      </c>
      <c r="M287" s="319">
        <f t="shared" si="239"/>
        <v>1113453</v>
      </c>
      <c r="N287" s="319">
        <f t="shared" si="240"/>
        <v>432245.68199999997</v>
      </c>
      <c r="O287" s="319">
        <f t="shared" si="252"/>
        <v>1545698.682</v>
      </c>
      <c r="P287" s="319">
        <v>1552.5</v>
      </c>
      <c r="Q287" s="319">
        <v>602.68499999999995</v>
      </c>
      <c r="R287" s="319">
        <f t="shared" si="241"/>
        <v>2155.1849999999999</v>
      </c>
      <c r="U287" s="315">
        <f t="shared" si="289"/>
        <v>1892870.1</v>
      </c>
      <c r="V287" s="315">
        <f t="shared" si="290"/>
        <v>475470.25020000001</v>
      </c>
      <c r="W287" s="320">
        <f t="shared" si="242"/>
        <v>2368340.3502000002</v>
      </c>
      <c r="X287" s="315">
        <f t="shared" si="243"/>
        <v>2639.25</v>
      </c>
      <c r="Y287" s="315">
        <f t="shared" si="244"/>
        <v>662.95349999999996</v>
      </c>
      <c r="Z287" s="320"/>
    </row>
    <row r="288" spans="1:76" ht="28.5" customHeight="1" outlineLevel="1" x14ac:dyDescent="0.45">
      <c r="A288" s="5">
        <v>246</v>
      </c>
      <c r="B288" s="5">
        <v>246</v>
      </c>
      <c r="C288" s="5" t="s">
        <v>226</v>
      </c>
      <c r="D288" s="196" t="s">
        <v>549</v>
      </c>
      <c r="E288" s="10">
        <v>717.2</v>
      </c>
      <c r="F288" s="285">
        <f t="shared" si="285"/>
        <v>376530</v>
      </c>
      <c r="G288" s="285">
        <f t="shared" si="286"/>
        <v>3237168.264</v>
      </c>
      <c r="H288" s="285">
        <f t="shared" si="287"/>
        <v>3613698.264</v>
      </c>
      <c r="I288" s="285">
        <v>525</v>
      </c>
      <c r="J288" s="285">
        <v>4513.62</v>
      </c>
      <c r="K288" s="10">
        <f t="shared" si="288"/>
        <v>5038.62</v>
      </c>
      <c r="M288" s="319">
        <f t="shared" si="239"/>
        <v>338877</v>
      </c>
      <c r="N288" s="319">
        <f t="shared" si="240"/>
        <v>2913451.4375999998</v>
      </c>
      <c r="O288" s="319">
        <f t="shared" si="252"/>
        <v>3252328.4375999998</v>
      </c>
      <c r="P288" s="319">
        <v>472.5</v>
      </c>
      <c r="Q288" s="319">
        <v>4062.2579999999998</v>
      </c>
      <c r="R288" s="319">
        <f t="shared" si="241"/>
        <v>4534.7579999999998</v>
      </c>
      <c r="U288" s="315">
        <f t="shared" si="289"/>
        <v>576090.9</v>
      </c>
      <c r="V288" s="315">
        <f t="shared" si="290"/>
        <v>3204796.5813600002</v>
      </c>
      <c r="W288" s="320">
        <f t="shared" si="242"/>
        <v>3780887.4813600001</v>
      </c>
      <c r="X288" s="315">
        <f t="shared" si="243"/>
        <v>803.25</v>
      </c>
      <c r="Y288" s="315">
        <f t="shared" si="244"/>
        <v>4468.4838</v>
      </c>
      <c r="Z288" s="320"/>
    </row>
    <row r="289" spans="1:76" s="26" customFormat="1" x14ac:dyDescent="0.45">
      <c r="A289" s="21"/>
      <c r="B289" s="21"/>
      <c r="C289" s="21" t="s">
        <v>227</v>
      </c>
      <c r="D289" s="27"/>
      <c r="E289" s="28"/>
      <c r="F289" s="225">
        <f t="shared" ref="F289:H289" si="291">SUM(F290:F291)</f>
        <v>121153.5</v>
      </c>
      <c r="G289" s="225">
        <f t="shared" si="291"/>
        <v>203492.2162</v>
      </c>
      <c r="H289" s="225">
        <f t="shared" si="291"/>
        <v>324645.71620000002</v>
      </c>
      <c r="I289" s="225"/>
      <c r="J289" s="225"/>
      <c r="K289" s="225"/>
      <c r="L289" s="53"/>
      <c r="M289" s="225">
        <f t="shared" ref="M289:O289" si="292">SUM(M290:M291)</f>
        <v>109038.15000000001</v>
      </c>
      <c r="N289" s="225">
        <f t="shared" si="292"/>
        <v>183142.99458</v>
      </c>
      <c r="O289" s="225">
        <f t="shared" si="292"/>
        <v>292181.14458000002</v>
      </c>
      <c r="P289" s="319">
        <v>0</v>
      </c>
      <c r="Q289" s="319">
        <v>0</v>
      </c>
      <c r="R289" s="319">
        <f t="shared" si="241"/>
        <v>0</v>
      </c>
      <c r="S289" s="53"/>
      <c r="T289" s="53"/>
      <c r="U289" s="225">
        <f t="shared" ref="U289:W289" si="293">SUM(U290:U291)</f>
        <v>185364.85500000001</v>
      </c>
      <c r="V289" s="225">
        <f t="shared" si="293"/>
        <v>201457.29403800002</v>
      </c>
      <c r="W289" s="225">
        <f t="shared" si="293"/>
        <v>386822.14903800003</v>
      </c>
      <c r="X289" s="225"/>
      <c r="Y289" s="225"/>
      <c r="Z289" s="225"/>
      <c r="AA289" s="53"/>
      <c r="AB289" s="53"/>
      <c r="AC289" s="53"/>
      <c r="AD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G289" s="53"/>
      <c r="BH289" s="53"/>
      <c r="BI289" s="53"/>
      <c r="BJ289" s="53"/>
      <c r="BK289" s="53"/>
      <c r="BL289" s="53"/>
      <c r="BM289" s="53"/>
      <c r="BN289" s="53"/>
      <c r="BO289" s="53"/>
      <c r="BP289" s="53"/>
      <c r="BQ289" s="53"/>
      <c r="BR289" s="53"/>
      <c r="BS289" s="53"/>
      <c r="BT289" s="53"/>
      <c r="BU289" s="53"/>
      <c r="BV289" s="53"/>
      <c r="BW289" s="53"/>
      <c r="BX289" s="53"/>
    </row>
    <row r="290" spans="1:76" ht="57" customHeight="1" outlineLevel="1" x14ac:dyDescent="0.45">
      <c r="A290" s="5">
        <v>247</v>
      </c>
      <c r="B290" s="5">
        <v>247</v>
      </c>
      <c r="C290" s="5" t="s">
        <v>228</v>
      </c>
      <c r="D290" s="196" t="s">
        <v>551</v>
      </c>
      <c r="E290" s="10">
        <v>92.39</v>
      </c>
      <c r="F290" s="285">
        <f t="shared" ref="F290:F291" si="294">E290*I290</f>
        <v>90080.25</v>
      </c>
      <c r="G290" s="285">
        <f t="shared" ref="G290:G291" si="295">E290*J290</f>
        <v>173000.27499999999</v>
      </c>
      <c r="H290" s="285">
        <f t="shared" ref="H290:H291" si="296">F290+G290</f>
        <v>263080.52500000002</v>
      </c>
      <c r="I290" s="285">
        <v>975</v>
      </c>
      <c r="J290" s="285">
        <v>1872.5</v>
      </c>
      <c r="K290" s="10">
        <f t="shared" ref="K290:K291" si="297">J290+I290</f>
        <v>2847.5</v>
      </c>
      <c r="M290" s="319">
        <f t="shared" si="239"/>
        <v>81072.225000000006</v>
      </c>
      <c r="N290" s="319">
        <f t="shared" si="240"/>
        <v>155700.2475</v>
      </c>
      <c r="O290" s="319">
        <f t="shared" si="252"/>
        <v>236772.4725</v>
      </c>
      <c r="P290" s="319">
        <v>877.5</v>
      </c>
      <c r="Q290" s="319">
        <v>1685.25</v>
      </c>
      <c r="R290" s="319">
        <f t="shared" si="241"/>
        <v>2562.75</v>
      </c>
      <c r="U290" s="315">
        <f t="shared" ref="U290:U293" si="298">X290*E290</f>
        <v>137822.7825</v>
      </c>
      <c r="V290" s="315">
        <f t="shared" ref="V290:V293" si="299">Y290*E290</f>
        <v>171270.27225000001</v>
      </c>
      <c r="W290" s="320">
        <f t="shared" si="242"/>
        <v>309093.05475000001</v>
      </c>
      <c r="X290" s="315">
        <f t="shared" si="243"/>
        <v>1491.75</v>
      </c>
      <c r="Y290" s="315">
        <f t="shared" si="244"/>
        <v>1853.7750000000001</v>
      </c>
      <c r="Z290" s="320"/>
    </row>
    <row r="291" spans="1:76" ht="42.75" customHeight="1" outlineLevel="1" x14ac:dyDescent="0.45">
      <c r="A291" s="5">
        <v>248</v>
      </c>
      <c r="B291" s="5">
        <v>248</v>
      </c>
      <c r="C291" s="5" t="s">
        <v>229</v>
      </c>
      <c r="D291" s="196" t="s">
        <v>549</v>
      </c>
      <c r="E291" s="10">
        <v>31.87</v>
      </c>
      <c r="F291" s="285">
        <f t="shared" si="294"/>
        <v>31073.25</v>
      </c>
      <c r="G291" s="285">
        <f t="shared" si="295"/>
        <v>30491.941200000001</v>
      </c>
      <c r="H291" s="285">
        <f t="shared" si="296"/>
        <v>61565.191200000001</v>
      </c>
      <c r="I291" s="285">
        <v>975</v>
      </c>
      <c r="J291" s="285">
        <v>956.76</v>
      </c>
      <c r="K291" s="10">
        <f t="shared" si="297"/>
        <v>1931.76</v>
      </c>
      <c r="M291" s="319">
        <f t="shared" si="239"/>
        <v>27965.924999999999</v>
      </c>
      <c r="N291" s="319">
        <f t="shared" si="240"/>
        <v>27442.747080000001</v>
      </c>
      <c r="O291" s="319">
        <f t="shared" si="252"/>
        <v>55408.672080000004</v>
      </c>
      <c r="P291" s="319">
        <v>877.5</v>
      </c>
      <c r="Q291" s="319">
        <v>861.08400000000006</v>
      </c>
      <c r="R291" s="319">
        <f t="shared" si="241"/>
        <v>1738.5840000000001</v>
      </c>
      <c r="U291" s="315">
        <f t="shared" si="298"/>
        <v>47542.072500000002</v>
      </c>
      <c r="V291" s="315">
        <f t="shared" si="299"/>
        <v>30187.021788000005</v>
      </c>
      <c r="W291" s="320">
        <f t="shared" si="242"/>
        <v>77729.094288000008</v>
      </c>
      <c r="X291" s="315">
        <f t="shared" si="243"/>
        <v>1491.75</v>
      </c>
      <c r="Y291" s="315">
        <f t="shared" si="244"/>
        <v>947.19240000000013</v>
      </c>
      <c r="Z291" s="320"/>
    </row>
    <row r="292" spans="1:76" s="26" customFormat="1" x14ac:dyDescent="0.45">
      <c r="A292" s="21"/>
      <c r="B292" s="21"/>
      <c r="C292" s="21" t="s">
        <v>230</v>
      </c>
      <c r="D292" s="27"/>
      <c r="E292" s="28"/>
      <c r="F292" s="225">
        <f t="shared" ref="F292:H292" si="300">SUM(F293:F298)</f>
        <v>296267.55</v>
      </c>
      <c r="G292" s="225">
        <f t="shared" si="300"/>
        <v>140601.19169999997</v>
      </c>
      <c r="H292" s="225">
        <f t="shared" si="300"/>
        <v>436868.74170000007</v>
      </c>
      <c r="I292" s="225"/>
      <c r="J292" s="225"/>
      <c r="K292" s="225"/>
      <c r="L292" s="53"/>
      <c r="M292" s="225">
        <f t="shared" ref="M292:O292" si="301">SUM(M293:M298)</f>
        <v>266640.79500000004</v>
      </c>
      <c r="N292" s="225">
        <f t="shared" si="301"/>
        <v>126541.07252999999</v>
      </c>
      <c r="O292" s="225">
        <f t="shared" si="301"/>
        <v>393181.86752999999</v>
      </c>
      <c r="P292" s="319">
        <v>0</v>
      </c>
      <c r="Q292" s="319">
        <v>0</v>
      </c>
      <c r="R292" s="319">
        <f t="shared" si="241"/>
        <v>0</v>
      </c>
      <c r="S292" s="53"/>
      <c r="T292" s="53"/>
      <c r="U292" s="225">
        <f t="shared" ref="U292:W292" si="302">SUM(U293:U298)</f>
        <v>453289.35149999993</v>
      </c>
      <c r="V292" s="225">
        <f t="shared" si="302"/>
        <v>139195.17978300003</v>
      </c>
      <c r="W292" s="225">
        <f t="shared" si="302"/>
        <v>592484.5312829999</v>
      </c>
      <c r="X292" s="225"/>
      <c r="Y292" s="225"/>
      <c r="Z292" s="225"/>
      <c r="AA292" s="53"/>
      <c r="AB292" s="53"/>
      <c r="AC292" s="53"/>
      <c r="AD292" s="53"/>
      <c r="AE292" s="53"/>
      <c r="AF292" s="53"/>
      <c r="AG292" s="53"/>
      <c r="AH292" s="53"/>
      <c r="AI292" s="53"/>
      <c r="AJ292" s="53"/>
      <c r="AK292" s="53"/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53"/>
      <c r="BC292" s="53"/>
      <c r="BD292" s="53"/>
      <c r="BE292" s="53"/>
      <c r="BF292" s="53"/>
      <c r="BG292" s="53"/>
      <c r="BH292" s="53"/>
      <c r="BI292" s="53"/>
      <c r="BJ292" s="53"/>
      <c r="BK292" s="53"/>
      <c r="BL292" s="53"/>
      <c r="BM292" s="53"/>
      <c r="BN292" s="53"/>
      <c r="BO292" s="53"/>
      <c r="BP292" s="53"/>
      <c r="BQ292" s="53"/>
      <c r="BR292" s="53"/>
      <c r="BS292" s="53"/>
      <c r="BT292" s="53"/>
      <c r="BU292" s="53"/>
      <c r="BV292" s="53"/>
      <c r="BW292" s="53"/>
      <c r="BX292" s="53"/>
    </row>
    <row r="293" spans="1:76" ht="156.75" customHeight="1" outlineLevel="1" x14ac:dyDescent="0.45">
      <c r="A293" s="5">
        <v>249</v>
      </c>
      <c r="B293" s="5">
        <v>249</v>
      </c>
      <c r="C293" s="5" t="s">
        <v>230</v>
      </c>
      <c r="D293" s="196" t="s">
        <v>552</v>
      </c>
      <c r="E293" s="10">
        <v>645.64</v>
      </c>
      <c r="F293" s="285">
        <f t="shared" ref="F293:F298" si="303">E293*I293</f>
        <v>188849.69999999998</v>
      </c>
      <c r="G293" s="285">
        <f t="shared" ref="G293:G298" si="304">E293*J293</f>
        <v>107079.394</v>
      </c>
      <c r="H293" s="285">
        <f t="shared" ref="H293:H298" si="305">F293+G293</f>
        <v>295929.09399999998</v>
      </c>
      <c r="I293" s="285">
        <v>292.5</v>
      </c>
      <c r="J293" s="285">
        <v>165.85</v>
      </c>
      <c r="K293" s="10">
        <f t="shared" ref="K293:K298" si="306">J293+I293</f>
        <v>458.35</v>
      </c>
      <c r="M293" s="319">
        <f t="shared" si="239"/>
        <v>169964.73</v>
      </c>
      <c r="N293" s="319">
        <f t="shared" si="240"/>
        <v>96371.454599999983</v>
      </c>
      <c r="O293" s="319">
        <f t="shared" si="252"/>
        <v>266336.18459999998</v>
      </c>
      <c r="P293" s="319">
        <v>263.25</v>
      </c>
      <c r="Q293" s="319">
        <v>149.26499999999999</v>
      </c>
      <c r="R293" s="319">
        <f t="shared" si="241"/>
        <v>412.51499999999999</v>
      </c>
      <c r="U293" s="315">
        <f t="shared" si="298"/>
        <v>288940.04099999997</v>
      </c>
      <c r="V293" s="315">
        <f t="shared" si="299"/>
        <v>106008.60006</v>
      </c>
      <c r="W293" s="320">
        <f t="shared" si="242"/>
        <v>394948.64105999994</v>
      </c>
      <c r="X293" s="315">
        <f t="shared" si="243"/>
        <v>447.52499999999998</v>
      </c>
      <c r="Y293" s="315">
        <f t="shared" si="244"/>
        <v>164.19149999999999</v>
      </c>
      <c r="Z293" s="320"/>
    </row>
    <row r="294" spans="1:76" ht="28.5" customHeight="1" outlineLevel="1" x14ac:dyDescent="0.45">
      <c r="A294" s="5">
        <v>250</v>
      </c>
      <c r="B294" s="5">
        <v>250</v>
      </c>
      <c r="C294" s="5" t="s">
        <v>231</v>
      </c>
      <c r="D294" s="196" t="s">
        <v>552</v>
      </c>
      <c r="E294" s="10">
        <v>102.73</v>
      </c>
      <c r="F294" s="285">
        <f t="shared" si="303"/>
        <v>12327.6</v>
      </c>
      <c r="G294" s="285">
        <f t="shared" si="304"/>
        <v>8519.3989000000001</v>
      </c>
      <c r="H294" s="285">
        <f t="shared" si="305"/>
        <v>20846.998899999999</v>
      </c>
      <c r="I294" s="285">
        <v>120</v>
      </c>
      <c r="J294" s="285">
        <v>82.93</v>
      </c>
      <c r="K294" s="10">
        <f t="shared" si="306"/>
        <v>202.93</v>
      </c>
      <c r="M294" s="319">
        <f t="shared" si="239"/>
        <v>11094.84</v>
      </c>
      <c r="N294" s="319">
        <f t="shared" si="240"/>
        <v>7667.4590100000014</v>
      </c>
      <c r="O294" s="319">
        <f t="shared" si="252"/>
        <v>18762.299010000002</v>
      </c>
      <c r="P294" s="319">
        <v>108</v>
      </c>
      <c r="Q294" s="319">
        <v>74.637000000000015</v>
      </c>
      <c r="R294" s="319">
        <f t="shared" si="241"/>
        <v>182.637</v>
      </c>
      <c r="U294" s="315">
        <f t="shared" ref="U294:U357" si="307">X294*E294</f>
        <v>18861.227999999999</v>
      </c>
      <c r="V294" s="315">
        <f t="shared" ref="V294:V357" si="308">Y294*E294</f>
        <v>8434.2049110000025</v>
      </c>
      <c r="W294" s="320">
        <f t="shared" si="242"/>
        <v>27295.432911000004</v>
      </c>
      <c r="X294" s="315">
        <f t="shared" si="243"/>
        <v>183.6</v>
      </c>
      <c r="Y294" s="315">
        <f t="shared" si="244"/>
        <v>82.100700000000018</v>
      </c>
      <c r="Z294" s="320"/>
    </row>
    <row r="295" spans="1:76" ht="28.5" customHeight="1" outlineLevel="1" x14ac:dyDescent="0.45">
      <c r="A295" s="5">
        <v>251</v>
      </c>
      <c r="B295" s="5">
        <v>251</v>
      </c>
      <c r="C295" s="5" t="s">
        <v>232</v>
      </c>
      <c r="D295" s="196" t="s">
        <v>549</v>
      </c>
      <c r="E295" s="10">
        <v>28</v>
      </c>
      <c r="F295" s="285">
        <f t="shared" si="303"/>
        <v>14700</v>
      </c>
      <c r="G295" s="285">
        <f t="shared" si="304"/>
        <v>624.4</v>
      </c>
      <c r="H295" s="285">
        <f t="shared" si="305"/>
        <v>15324.4</v>
      </c>
      <c r="I295" s="285">
        <v>525</v>
      </c>
      <c r="J295" s="285">
        <v>22.3</v>
      </c>
      <c r="K295" s="10">
        <f t="shared" si="306"/>
        <v>547.29999999999995</v>
      </c>
      <c r="M295" s="319">
        <f t="shared" si="239"/>
        <v>13230</v>
      </c>
      <c r="N295" s="319">
        <f t="shared" si="240"/>
        <v>561.96</v>
      </c>
      <c r="O295" s="319">
        <f t="shared" si="252"/>
        <v>13791.96</v>
      </c>
      <c r="P295" s="319">
        <v>472.5</v>
      </c>
      <c r="Q295" s="319">
        <v>20.07</v>
      </c>
      <c r="R295" s="319">
        <f t="shared" si="241"/>
        <v>492.57</v>
      </c>
      <c r="U295" s="315">
        <f t="shared" si="307"/>
        <v>22491</v>
      </c>
      <c r="V295" s="315">
        <f t="shared" si="308"/>
        <v>618.15600000000006</v>
      </c>
      <c r="W295" s="320">
        <f t="shared" si="242"/>
        <v>23109.155999999999</v>
      </c>
      <c r="X295" s="315">
        <f t="shared" si="243"/>
        <v>803.25</v>
      </c>
      <c r="Y295" s="315">
        <f t="shared" si="244"/>
        <v>22.077000000000002</v>
      </c>
      <c r="Z295" s="320"/>
    </row>
    <row r="296" spans="1:76" ht="28.5" customHeight="1" outlineLevel="1" x14ac:dyDescent="0.45">
      <c r="A296" s="5">
        <v>252</v>
      </c>
      <c r="B296" s="5">
        <v>252</v>
      </c>
      <c r="C296" s="5" t="s">
        <v>233</v>
      </c>
      <c r="D296" s="196" t="s">
        <v>549</v>
      </c>
      <c r="E296" s="10">
        <v>28</v>
      </c>
      <c r="F296" s="285">
        <f t="shared" si="303"/>
        <v>20160</v>
      </c>
      <c r="G296" s="285">
        <f t="shared" si="304"/>
        <v>1198.3999999999999</v>
      </c>
      <c r="H296" s="285">
        <f t="shared" si="305"/>
        <v>21358.400000000001</v>
      </c>
      <c r="I296" s="285">
        <v>720</v>
      </c>
      <c r="J296" s="285">
        <v>42.8</v>
      </c>
      <c r="K296" s="10">
        <f t="shared" si="306"/>
        <v>762.8</v>
      </c>
      <c r="M296" s="319">
        <f t="shared" si="239"/>
        <v>18144</v>
      </c>
      <c r="N296" s="319">
        <f t="shared" si="240"/>
        <v>1078.56</v>
      </c>
      <c r="O296" s="319">
        <f t="shared" si="252"/>
        <v>19222.560000000001</v>
      </c>
      <c r="P296" s="319">
        <v>648</v>
      </c>
      <c r="Q296" s="319">
        <v>38.519999999999996</v>
      </c>
      <c r="R296" s="319">
        <f t="shared" si="241"/>
        <v>686.52</v>
      </c>
      <c r="U296" s="315">
        <f t="shared" si="307"/>
        <v>30844.799999999996</v>
      </c>
      <c r="V296" s="315">
        <f t="shared" si="308"/>
        <v>1186.4159999999999</v>
      </c>
      <c r="W296" s="320">
        <f t="shared" si="242"/>
        <v>32031.215999999997</v>
      </c>
      <c r="X296" s="315">
        <f t="shared" si="243"/>
        <v>1101.5999999999999</v>
      </c>
      <c r="Y296" s="315">
        <f t="shared" si="244"/>
        <v>42.372</v>
      </c>
      <c r="Z296" s="320"/>
    </row>
    <row r="297" spans="1:76" ht="57" customHeight="1" outlineLevel="1" x14ac:dyDescent="0.45">
      <c r="A297" s="5">
        <v>253</v>
      </c>
      <c r="B297" s="5">
        <v>253</v>
      </c>
      <c r="C297" s="5" t="s">
        <v>234</v>
      </c>
      <c r="D297" s="196" t="s">
        <v>549</v>
      </c>
      <c r="E297" s="10">
        <v>33.33</v>
      </c>
      <c r="F297" s="285">
        <f t="shared" si="303"/>
        <v>47495.25</v>
      </c>
      <c r="G297" s="285">
        <f t="shared" si="304"/>
        <v>16048.394999999999</v>
      </c>
      <c r="H297" s="285">
        <f t="shared" si="305"/>
        <v>63543.644999999997</v>
      </c>
      <c r="I297" s="285">
        <v>1425</v>
      </c>
      <c r="J297" s="285">
        <v>481.5</v>
      </c>
      <c r="K297" s="10">
        <f t="shared" si="306"/>
        <v>1906.5</v>
      </c>
      <c r="M297" s="319">
        <f t="shared" si="239"/>
        <v>42745.724999999999</v>
      </c>
      <c r="N297" s="319">
        <f t="shared" si="240"/>
        <v>14443.5555</v>
      </c>
      <c r="O297" s="319">
        <f t="shared" si="252"/>
        <v>57189.280500000001</v>
      </c>
      <c r="P297" s="319">
        <v>1282.5</v>
      </c>
      <c r="Q297" s="319">
        <v>433.35</v>
      </c>
      <c r="R297" s="319">
        <f t="shared" si="241"/>
        <v>1715.85</v>
      </c>
      <c r="U297" s="315">
        <f t="shared" si="307"/>
        <v>72667.732499999998</v>
      </c>
      <c r="V297" s="315">
        <f t="shared" si="308"/>
        <v>15887.911050000001</v>
      </c>
      <c r="W297" s="320">
        <f t="shared" si="242"/>
        <v>88555.643549999993</v>
      </c>
      <c r="X297" s="315">
        <f t="shared" si="243"/>
        <v>2180.25</v>
      </c>
      <c r="Y297" s="315">
        <f t="shared" si="244"/>
        <v>476.68500000000006</v>
      </c>
      <c r="Z297" s="320"/>
    </row>
    <row r="298" spans="1:76" ht="99.75" customHeight="1" outlineLevel="1" x14ac:dyDescent="0.45">
      <c r="A298" s="5">
        <v>254</v>
      </c>
      <c r="B298" s="5">
        <v>254</v>
      </c>
      <c r="C298" s="5" t="s">
        <v>235</v>
      </c>
      <c r="D298" s="196" t="s">
        <v>549</v>
      </c>
      <c r="E298" s="10">
        <v>5.66</v>
      </c>
      <c r="F298" s="285">
        <f t="shared" si="303"/>
        <v>12735</v>
      </c>
      <c r="G298" s="285">
        <f t="shared" si="304"/>
        <v>7131.2038000000002</v>
      </c>
      <c r="H298" s="285">
        <f t="shared" si="305"/>
        <v>19866.203799999999</v>
      </c>
      <c r="I298" s="285">
        <v>2250</v>
      </c>
      <c r="J298" s="285">
        <v>1259.93</v>
      </c>
      <c r="K298" s="10">
        <f t="shared" si="306"/>
        <v>3509.9300000000003</v>
      </c>
      <c r="M298" s="319">
        <f t="shared" si="239"/>
        <v>11461.5</v>
      </c>
      <c r="N298" s="319">
        <f t="shared" si="240"/>
        <v>6418.0834200000008</v>
      </c>
      <c r="O298" s="319">
        <f t="shared" si="252"/>
        <v>17879.583420000003</v>
      </c>
      <c r="P298" s="319">
        <v>2025</v>
      </c>
      <c r="Q298" s="319">
        <v>1133.9370000000001</v>
      </c>
      <c r="R298" s="319">
        <f t="shared" si="241"/>
        <v>3158.9369999999999</v>
      </c>
      <c r="U298" s="315">
        <f t="shared" si="307"/>
        <v>19484.55</v>
      </c>
      <c r="V298" s="315">
        <f t="shared" si="308"/>
        <v>7059.8917620000011</v>
      </c>
      <c r="W298" s="320">
        <f t="shared" si="242"/>
        <v>26544.441762000002</v>
      </c>
      <c r="X298" s="315">
        <f t="shared" si="243"/>
        <v>3442.5</v>
      </c>
      <c r="Y298" s="315">
        <f t="shared" si="244"/>
        <v>1247.3307000000002</v>
      </c>
      <c r="Z298" s="320"/>
    </row>
    <row r="299" spans="1:76" s="26" customFormat="1" x14ac:dyDescent="0.45">
      <c r="A299" s="21"/>
      <c r="B299" s="21"/>
      <c r="C299" s="21" t="s">
        <v>236</v>
      </c>
      <c r="D299" s="27"/>
      <c r="E299" s="28"/>
      <c r="F299" s="225">
        <f t="shared" ref="F299:H299" si="309">SUM(F300:F302)</f>
        <v>1365585.9</v>
      </c>
      <c r="G299" s="225">
        <f t="shared" si="309"/>
        <v>2701080.1975999996</v>
      </c>
      <c r="H299" s="225">
        <f t="shared" si="309"/>
        <v>4066666.0975999995</v>
      </c>
      <c r="I299" s="225"/>
      <c r="J299" s="225"/>
      <c r="K299" s="225"/>
      <c r="L299" s="53"/>
      <c r="M299" s="225">
        <f t="shared" ref="M299:O299" si="310">SUM(M300:M302)</f>
        <v>1229027.31</v>
      </c>
      <c r="N299" s="225">
        <f t="shared" si="310"/>
        <v>2430972.17784</v>
      </c>
      <c r="O299" s="225">
        <f t="shared" si="310"/>
        <v>3659999.4878400001</v>
      </c>
      <c r="P299" s="319">
        <v>0</v>
      </c>
      <c r="Q299" s="319">
        <v>0</v>
      </c>
      <c r="R299" s="319">
        <f t="shared" si="241"/>
        <v>0</v>
      </c>
      <c r="S299" s="53"/>
      <c r="T299" s="53"/>
      <c r="U299" s="225">
        <f t="shared" ref="U299:W299" si="311">SUM(U300:U302)</f>
        <v>2089346.4269999999</v>
      </c>
      <c r="V299" s="225">
        <f t="shared" si="311"/>
        <v>2674069.3956240006</v>
      </c>
      <c r="W299" s="225">
        <f t="shared" si="311"/>
        <v>4763415.8226239998</v>
      </c>
      <c r="X299" s="225"/>
      <c r="Y299" s="225"/>
      <c r="Z299" s="225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G299" s="53"/>
      <c r="BH299" s="53"/>
      <c r="BI299" s="53"/>
      <c r="BJ299" s="53"/>
      <c r="BK299" s="53"/>
      <c r="BL299" s="53"/>
      <c r="BM299" s="53"/>
      <c r="BN299" s="53"/>
      <c r="BO299" s="53"/>
      <c r="BP299" s="53"/>
      <c r="BQ299" s="53"/>
      <c r="BR299" s="53"/>
      <c r="BS299" s="53"/>
      <c r="BT299" s="53"/>
      <c r="BU299" s="53"/>
      <c r="BV299" s="53"/>
      <c r="BW299" s="53"/>
      <c r="BX299" s="53"/>
    </row>
    <row r="300" spans="1:76" ht="42.75" customHeight="1" outlineLevel="1" x14ac:dyDescent="0.45">
      <c r="A300" s="5">
        <v>255</v>
      </c>
      <c r="B300" s="5">
        <v>255</v>
      </c>
      <c r="C300" s="5" t="s">
        <v>237</v>
      </c>
      <c r="D300" s="196" t="s">
        <v>551</v>
      </c>
      <c r="E300" s="10">
        <v>3363.6</v>
      </c>
      <c r="F300" s="285">
        <f t="shared" ref="F300:F302" si="312">E300*I300</f>
        <v>882945</v>
      </c>
      <c r="G300" s="285">
        <f t="shared" ref="G300:G302" si="313">E300*J300</f>
        <v>1049745.9239999999</v>
      </c>
      <c r="H300" s="285">
        <f t="shared" ref="H300:H302" si="314">F300+G300</f>
        <v>1932690.9239999999</v>
      </c>
      <c r="I300" s="285">
        <v>262.5</v>
      </c>
      <c r="J300" s="285">
        <v>312.08999999999997</v>
      </c>
      <c r="K300" s="10"/>
      <c r="M300" s="319">
        <f t="shared" si="239"/>
        <v>794650.5</v>
      </c>
      <c r="N300" s="319">
        <f t="shared" si="240"/>
        <v>944771.33159999992</v>
      </c>
      <c r="O300" s="319">
        <f t="shared" si="252"/>
        <v>1739421.8315999999</v>
      </c>
      <c r="P300" s="319">
        <v>236.25</v>
      </c>
      <c r="Q300" s="319">
        <v>280.88099999999997</v>
      </c>
      <c r="R300" s="319">
        <f t="shared" si="241"/>
        <v>517.13099999999997</v>
      </c>
      <c r="U300" s="315">
        <f t="shared" si="307"/>
        <v>1350905.8499999999</v>
      </c>
      <c r="V300" s="315">
        <f t="shared" si="308"/>
        <v>1039248.4647599999</v>
      </c>
      <c r="W300" s="320">
        <f t="shared" si="242"/>
        <v>2390154.3147599995</v>
      </c>
      <c r="X300" s="315">
        <f t="shared" si="243"/>
        <v>401.625</v>
      </c>
      <c r="Y300" s="315">
        <f t="shared" si="244"/>
        <v>308.96909999999997</v>
      </c>
      <c r="Z300" s="320"/>
    </row>
    <row r="301" spans="1:76" ht="57" customHeight="1" outlineLevel="1" x14ac:dyDescent="0.45">
      <c r="A301" s="5">
        <v>256</v>
      </c>
      <c r="B301" s="5">
        <v>256</v>
      </c>
      <c r="C301" s="5" t="s">
        <v>238</v>
      </c>
      <c r="D301" s="196" t="s">
        <v>551</v>
      </c>
      <c r="E301" s="10">
        <v>1026.04</v>
      </c>
      <c r="F301" s="285">
        <f t="shared" si="312"/>
        <v>269335.5</v>
      </c>
      <c r="G301" s="285">
        <f t="shared" si="313"/>
        <v>594682.52359999996</v>
      </c>
      <c r="H301" s="285">
        <f t="shared" si="314"/>
        <v>864018.02359999996</v>
      </c>
      <c r="I301" s="285">
        <v>262.5</v>
      </c>
      <c r="J301" s="285">
        <v>579.59</v>
      </c>
      <c r="K301" s="10"/>
      <c r="M301" s="319">
        <f t="shared" si="239"/>
        <v>242401.94999999998</v>
      </c>
      <c r="N301" s="319">
        <f t="shared" si="240"/>
        <v>535214.27124000003</v>
      </c>
      <c r="O301" s="319">
        <f t="shared" si="252"/>
        <v>777616.22123999998</v>
      </c>
      <c r="P301" s="319">
        <v>236.25</v>
      </c>
      <c r="Q301" s="319">
        <v>521.63100000000009</v>
      </c>
      <c r="R301" s="319">
        <f t="shared" si="241"/>
        <v>757.88100000000009</v>
      </c>
      <c r="U301" s="315">
        <f t="shared" si="307"/>
        <v>412083.315</v>
      </c>
      <c r="V301" s="315">
        <f t="shared" si="308"/>
        <v>588735.69836400019</v>
      </c>
      <c r="W301" s="320">
        <f t="shared" si="242"/>
        <v>1000819.0133640002</v>
      </c>
      <c r="X301" s="315">
        <f t="shared" si="243"/>
        <v>401.625</v>
      </c>
      <c r="Y301" s="315">
        <f t="shared" si="244"/>
        <v>573.79410000000018</v>
      </c>
      <c r="Z301" s="320"/>
    </row>
    <row r="302" spans="1:76" ht="42.75" customHeight="1" outlineLevel="1" x14ac:dyDescent="0.45">
      <c r="A302" s="5">
        <v>257</v>
      </c>
      <c r="B302" s="5">
        <v>257</v>
      </c>
      <c r="C302" s="5" t="s">
        <v>239</v>
      </c>
      <c r="D302" s="196" t="s">
        <v>551</v>
      </c>
      <c r="E302" s="10">
        <v>292.60000000000002</v>
      </c>
      <c r="F302" s="285">
        <f t="shared" si="312"/>
        <v>213305.40000000002</v>
      </c>
      <c r="G302" s="285">
        <f t="shared" si="313"/>
        <v>1056651.75</v>
      </c>
      <c r="H302" s="285">
        <f t="shared" si="314"/>
        <v>1269957.1499999999</v>
      </c>
      <c r="I302" s="285">
        <v>729</v>
      </c>
      <c r="J302" s="285">
        <v>3611.25</v>
      </c>
      <c r="K302" s="10"/>
      <c r="M302" s="319">
        <f t="shared" si="239"/>
        <v>191974.86000000002</v>
      </c>
      <c r="N302" s="319">
        <f t="shared" si="240"/>
        <v>950986.57500000007</v>
      </c>
      <c r="O302" s="319">
        <f t="shared" si="252"/>
        <v>1142961.4350000001</v>
      </c>
      <c r="P302" s="319">
        <v>656.1</v>
      </c>
      <c r="Q302" s="319">
        <v>3250.125</v>
      </c>
      <c r="R302" s="319">
        <f t="shared" si="241"/>
        <v>3906.2249999999999</v>
      </c>
      <c r="U302" s="315">
        <f t="shared" si="307"/>
        <v>326357.26200000005</v>
      </c>
      <c r="V302" s="315">
        <f t="shared" si="308"/>
        <v>1046085.2325000002</v>
      </c>
      <c r="W302" s="320">
        <f t="shared" si="242"/>
        <v>1372442.4945000003</v>
      </c>
      <c r="X302" s="315">
        <f t="shared" si="243"/>
        <v>1115.3700000000001</v>
      </c>
      <c r="Y302" s="315">
        <f t="shared" si="244"/>
        <v>3575.1375000000003</v>
      </c>
      <c r="Z302" s="320"/>
    </row>
    <row r="303" spans="1:76" s="26" customFormat="1" x14ac:dyDescent="0.45">
      <c r="A303" s="21">
        <v>0</v>
      </c>
      <c r="B303" s="21"/>
      <c r="C303" s="21" t="s">
        <v>240</v>
      </c>
      <c r="D303" s="27"/>
      <c r="E303" s="28"/>
      <c r="F303" s="225">
        <f t="shared" ref="F303:H303" si="315">SUM(F304:F306)</f>
        <v>93771.5</v>
      </c>
      <c r="G303" s="225">
        <f t="shared" si="315"/>
        <v>67418.475000000006</v>
      </c>
      <c r="H303" s="225">
        <f t="shared" si="315"/>
        <v>161189.97500000001</v>
      </c>
      <c r="I303" s="225"/>
      <c r="J303" s="225"/>
      <c r="K303" s="225"/>
      <c r="L303" s="53"/>
      <c r="M303" s="225">
        <f t="shared" ref="M303:O303" si="316">SUM(M304:M306)</f>
        <v>84394.35</v>
      </c>
      <c r="N303" s="225">
        <f t="shared" si="316"/>
        <v>60676.627500000002</v>
      </c>
      <c r="O303" s="225">
        <f t="shared" si="316"/>
        <v>145070.97750000001</v>
      </c>
      <c r="P303" s="319">
        <v>0</v>
      </c>
      <c r="Q303" s="319">
        <v>0</v>
      </c>
      <c r="R303" s="319">
        <f t="shared" si="241"/>
        <v>0</v>
      </c>
      <c r="S303" s="53"/>
      <c r="T303" s="53"/>
      <c r="U303" s="225">
        <f t="shared" ref="U303:W303" si="317">SUM(U304:U306)</f>
        <v>143470.39499999999</v>
      </c>
      <c r="V303" s="225">
        <f t="shared" si="317"/>
        <v>66744.290250000005</v>
      </c>
      <c r="W303" s="225">
        <f t="shared" si="317"/>
        <v>210214.68525000001</v>
      </c>
      <c r="X303" s="225"/>
      <c r="Y303" s="225"/>
      <c r="Z303" s="225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53"/>
      <c r="BC303" s="53"/>
      <c r="BD303" s="53"/>
      <c r="BE303" s="53"/>
      <c r="BF303" s="53"/>
      <c r="BG303" s="53"/>
      <c r="BH303" s="53"/>
      <c r="BI303" s="53"/>
      <c r="BJ303" s="53"/>
      <c r="BK303" s="53"/>
      <c r="BL303" s="53"/>
      <c r="BM303" s="53"/>
      <c r="BN303" s="53"/>
      <c r="BO303" s="53"/>
      <c r="BP303" s="53"/>
      <c r="BQ303" s="53"/>
      <c r="BR303" s="53"/>
      <c r="BS303" s="53"/>
      <c r="BT303" s="53"/>
      <c r="BU303" s="53"/>
      <c r="BV303" s="53"/>
      <c r="BW303" s="53"/>
      <c r="BX303" s="53"/>
    </row>
    <row r="304" spans="1:76" ht="185.25" customHeight="1" outlineLevel="1" x14ac:dyDescent="0.45">
      <c r="A304" s="5">
        <v>258</v>
      </c>
      <c r="B304" s="5">
        <v>258</v>
      </c>
      <c r="C304" s="5" t="s">
        <v>240</v>
      </c>
      <c r="D304" s="196" t="s">
        <v>552</v>
      </c>
      <c r="E304" s="10">
        <v>825.1</v>
      </c>
      <c r="F304" s="285">
        <f t="shared" ref="F304:F306" si="318">E304*I304</f>
        <v>66008</v>
      </c>
      <c r="G304" s="285">
        <f t="shared" ref="G304:G306" si="319">E304*J304</f>
        <v>65966.74500000001</v>
      </c>
      <c r="H304" s="285">
        <f t="shared" ref="H304:H306" si="320">F304+G304</f>
        <v>131974.745</v>
      </c>
      <c r="I304" s="285">
        <v>80</v>
      </c>
      <c r="J304" s="285" t="s">
        <v>1358</v>
      </c>
      <c r="K304" s="10"/>
      <c r="M304" s="319">
        <f t="shared" si="239"/>
        <v>59407.200000000004</v>
      </c>
      <c r="N304" s="319">
        <f t="shared" si="240"/>
        <v>59370.070500000002</v>
      </c>
      <c r="O304" s="319">
        <f t="shared" si="252"/>
        <v>118777.27050000001</v>
      </c>
      <c r="P304" s="319">
        <v>72</v>
      </c>
      <c r="Q304" s="319">
        <v>71.954999999999998</v>
      </c>
      <c r="R304" s="319">
        <f t="shared" si="241"/>
        <v>143.95499999999998</v>
      </c>
      <c r="U304" s="315">
        <f t="shared" si="307"/>
        <v>100992.23999999999</v>
      </c>
      <c r="V304" s="315">
        <f t="shared" si="308"/>
        <v>65307.077550000009</v>
      </c>
      <c r="W304" s="320">
        <f t="shared" si="242"/>
        <v>166299.31755000001</v>
      </c>
      <c r="X304" s="315">
        <f t="shared" si="243"/>
        <v>122.39999999999999</v>
      </c>
      <c r="Y304" s="315">
        <f t="shared" si="244"/>
        <v>79.150500000000008</v>
      </c>
      <c r="Z304" s="320"/>
    </row>
    <row r="305" spans="1:76" ht="28.5" customHeight="1" outlineLevel="1" x14ac:dyDescent="0.45">
      <c r="A305" s="5">
        <v>259</v>
      </c>
      <c r="B305" s="5">
        <v>259</v>
      </c>
      <c r="C305" s="5" t="s">
        <v>232</v>
      </c>
      <c r="D305" s="196" t="s">
        <v>549</v>
      </c>
      <c r="E305" s="10">
        <v>22.3</v>
      </c>
      <c r="F305" s="285">
        <f t="shared" si="318"/>
        <v>11707.5</v>
      </c>
      <c r="G305" s="285">
        <f t="shared" si="319"/>
        <v>497.29</v>
      </c>
      <c r="H305" s="285">
        <f t="shared" si="320"/>
        <v>12204.79</v>
      </c>
      <c r="I305" s="285">
        <v>525</v>
      </c>
      <c r="J305" s="285">
        <v>22.3</v>
      </c>
      <c r="K305" s="10"/>
      <c r="M305" s="319">
        <f t="shared" si="239"/>
        <v>10536.75</v>
      </c>
      <c r="N305" s="319">
        <f t="shared" si="240"/>
        <v>447.56100000000004</v>
      </c>
      <c r="O305" s="319">
        <f t="shared" si="252"/>
        <v>10984.311</v>
      </c>
      <c r="P305" s="319">
        <v>472.5</v>
      </c>
      <c r="Q305" s="319">
        <v>20.07</v>
      </c>
      <c r="R305" s="319">
        <f t="shared" si="241"/>
        <v>492.57</v>
      </c>
      <c r="U305" s="315">
        <f t="shared" si="307"/>
        <v>17912.475000000002</v>
      </c>
      <c r="V305" s="315">
        <f t="shared" si="308"/>
        <v>492.31710000000004</v>
      </c>
      <c r="W305" s="320">
        <f t="shared" si="242"/>
        <v>18404.792100000002</v>
      </c>
      <c r="X305" s="315">
        <f t="shared" si="243"/>
        <v>803.25</v>
      </c>
      <c r="Y305" s="315">
        <f t="shared" si="244"/>
        <v>22.077000000000002</v>
      </c>
      <c r="Z305" s="320"/>
    </row>
    <row r="306" spans="1:76" ht="28.5" customHeight="1" outlineLevel="1" x14ac:dyDescent="0.45">
      <c r="A306" s="5">
        <v>260</v>
      </c>
      <c r="B306" s="5">
        <v>260</v>
      </c>
      <c r="C306" s="5" t="s">
        <v>233</v>
      </c>
      <c r="D306" s="196" t="s">
        <v>549</v>
      </c>
      <c r="E306" s="10">
        <v>22.3</v>
      </c>
      <c r="F306" s="285">
        <f t="shared" si="318"/>
        <v>16056</v>
      </c>
      <c r="G306" s="285">
        <f t="shared" si="319"/>
        <v>954.43999999999994</v>
      </c>
      <c r="H306" s="285">
        <f t="shared" si="320"/>
        <v>17010.439999999999</v>
      </c>
      <c r="I306" s="285">
        <v>720</v>
      </c>
      <c r="J306" s="285">
        <v>42.8</v>
      </c>
      <c r="K306" s="10"/>
      <c r="M306" s="319">
        <f t="shared" si="239"/>
        <v>14450.4</v>
      </c>
      <c r="N306" s="319">
        <f t="shared" si="240"/>
        <v>858.99599999999998</v>
      </c>
      <c r="O306" s="319">
        <f t="shared" si="252"/>
        <v>15309.395999999999</v>
      </c>
      <c r="P306" s="319">
        <v>648</v>
      </c>
      <c r="Q306" s="319">
        <v>38.519999999999996</v>
      </c>
      <c r="R306" s="319">
        <f t="shared" si="241"/>
        <v>686.52</v>
      </c>
      <c r="U306" s="315">
        <f t="shared" si="307"/>
        <v>24565.68</v>
      </c>
      <c r="V306" s="315">
        <f t="shared" si="308"/>
        <v>944.89560000000006</v>
      </c>
      <c r="W306" s="320">
        <f t="shared" si="242"/>
        <v>25510.5756</v>
      </c>
      <c r="X306" s="315">
        <f t="shared" si="243"/>
        <v>1101.5999999999999</v>
      </c>
      <c r="Y306" s="315">
        <f t="shared" si="244"/>
        <v>42.372</v>
      </c>
      <c r="Z306" s="320"/>
    </row>
    <row r="307" spans="1:76" s="26" customFormat="1" ht="28.5" x14ac:dyDescent="0.45">
      <c r="A307" s="21"/>
      <c r="B307" s="21"/>
      <c r="C307" s="21" t="s">
        <v>241</v>
      </c>
      <c r="D307" s="27"/>
      <c r="E307" s="28"/>
      <c r="F307" s="225">
        <f t="shared" ref="F307:H307" si="321">SUM(F308:F310)</f>
        <v>4437409</v>
      </c>
      <c r="G307" s="225">
        <f t="shared" si="321"/>
        <v>2481773.9699999997</v>
      </c>
      <c r="H307" s="225">
        <f t="shared" si="321"/>
        <v>6919182.9699999997</v>
      </c>
      <c r="I307" s="225"/>
      <c r="J307" s="225"/>
      <c r="K307" s="225"/>
      <c r="L307" s="53"/>
      <c r="M307" s="225">
        <f t="shared" ref="M307:O307" si="322">SUM(M308:M310)</f>
        <v>3993668.1</v>
      </c>
      <c r="N307" s="225">
        <f t="shared" si="322"/>
        <v>2233596.5729999999</v>
      </c>
      <c r="O307" s="225">
        <f t="shared" si="322"/>
        <v>6227264.6730000004</v>
      </c>
      <c r="P307" s="319">
        <v>0</v>
      </c>
      <c r="Q307" s="319">
        <v>0</v>
      </c>
      <c r="R307" s="319">
        <f t="shared" si="241"/>
        <v>0</v>
      </c>
      <c r="S307" s="53"/>
      <c r="T307" s="53"/>
      <c r="U307" s="225">
        <f t="shared" ref="U307:W307" si="323">SUM(U308:U310)</f>
        <v>6789235.7700000005</v>
      </c>
      <c r="V307" s="225">
        <f t="shared" si="323"/>
        <v>2456956.2302999999</v>
      </c>
      <c r="W307" s="225">
        <f t="shared" si="323"/>
        <v>9246192.0002999995</v>
      </c>
      <c r="X307" s="225"/>
      <c r="Y307" s="225"/>
      <c r="Z307" s="225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53"/>
      <c r="BC307" s="53"/>
      <c r="BD307" s="53"/>
      <c r="BE307" s="53"/>
      <c r="BF307" s="53"/>
      <c r="BG307" s="53"/>
      <c r="BH307" s="53"/>
      <c r="BI307" s="53"/>
      <c r="BJ307" s="53"/>
      <c r="BK307" s="53"/>
      <c r="BL307" s="53"/>
      <c r="BM307" s="53"/>
      <c r="BN307" s="53"/>
      <c r="BO307" s="53"/>
      <c r="BP307" s="53"/>
      <c r="BQ307" s="53"/>
      <c r="BR307" s="53"/>
      <c r="BS307" s="53"/>
      <c r="BT307" s="53"/>
      <c r="BU307" s="53"/>
      <c r="BV307" s="53"/>
      <c r="BW307" s="53"/>
      <c r="BX307" s="53"/>
    </row>
    <row r="308" spans="1:76" ht="114" customHeight="1" outlineLevel="1" x14ac:dyDescent="0.45">
      <c r="A308" s="5">
        <v>261</v>
      </c>
      <c r="B308" s="5">
        <v>261</v>
      </c>
      <c r="C308" s="5" t="s">
        <v>242</v>
      </c>
      <c r="D308" s="196" t="s">
        <v>553</v>
      </c>
      <c r="E308" s="10">
        <v>29.693000000000001</v>
      </c>
      <c r="F308" s="285">
        <f t="shared" ref="F308:F310" si="324">E308*I308</f>
        <v>2375440</v>
      </c>
      <c r="G308" s="285">
        <f t="shared" ref="G308:G310" si="325">E308*J308</f>
        <v>2373955.35</v>
      </c>
      <c r="H308" s="285">
        <f t="shared" ref="H308:H310" si="326">F308+G308</f>
        <v>4749395.3499999996</v>
      </c>
      <c r="I308" s="285">
        <v>80000</v>
      </c>
      <c r="J308" s="285">
        <v>79950</v>
      </c>
      <c r="K308" s="10"/>
      <c r="M308" s="319">
        <f t="shared" si="239"/>
        <v>2137896</v>
      </c>
      <c r="N308" s="319">
        <f t="shared" si="240"/>
        <v>2136559.8149999999</v>
      </c>
      <c r="O308" s="319">
        <f t="shared" si="252"/>
        <v>4274455.8149999995</v>
      </c>
      <c r="P308" s="319">
        <v>72000</v>
      </c>
      <c r="Q308" s="319">
        <v>71955</v>
      </c>
      <c r="R308" s="319">
        <f t="shared" si="241"/>
        <v>143955</v>
      </c>
      <c r="U308" s="315">
        <f t="shared" si="307"/>
        <v>3634423.2</v>
      </c>
      <c r="V308" s="315">
        <f t="shared" si="308"/>
        <v>2350215.7965000002</v>
      </c>
      <c r="W308" s="320">
        <f t="shared" si="242"/>
        <v>5984638.9965000004</v>
      </c>
      <c r="X308" s="315">
        <f t="shared" si="243"/>
        <v>122400</v>
      </c>
      <c r="Y308" s="315">
        <f t="shared" si="244"/>
        <v>79150.5</v>
      </c>
      <c r="Z308" s="320"/>
    </row>
    <row r="309" spans="1:76" ht="14.25" customHeight="1" outlineLevel="1" x14ac:dyDescent="0.45">
      <c r="A309" s="5">
        <v>262</v>
      </c>
      <c r="B309" s="5">
        <v>262</v>
      </c>
      <c r="C309" s="5" t="s">
        <v>232</v>
      </c>
      <c r="D309" s="196" t="s">
        <v>549</v>
      </c>
      <c r="E309" s="10">
        <v>1656.2</v>
      </c>
      <c r="F309" s="285">
        <f t="shared" si="324"/>
        <v>869505</v>
      </c>
      <c r="G309" s="285">
        <f t="shared" si="325"/>
        <v>36933.26</v>
      </c>
      <c r="H309" s="285">
        <f t="shared" si="326"/>
        <v>906438.26</v>
      </c>
      <c r="I309" s="285">
        <v>525</v>
      </c>
      <c r="J309" s="285">
        <v>22.3</v>
      </c>
      <c r="K309" s="10"/>
      <c r="M309" s="319">
        <f t="shared" si="239"/>
        <v>782554.5</v>
      </c>
      <c r="N309" s="319">
        <f t="shared" si="240"/>
        <v>33239.934000000001</v>
      </c>
      <c r="O309" s="319">
        <f t="shared" si="252"/>
        <v>815794.43400000001</v>
      </c>
      <c r="P309" s="319">
        <v>472.5</v>
      </c>
      <c r="Q309" s="319">
        <v>20.07</v>
      </c>
      <c r="R309" s="319">
        <f t="shared" si="241"/>
        <v>492.57</v>
      </c>
      <c r="U309" s="315">
        <f t="shared" si="307"/>
        <v>1330342.6500000001</v>
      </c>
      <c r="V309" s="315">
        <f t="shared" si="308"/>
        <v>36563.9274</v>
      </c>
      <c r="W309" s="320">
        <f t="shared" si="242"/>
        <v>1366906.5774000001</v>
      </c>
      <c r="X309" s="315">
        <f t="shared" si="243"/>
        <v>803.25</v>
      </c>
      <c r="Y309" s="315">
        <f t="shared" si="244"/>
        <v>22.077000000000002</v>
      </c>
      <c r="Z309" s="320"/>
    </row>
    <row r="310" spans="1:76" ht="28.5" customHeight="1" outlineLevel="1" x14ac:dyDescent="0.45">
      <c r="A310" s="5">
        <v>263</v>
      </c>
      <c r="B310" s="5">
        <v>263</v>
      </c>
      <c r="C310" s="5" t="s">
        <v>233</v>
      </c>
      <c r="D310" s="196" t="s">
        <v>549</v>
      </c>
      <c r="E310" s="10">
        <v>1656.2</v>
      </c>
      <c r="F310" s="285">
        <f t="shared" si="324"/>
        <v>1192464</v>
      </c>
      <c r="G310" s="285">
        <f t="shared" si="325"/>
        <v>70885.36</v>
      </c>
      <c r="H310" s="285">
        <f t="shared" si="326"/>
        <v>1263349.3600000001</v>
      </c>
      <c r="I310" s="285">
        <v>720</v>
      </c>
      <c r="J310" s="285">
        <v>42.8</v>
      </c>
      <c r="K310" s="10"/>
      <c r="M310" s="319">
        <f t="shared" si="239"/>
        <v>1073217.6000000001</v>
      </c>
      <c r="N310" s="319">
        <f t="shared" si="240"/>
        <v>63796.823999999993</v>
      </c>
      <c r="O310" s="319">
        <f t="shared" si="252"/>
        <v>1137014.4240000001</v>
      </c>
      <c r="P310" s="319">
        <v>648</v>
      </c>
      <c r="Q310" s="319">
        <v>38.519999999999996</v>
      </c>
      <c r="R310" s="319">
        <f t="shared" si="241"/>
        <v>686.52</v>
      </c>
      <c r="U310" s="315">
        <f t="shared" si="307"/>
        <v>1824469.92</v>
      </c>
      <c r="V310" s="315">
        <f t="shared" si="308"/>
        <v>70176.506399999998</v>
      </c>
      <c r="W310" s="320">
        <f t="shared" si="242"/>
        <v>1894646.4264</v>
      </c>
      <c r="X310" s="315">
        <f t="shared" si="243"/>
        <v>1101.5999999999999</v>
      </c>
      <c r="Y310" s="315">
        <f t="shared" si="244"/>
        <v>42.372</v>
      </c>
      <c r="Z310" s="320"/>
    </row>
    <row r="311" spans="1:76" s="26" customFormat="1" x14ac:dyDescent="0.45">
      <c r="A311" s="21"/>
      <c r="B311" s="21"/>
      <c r="C311" s="21" t="s">
        <v>243</v>
      </c>
      <c r="D311" s="27"/>
      <c r="E311" s="28"/>
      <c r="F311" s="225">
        <f t="shared" ref="F311:H311" si="327">SUM(F312:F315)</f>
        <v>976282.5</v>
      </c>
      <c r="G311" s="225">
        <f t="shared" si="327"/>
        <v>647439.52999999991</v>
      </c>
      <c r="H311" s="225">
        <f t="shared" si="327"/>
        <v>1623722.03</v>
      </c>
      <c r="I311" s="225"/>
      <c r="J311" s="225"/>
      <c r="K311" s="225"/>
      <c r="L311" s="53"/>
      <c r="M311" s="225">
        <f t="shared" ref="M311:O311" si="328">SUM(M312:M315)</f>
        <v>878654.25000000012</v>
      </c>
      <c r="N311" s="225">
        <f t="shared" si="328"/>
        <v>582695.57699999993</v>
      </c>
      <c r="O311" s="225">
        <f t="shared" si="328"/>
        <v>1461349.827</v>
      </c>
      <c r="P311" s="319">
        <v>0</v>
      </c>
      <c r="Q311" s="319">
        <v>0</v>
      </c>
      <c r="R311" s="319">
        <f t="shared" si="241"/>
        <v>0</v>
      </c>
      <c r="S311" s="53"/>
      <c r="T311" s="53"/>
      <c r="U311" s="225">
        <f t="shared" ref="U311:W311" si="329">SUM(U312:U315)</f>
        <v>1493712.2250000001</v>
      </c>
      <c r="V311" s="225">
        <f t="shared" si="329"/>
        <v>640965.13470000005</v>
      </c>
      <c r="W311" s="225">
        <f t="shared" si="329"/>
        <v>2134677.3597000004</v>
      </c>
      <c r="X311" s="225"/>
      <c r="Y311" s="225"/>
      <c r="Z311" s="225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53"/>
      <c r="BC311" s="53"/>
      <c r="BD311" s="53"/>
      <c r="BE311" s="53"/>
      <c r="BF311" s="53"/>
      <c r="BG311" s="53"/>
      <c r="BH311" s="53"/>
      <c r="BI311" s="53"/>
      <c r="BJ311" s="53"/>
      <c r="BK311" s="53"/>
      <c r="BL311" s="53"/>
      <c r="BM311" s="53"/>
      <c r="BN311" s="53"/>
      <c r="BO311" s="53"/>
      <c r="BP311" s="53"/>
      <c r="BQ311" s="53"/>
      <c r="BR311" s="53"/>
      <c r="BS311" s="53"/>
      <c r="BT311" s="53"/>
      <c r="BU311" s="53"/>
      <c r="BV311" s="53"/>
      <c r="BW311" s="53"/>
      <c r="BX311" s="53"/>
    </row>
    <row r="312" spans="1:76" ht="28.5" customHeight="1" outlineLevel="1" x14ac:dyDescent="0.45">
      <c r="A312" s="5">
        <v>264</v>
      </c>
      <c r="B312" s="5">
        <v>264</v>
      </c>
      <c r="C312" s="5" t="s">
        <v>244</v>
      </c>
      <c r="D312" s="196" t="s">
        <v>553</v>
      </c>
      <c r="E312" s="10">
        <v>6.3310000000000004</v>
      </c>
      <c r="F312" s="285">
        <f t="shared" ref="F312:F315" si="330">E312*I312</f>
        <v>436839</v>
      </c>
      <c r="G312" s="285">
        <f t="shared" ref="G312:G315" si="331">E312*J312</f>
        <v>544466</v>
      </c>
      <c r="H312" s="285">
        <f t="shared" ref="H312:H315" si="332">F312+G312</f>
        <v>981305</v>
      </c>
      <c r="I312" s="285">
        <v>69000</v>
      </c>
      <c r="J312" s="285">
        <v>86000</v>
      </c>
      <c r="K312" s="10"/>
      <c r="M312" s="319">
        <f t="shared" si="239"/>
        <v>393155.10000000003</v>
      </c>
      <c r="N312" s="319">
        <f t="shared" si="240"/>
        <v>490019.4</v>
      </c>
      <c r="O312" s="319">
        <f t="shared" si="252"/>
        <v>883174.5</v>
      </c>
      <c r="P312" s="319">
        <v>62100</v>
      </c>
      <c r="Q312" s="319">
        <v>77400</v>
      </c>
      <c r="R312" s="319">
        <f t="shared" si="241"/>
        <v>139500</v>
      </c>
      <c r="U312" s="315">
        <f t="shared" si="307"/>
        <v>668363.67000000004</v>
      </c>
      <c r="V312" s="315">
        <f t="shared" si="308"/>
        <v>539021.34000000008</v>
      </c>
      <c r="W312" s="320">
        <f t="shared" si="242"/>
        <v>1207385.0100000002</v>
      </c>
      <c r="X312" s="315">
        <f t="shared" si="243"/>
        <v>105570</v>
      </c>
      <c r="Y312" s="315">
        <f t="shared" si="244"/>
        <v>85140</v>
      </c>
      <c r="Z312" s="320"/>
    </row>
    <row r="313" spans="1:76" ht="28.5" customHeight="1" outlineLevel="1" x14ac:dyDescent="0.45">
      <c r="A313" s="5">
        <v>265</v>
      </c>
      <c r="B313" s="5">
        <v>265</v>
      </c>
      <c r="C313" s="5" t="s">
        <v>245</v>
      </c>
      <c r="D313" s="196" t="s">
        <v>553</v>
      </c>
      <c r="E313" s="10">
        <v>1.1819999999999999</v>
      </c>
      <c r="F313" s="285">
        <f t="shared" si="330"/>
        <v>514170</v>
      </c>
      <c r="G313" s="285">
        <f t="shared" si="331"/>
        <v>101652</v>
      </c>
      <c r="H313" s="285">
        <f t="shared" si="332"/>
        <v>615822</v>
      </c>
      <c r="I313" s="285">
        <v>435000</v>
      </c>
      <c r="J313" s="285">
        <v>86000</v>
      </c>
      <c r="K313" s="10"/>
      <c r="M313" s="319">
        <f t="shared" si="239"/>
        <v>462753</v>
      </c>
      <c r="N313" s="319">
        <f t="shared" si="240"/>
        <v>91486.799999999988</v>
      </c>
      <c r="O313" s="319">
        <f t="shared" si="252"/>
        <v>554239.80000000005</v>
      </c>
      <c r="P313" s="319">
        <v>391500</v>
      </c>
      <c r="Q313" s="319">
        <v>77400</v>
      </c>
      <c r="R313" s="319">
        <f t="shared" si="241"/>
        <v>468900</v>
      </c>
      <c r="U313" s="315">
        <f t="shared" si="307"/>
        <v>786680.1</v>
      </c>
      <c r="V313" s="315">
        <f t="shared" si="308"/>
        <v>100635.48</v>
      </c>
      <c r="W313" s="320">
        <f t="shared" si="242"/>
        <v>887315.58</v>
      </c>
      <c r="X313" s="315">
        <f t="shared" si="243"/>
        <v>665550</v>
      </c>
      <c r="Y313" s="315">
        <f t="shared" si="244"/>
        <v>85140</v>
      </c>
      <c r="Z313" s="320"/>
    </row>
    <row r="314" spans="1:76" ht="28.5" customHeight="1" outlineLevel="1" x14ac:dyDescent="0.45">
      <c r="A314" s="5">
        <v>266</v>
      </c>
      <c r="B314" s="5">
        <v>266</v>
      </c>
      <c r="C314" s="5" t="s">
        <v>232</v>
      </c>
      <c r="D314" s="196" t="s">
        <v>549</v>
      </c>
      <c r="E314" s="10">
        <v>20.3</v>
      </c>
      <c r="F314" s="285">
        <f t="shared" si="330"/>
        <v>10657.5</v>
      </c>
      <c r="G314" s="285">
        <f t="shared" si="331"/>
        <v>452.69000000000005</v>
      </c>
      <c r="H314" s="285">
        <f t="shared" si="332"/>
        <v>11110.19</v>
      </c>
      <c r="I314" s="285">
        <v>525</v>
      </c>
      <c r="J314" s="285">
        <v>22.3</v>
      </c>
      <c r="K314" s="10"/>
      <c r="M314" s="319">
        <f t="shared" si="239"/>
        <v>9591.75</v>
      </c>
      <c r="N314" s="319">
        <f t="shared" si="240"/>
        <v>407.42099999999999</v>
      </c>
      <c r="O314" s="319">
        <f t="shared" si="252"/>
        <v>9999.1710000000003</v>
      </c>
      <c r="P314" s="319">
        <v>472.5</v>
      </c>
      <c r="Q314" s="319">
        <v>20.07</v>
      </c>
      <c r="R314" s="319">
        <f t="shared" si="241"/>
        <v>492.57</v>
      </c>
      <c r="U314" s="315">
        <f t="shared" si="307"/>
        <v>16305.975</v>
      </c>
      <c r="V314" s="315">
        <f t="shared" si="308"/>
        <v>448.16310000000004</v>
      </c>
      <c r="W314" s="320">
        <f t="shared" si="242"/>
        <v>16754.1381</v>
      </c>
      <c r="X314" s="315">
        <f t="shared" si="243"/>
        <v>803.25</v>
      </c>
      <c r="Y314" s="315">
        <f t="shared" si="244"/>
        <v>22.077000000000002</v>
      </c>
      <c r="Z314" s="320"/>
    </row>
    <row r="315" spans="1:76" ht="28.5" customHeight="1" outlineLevel="1" x14ac:dyDescent="0.45">
      <c r="A315" s="5">
        <v>267</v>
      </c>
      <c r="B315" s="5">
        <v>267</v>
      </c>
      <c r="C315" s="5" t="s">
        <v>233</v>
      </c>
      <c r="D315" s="196" t="s">
        <v>549</v>
      </c>
      <c r="E315" s="10">
        <v>20.3</v>
      </c>
      <c r="F315" s="285">
        <f t="shared" si="330"/>
        <v>14616</v>
      </c>
      <c r="G315" s="285">
        <f t="shared" si="331"/>
        <v>868.83999999999992</v>
      </c>
      <c r="H315" s="285">
        <f t="shared" si="332"/>
        <v>15484.84</v>
      </c>
      <c r="I315" s="285">
        <v>720</v>
      </c>
      <c r="J315" s="285">
        <v>42.8</v>
      </c>
      <c r="K315" s="10"/>
      <c r="M315" s="319">
        <f t="shared" si="239"/>
        <v>13154.4</v>
      </c>
      <c r="N315" s="319">
        <f t="shared" si="240"/>
        <v>781.9559999999999</v>
      </c>
      <c r="O315" s="319">
        <f t="shared" si="252"/>
        <v>13936.356</v>
      </c>
      <c r="P315" s="319">
        <v>648</v>
      </c>
      <c r="Q315" s="319">
        <v>38.519999999999996</v>
      </c>
      <c r="R315" s="319">
        <f t="shared" si="241"/>
        <v>686.52</v>
      </c>
      <c r="U315" s="315">
        <f t="shared" si="307"/>
        <v>22362.48</v>
      </c>
      <c r="V315" s="315">
        <f t="shared" si="308"/>
        <v>860.15160000000003</v>
      </c>
      <c r="W315" s="320">
        <f t="shared" si="242"/>
        <v>23222.631600000001</v>
      </c>
      <c r="X315" s="315">
        <f t="shared" si="243"/>
        <v>1101.5999999999999</v>
      </c>
      <c r="Y315" s="315">
        <f t="shared" si="244"/>
        <v>42.372</v>
      </c>
      <c r="Z315" s="320"/>
    </row>
    <row r="316" spans="1:76" s="26" customFormat="1" x14ac:dyDescent="0.45">
      <c r="A316" s="21"/>
      <c r="B316" s="21"/>
      <c r="C316" s="21" t="s">
        <v>246</v>
      </c>
      <c r="D316" s="27"/>
      <c r="E316" s="28"/>
      <c r="F316" s="225">
        <f t="shared" ref="F316:H316" si="333">SUM(F317:F321)</f>
        <v>4246863.5362</v>
      </c>
      <c r="G316" s="225">
        <f t="shared" si="333"/>
        <v>0</v>
      </c>
      <c r="H316" s="225">
        <f t="shared" si="333"/>
        <v>4246863.5362</v>
      </c>
      <c r="I316" s="290"/>
      <c r="J316" s="290"/>
      <c r="K316" s="28"/>
      <c r="L316" s="53"/>
      <c r="M316" s="225">
        <f t="shared" ref="M316" si="334">SUM(M317:M321)</f>
        <v>3822177.1825800003</v>
      </c>
      <c r="N316" s="225">
        <f t="shared" ref="N316" si="335">SUM(N317:N321)</f>
        <v>0</v>
      </c>
      <c r="O316" s="225">
        <f t="shared" ref="O316" si="336">SUM(O317:O321)</f>
        <v>3822177.1825800003</v>
      </c>
      <c r="P316" s="319">
        <v>0</v>
      </c>
      <c r="Q316" s="319">
        <v>0</v>
      </c>
      <c r="R316" s="319">
        <f t="shared" si="241"/>
        <v>0</v>
      </c>
      <c r="S316" s="53"/>
      <c r="T316" s="53"/>
      <c r="U316" s="225">
        <f t="shared" ref="U316" si="337">SUM(U317:U321)</f>
        <v>6497701.2103859996</v>
      </c>
      <c r="V316" s="225">
        <f t="shared" ref="V316" si="338">SUM(V317:V321)</f>
        <v>0</v>
      </c>
      <c r="W316" s="225">
        <f t="shared" ref="W316" si="339">SUM(W317:W321)</f>
        <v>6497701.2103859996</v>
      </c>
      <c r="X316" s="225"/>
      <c r="Y316" s="225"/>
      <c r="Z316" s="225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53"/>
      <c r="AZ316" s="53"/>
      <c r="BA316" s="53"/>
      <c r="BB316" s="53"/>
      <c r="BC316" s="53"/>
      <c r="BD316" s="53"/>
      <c r="BE316" s="53"/>
      <c r="BF316" s="53"/>
      <c r="BG316" s="53"/>
      <c r="BH316" s="53"/>
      <c r="BI316" s="53"/>
      <c r="BJ316" s="53"/>
      <c r="BK316" s="53"/>
      <c r="BL316" s="53"/>
      <c r="BM316" s="53"/>
      <c r="BN316" s="53"/>
      <c r="BO316" s="53"/>
      <c r="BP316" s="53"/>
      <c r="BQ316" s="53"/>
      <c r="BR316" s="53"/>
      <c r="BS316" s="53"/>
      <c r="BT316" s="53"/>
      <c r="BU316" s="53"/>
      <c r="BV316" s="53"/>
      <c r="BW316" s="53"/>
      <c r="BX316" s="53"/>
    </row>
    <row r="317" spans="1:76" ht="28.5" customHeight="1" outlineLevel="1" x14ac:dyDescent="0.45">
      <c r="A317" s="5">
        <v>268</v>
      </c>
      <c r="B317" s="5">
        <v>268</v>
      </c>
      <c r="C317" s="5" t="s">
        <v>247</v>
      </c>
      <c r="D317" s="196" t="s">
        <v>553</v>
      </c>
      <c r="E317" s="10">
        <v>724.14</v>
      </c>
      <c r="F317" s="285">
        <f t="shared" ref="F317:F321" si="340">E317*I317</f>
        <v>543105</v>
      </c>
      <c r="G317" s="285">
        <f t="shared" ref="G317:G321" si="341">E317*J317</f>
        <v>0</v>
      </c>
      <c r="H317" s="285">
        <f t="shared" ref="H317:H321" si="342">F317+G317</f>
        <v>543105</v>
      </c>
      <c r="I317" s="285">
        <v>750</v>
      </c>
      <c r="J317" s="285"/>
      <c r="K317" s="10"/>
      <c r="M317" s="319">
        <f t="shared" si="239"/>
        <v>488794.5</v>
      </c>
      <c r="N317" s="319">
        <f t="shared" si="240"/>
        <v>0</v>
      </c>
      <c r="O317" s="319">
        <f t="shared" si="252"/>
        <v>488794.5</v>
      </c>
      <c r="P317" s="319">
        <v>675</v>
      </c>
      <c r="Q317" s="319">
        <v>0</v>
      </c>
      <c r="R317" s="319">
        <f t="shared" si="241"/>
        <v>675</v>
      </c>
      <c r="U317" s="315">
        <f t="shared" si="307"/>
        <v>830950.65</v>
      </c>
      <c r="V317" s="315">
        <f t="shared" si="308"/>
        <v>0</v>
      </c>
      <c r="W317" s="320">
        <f t="shared" si="242"/>
        <v>830950.65</v>
      </c>
      <c r="X317" s="315">
        <f t="shared" si="243"/>
        <v>1147.5</v>
      </c>
      <c r="Y317" s="315">
        <f t="shared" si="244"/>
        <v>0</v>
      </c>
      <c r="Z317" s="320"/>
    </row>
    <row r="318" spans="1:76" ht="42.75" customHeight="1" outlineLevel="1" x14ac:dyDescent="0.45">
      <c r="A318" s="5">
        <v>269</v>
      </c>
      <c r="B318" s="5">
        <v>269</v>
      </c>
      <c r="C318" s="5" t="s">
        <v>248</v>
      </c>
      <c r="D318" s="196" t="s">
        <v>553</v>
      </c>
      <c r="E318" s="10">
        <v>724.14</v>
      </c>
      <c r="F318" s="285">
        <f t="shared" si="340"/>
        <v>603447.58620000002</v>
      </c>
      <c r="G318" s="285">
        <f t="shared" si="341"/>
        <v>0</v>
      </c>
      <c r="H318" s="285">
        <f t="shared" si="342"/>
        <v>603447.58620000002</v>
      </c>
      <c r="I318" s="285">
        <v>833.33</v>
      </c>
      <c r="J318" s="285"/>
      <c r="K318" s="10"/>
      <c r="M318" s="319">
        <f t="shared" si="239"/>
        <v>543102.82758000004</v>
      </c>
      <c r="N318" s="319">
        <f t="shared" si="240"/>
        <v>0</v>
      </c>
      <c r="O318" s="319">
        <f t="shared" si="252"/>
        <v>543102.82758000004</v>
      </c>
      <c r="P318" s="319">
        <v>749.99700000000007</v>
      </c>
      <c r="Q318" s="319">
        <v>0</v>
      </c>
      <c r="R318" s="319">
        <f t="shared" si="241"/>
        <v>749.99700000000007</v>
      </c>
      <c r="U318" s="315">
        <f t="shared" si="307"/>
        <v>923274.80688600009</v>
      </c>
      <c r="V318" s="315">
        <f t="shared" si="308"/>
        <v>0</v>
      </c>
      <c r="W318" s="320">
        <f t="shared" si="242"/>
        <v>923274.80688600009</v>
      </c>
      <c r="X318" s="315">
        <f t="shared" si="243"/>
        <v>1274.9949000000001</v>
      </c>
      <c r="Y318" s="315">
        <f t="shared" si="244"/>
        <v>0</v>
      </c>
      <c r="Z318" s="320"/>
    </row>
    <row r="319" spans="1:76" ht="28.5" customHeight="1" outlineLevel="1" x14ac:dyDescent="0.45">
      <c r="A319" s="5">
        <v>270</v>
      </c>
      <c r="B319" s="5">
        <v>270</v>
      </c>
      <c r="C319" s="5" t="s">
        <v>249</v>
      </c>
      <c r="D319" s="196" t="s">
        <v>553</v>
      </c>
      <c r="E319" s="10">
        <v>724.14</v>
      </c>
      <c r="F319" s="285">
        <f t="shared" si="340"/>
        <v>543105</v>
      </c>
      <c r="G319" s="285">
        <f t="shared" si="341"/>
        <v>0</v>
      </c>
      <c r="H319" s="285">
        <f t="shared" si="342"/>
        <v>543105</v>
      </c>
      <c r="I319" s="285">
        <v>750</v>
      </c>
      <c r="J319" s="285"/>
      <c r="K319" s="10"/>
      <c r="M319" s="319">
        <f t="shared" si="239"/>
        <v>488794.5</v>
      </c>
      <c r="N319" s="319">
        <f t="shared" si="240"/>
        <v>0</v>
      </c>
      <c r="O319" s="319">
        <f t="shared" si="252"/>
        <v>488794.5</v>
      </c>
      <c r="P319" s="319">
        <v>675</v>
      </c>
      <c r="Q319" s="319">
        <v>0</v>
      </c>
      <c r="R319" s="319">
        <f t="shared" si="241"/>
        <v>675</v>
      </c>
      <c r="U319" s="315">
        <f t="shared" si="307"/>
        <v>830950.65</v>
      </c>
      <c r="V319" s="315">
        <f t="shared" si="308"/>
        <v>0</v>
      </c>
      <c r="W319" s="320">
        <f t="shared" si="242"/>
        <v>830950.65</v>
      </c>
      <c r="X319" s="315">
        <f t="shared" si="243"/>
        <v>1147.5</v>
      </c>
      <c r="Y319" s="315">
        <f t="shared" si="244"/>
        <v>0</v>
      </c>
      <c r="Z319" s="320"/>
    </row>
    <row r="320" spans="1:76" ht="42.75" customHeight="1" outlineLevel="1" x14ac:dyDescent="0.45">
      <c r="A320" s="5">
        <v>271</v>
      </c>
      <c r="B320" s="5">
        <v>271</v>
      </c>
      <c r="C320" s="5" t="s">
        <v>250</v>
      </c>
      <c r="D320" s="196" t="s">
        <v>553</v>
      </c>
      <c r="E320" s="10">
        <v>481.13</v>
      </c>
      <c r="F320" s="285">
        <f t="shared" si="340"/>
        <v>428205.7</v>
      </c>
      <c r="G320" s="285">
        <f t="shared" si="341"/>
        <v>0</v>
      </c>
      <c r="H320" s="285">
        <f t="shared" si="342"/>
        <v>428205.7</v>
      </c>
      <c r="I320" s="285">
        <v>890</v>
      </c>
      <c r="J320" s="285"/>
      <c r="K320" s="10"/>
      <c r="M320" s="319">
        <f t="shared" si="239"/>
        <v>385385.13</v>
      </c>
      <c r="N320" s="319">
        <f t="shared" si="240"/>
        <v>0</v>
      </c>
      <c r="O320" s="319">
        <f t="shared" si="252"/>
        <v>385385.13</v>
      </c>
      <c r="P320" s="319">
        <v>801</v>
      </c>
      <c r="Q320" s="319">
        <v>0</v>
      </c>
      <c r="R320" s="319">
        <f t="shared" si="241"/>
        <v>801</v>
      </c>
      <c r="U320" s="315">
        <f t="shared" si="307"/>
        <v>655154.72100000002</v>
      </c>
      <c r="V320" s="315">
        <f t="shared" si="308"/>
        <v>0</v>
      </c>
      <c r="W320" s="320">
        <f t="shared" si="242"/>
        <v>655154.72100000002</v>
      </c>
      <c r="X320" s="315">
        <f t="shared" si="243"/>
        <v>1361.7</v>
      </c>
      <c r="Y320" s="315">
        <f t="shared" si="244"/>
        <v>0</v>
      </c>
      <c r="Z320" s="320"/>
    </row>
    <row r="321" spans="1:76" ht="57" customHeight="1" outlineLevel="1" x14ac:dyDescent="0.45">
      <c r="A321" s="5">
        <v>272</v>
      </c>
      <c r="B321" s="5">
        <v>272</v>
      </c>
      <c r="C321" s="5" t="s">
        <v>251</v>
      </c>
      <c r="D321" s="180" t="s">
        <v>553</v>
      </c>
      <c r="E321" s="10">
        <v>481.13</v>
      </c>
      <c r="F321" s="285">
        <f t="shared" si="340"/>
        <v>2129000.25</v>
      </c>
      <c r="G321" s="285">
        <f t="shared" si="341"/>
        <v>0</v>
      </c>
      <c r="H321" s="285">
        <f t="shared" si="342"/>
        <v>2129000.25</v>
      </c>
      <c r="I321" s="285">
        <v>4425</v>
      </c>
      <c r="J321" s="285"/>
      <c r="K321" s="10"/>
      <c r="M321" s="319">
        <f t="shared" si="239"/>
        <v>1916100.2250000001</v>
      </c>
      <c r="N321" s="319">
        <f t="shared" si="240"/>
        <v>0</v>
      </c>
      <c r="O321" s="319">
        <f t="shared" si="252"/>
        <v>1916100.2250000001</v>
      </c>
      <c r="P321" s="319">
        <v>3982.5</v>
      </c>
      <c r="Q321" s="319">
        <v>0</v>
      </c>
      <c r="R321" s="319">
        <f t="shared" si="241"/>
        <v>3982.5</v>
      </c>
      <c r="U321" s="315">
        <f t="shared" si="307"/>
        <v>3257370.3824999998</v>
      </c>
      <c r="V321" s="315">
        <f t="shared" si="308"/>
        <v>0</v>
      </c>
      <c r="W321" s="320">
        <f t="shared" si="242"/>
        <v>3257370.3824999998</v>
      </c>
      <c r="X321" s="315">
        <f t="shared" si="243"/>
        <v>6770.25</v>
      </c>
      <c r="Y321" s="315">
        <f t="shared" si="244"/>
        <v>0</v>
      </c>
      <c r="Z321" s="320"/>
    </row>
    <row r="322" spans="1:76" s="205" customFormat="1" ht="39.6" customHeight="1" x14ac:dyDescent="0.45">
      <c r="A322" s="256"/>
      <c r="B322" s="256"/>
      <c r="C322" s="256" t="s">
        <v>252</v>
      </c>
      <c r="D322" s="256"/>
      <c r="E322" s="257"/>
      <c r="F322" s="258">
        <f t="shared" ref="F322:H322" si="343">F323+F370+F416+F468</f>
        <v>29548972.935000002</v>
      </c>
      <c r="G322" s="258">
        <f t="shared" si="343"/>
        <v>18533894.481488097</v>
      </c>
      <c r="H322" s="258">
        <f t="shared" si="343"/>
        <v>48082867.416488096</v>
      </c>
      <c r="I322" s="258"/>
      <c r="J322" s="258"/>
      <c r="K322" s="258"/>
      <c r="L322" s="55"/>
      <c r="M322" s="258">
        <f t="shared" ref="M322:O322" si="344">M323+M370+M416+M468</f>
        <v>26594075.641499996</v>
      </c>
      <c r="N322" s="258">
        <f t="shared" si="344"/>
        <v>16680505.033339288</v>
      </c>
      <c r="O322" s="258">
        <f t="shared" si="344"/>
        <v>43274580.674839288</v>
      </c>
      <c r="P322" s="319">
        <v>0</v>
      </c>
      <c r="Q322" s="319">
        <v>0</v>
      </c>
      <c r="R322" s="319">
        <f t="shared" si="241"/>
        <v>0</v>
      </c>
      <c r="S322" s="55"/>
      <c r="T322" s="55"/>
      <c r="U322" s="258">
        <f t="shared" ref="U322:W322" si="345">U323+U370+U416+U468</f>
        <v>45209928.590549998</v>
      </c>
      <c r="V322" s="258">
        <f t="shared" si="345"/>
        <v>18348555.536673222</v>
      </c>
      <c r="W322" s="258">
        <f t="shared" si="345"/>
        <v>63558484.127223223</v>
      </c>
      <c r="X322" s="258"/>
      <c r="Y322" s="258"/>
      <c r="Z322" s="258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  <c r="AL322" s="55"/>
      <c r="AM322" s="55"/>
      <c r="AN322" s="55"/>
      <c r="AO322" s="55"/>
      <c r="AP322" s="55"/>
      <c r="AQ322" s="55"/>
      <c r="AR322" s="55"/>
      <c r="AS322" s="55"/>
      <c r="AT322" s="55"/>
      <c r="AU322" s="55"/>
      <c r="AV322" s="55"/>
      <c r="AW322" s="55"/>
      <c r="AX322" s="55"/>
      <c r="AY322" s="55"/>
      <c r="AZ322" s="55"/>
      <c r="BA322" s="55"/>
      <c r="BB322" s="55"/>
      <c r="BC322" s="55"/>
      <c r="BD322" s="55"/>
      <c r="BE322" s="55"/>
      <c r="BF322" s="55"/>
      <c r="BG322" s="55"/>
      <c r="BH322" s="55"/>
      <c r="BI322" s="55"/>
      <c r="BJ322" s="55"/>
      <c r="BK322" s="55"/>
      <c r="BL322" s="55"/>
      <c r="BM322" s="55"/>
      <c r="BN322" s="55"/>
      <c r="BO322" s="55"/>
      <c r="BP322" s="55"/>
      <c r="BQ322" s="55"/>
      <c r="BR322" s="55"/>
      <c r="BS322" s="55"/>
      <c r="BT322" s="55"/>
      <c r="BU322" s="55"/>
      <c r="BV322" s="55"/>
      <c r="BW322" s="55"/>
      <c r="BX322" s="55"/>
    </row>
    <row r="323" spans="1:76" s="30" customFormat="1" x14ac:dyDescent="0.45">
      <c r="A323" s="22"/>
      <c r="B323" s="22"/>
      <c r="C323" s="22" t="s">
        <v>7</v>
      </c>
      <c r="D323" s="22"/>
      <c r="E323" s="220">
        <f t="shared" ref="E323:H323" si="346">E324+E336+E343+E356+E365</f>
        <v>12707.509999999997</v>
      </c>
      <c r="F323" s="220">
        <f t="shared" si="346"/>
        <v>7298539.2300000004</v>
      </c>
      <c r="G323" s="220">
        <f t="shared" si="346"/>
        <v>0</v>
      </c>
      <c r="H323" s="220">
        <f t="shared" si="346"/>
        <v>7298539.2300000004</v>
      </c>
      <c r="I323" s="220"/>
      <c r="J323" s="220"/>
      <c r="K323" s="220"/>
      <c r="L323" s="55"/>
      <c r="M323" s="220">
        <f t="shared" ref="M323:O323" si="347">M324+M336+M343+M356+M365</f>
        <v>6568685.3069999991</v>
      </c>
      <c r="N323" s="220">
        <f t="shared" si="347"/>
        <v>0</v>
      </c>
      <c r="O323" s="220">
        <f t="shared" si="347"/>
        <v>6568685.3069999991</v>
      </c>
      <c r="P323" s="319">
        <v>0</v>
      </c>
      <c r="Q323" s="319">
        <v>0</v>
      </c>
      <c r="R323" s="319">
        <f t="shared" si="241"/>
        <v>0</v>
      </c>
      <c r="S323" s="55"/>
      <c r="T323" s="55"/>
      <c r="U323" s="220">
        <f t="shared" ref="U323:W323" si="348">U324+U336+U343+U356+U365</f>
        <v>11166765.0219</v>
      </c>
      <c r="V323" s="220">
        <f t="shared" si="348"/>
        <v>0</v>
      </c>
      <c r="W323" s="220">
        <f t="shared" si="348"/>
        <v>11166765.0219</v>
      </c>
      <c r="X323" s="220"/>
      <c r="Y323" s="220"/>
      <c r="Z323" s="220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  <c r="AS323" s="55"/>
      <c r="AT323" s="55"/>
      <c r="AU323" s="55"/>
      <c r="AV323" s="55"/>
      <c r="AW323" s="55"/>
      <c r="AX323" s="55"/>
      <c r="AY323" s="55"/>
      <c r="AZ323" s="55"/>
      <c r="BA323" s="55"/>
      <c r="BB323" s="55"/>
      <c r="BC323" s="55"/>
      <c r="BD323" s="55"/>
      <c r="BE323" s="55"/>
      <c r="BF323" s="55"/>
      <c r="BG323" s="55"/>
      <c r="BH323" s="55"/>
      <c r="BI323" s="55"/>
      <c r="BJ323" s="55"/>
      <c r="BK323" s="55"/>
      <c r="BL323" s="55"/>
      <c r="BM323" s="55"/>
      <c r="BN323" s="55"/>
      <c r="BO323" s="55"/>
      <c r="BP323" s="55"/>
      <c r="BQ323" s="55"/>
      <c r="BR323" s="55"/>
      <c r="BS323" s="55"/>
      <c r="BT323" s="55"/>
      <c r="BU323" s="55"/>
      <c r="BV323" s="55"/>
      <c r="BW323" s="55"/>
      <c r="BX323" s="55"/>
    </row>
    <row r="324" spans="1:76" s="26" customFormat="1" ht="28.5" x14ac:dyDescent="0.45">
      <c r="A324" s="21"/>
      <c r="B324" s="21"/>
      <c r="C324" s="21" t="s">
        <v>253</v>
      </c>
      <c r="D324" s="225">
        <f t="shared" ref="D324:H324" si="349">SUM(D325:D335)</f>
        <v>0</v>
      </c>
      <c r="E324" s="225">
        <f t="shared" si="349"/>
        <v>12432.489999999996</v>
      </c>
      <c r="F324" s="225">
        <f t="shared" si="349"/>
        <v>5942948.75</v>
      </c>
      <c r="G324" s="225">
        <f t="shared" si="349"/>
        <v>0</v>
      </c>
      <c r="H324" s="225">
        <f t="shared" si="349"/>
        <v>5942948.75</v>
      </c>
      <c r="I324" s="225"/>
      <c r="J324" s="225"/>
      <c r="K324" s="225"/>
      <c r="L324" s="53"/>
      <c r="M324" s="225">
        <f t="shared" ref="M324:O324" si="350">SUM(M325:M335)</f>
        <v>5348653.875</v>
      </c>
      <c r="N324" s="225">
        <f t="shared" si="350"/>
        <v>0</v>
      </c>
      <c r="O324" s="225">
        <f t="shared" si="350"/>
        <v>5348653.875</v>
      </c>
      <c r="P324" s="319">
        <v>0</v>
      </c>
      <c r="Q324" s="319">
        <v>0</v>
      </c>
      <c r="R324" s="319">
        <f t="shared" si="241"/>
        <v>0</v>
      </c>
      <c r="S324" s="53"/>
      <c r="T324" s="53"/>
      <c r="U324" s="225">
        <f t="shared" ref="U324:W324" si="351">SUM(U325:U335)</f>
        <v>9092711.5875000004</v>
      </c>
      <c r="V324" s="225">
        <f t="shared" si="351"/>
        <v>0</v>
      </c>
      <c r="W324" s="225">
        <f t="shared" si="351"/>
        <v>9092711.5875000004</v>
      </c>
      <c r="X324" s="225"/>
      <c r="Y324" s="225"/>
      <c r="Z324" s="225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  <c r="BH324" s="53"/>
      <c r="BI324" s="53"/>
      <c r="BJ324" s="53"/>
      <c r="BK324" s="53"/>
      <c r="BL324" s="53"/>
      <c r="BM324" s="53"/>
      <c r="BN324" s="53"/>
      <c r="BO324" s="53"/>
      <c r="BP324" s="53"/>
      <c r="BQ324" s="53"/>
      <c r="BR324" s="53"/>
      <c r="BS324" s="53"/>
      <c r="BT324" s="53"/>
      <c r="BU324" s="53"/>
      <c r="BV324" s="53"/>
      <c r="BW324" s="53"/>
      <c r="BX324" s="53"/>
    </row>
    <row r="325" spans="1:76" ht="57" customHeight="1" outlineLevel="1" x14ac:dyDescent="0.45">
      <c r="A325" s="5">
        <v>273</v>
      </c>
      <c r="B325" s="5">
        <v>273</v>
      </c>
      <c r="C325" s="5" t="s">
        <v>254</v>
      </c>
      <c r="D325" s="196" t="s">
        <v>556</v>
      </c>
      <c r="E325" s="10">
        <v>2375.1999999999998</v>
      </c>
      <c r="F325" s="285">
        <f t="shared" ref="F325:F335" si="352">E325*I325</f>
        <v>1336050</v>
      </c>
      <c r="G325" s="285">
        <f t="shared" ref="G325:G335" si="353">E325*J325</f>
        <v>0</v>
      </c>
      <c r="H325" s="285">
        <f t="shared" ref="H325:H335" si="354">F325+G325</f>
        <v>1336050</v>
      </c>
      <c r="I325" s="285">
        <v>562.5</v>
      </c>
      <c r="J325" s="285">
        <v>0</v>
      </c>
      <c r="K325" s="10"/>
      <c r="M325" s="319">
        <f t="shared" si="239"/>
        <v>1202445</v>
      </c>
      <c r="N325" s="319">
        <f t="shared" si="240"/>
        <v>0</v>
      </c>
      <c r="O325" s="319">
        <f t="shared" si="252"/>
        <v>1202445</v>
      </c>
      <c r="P325" s="319">
        <v>506.25</v>
      </c>
      <c r="Q325" s="319">
        <v>0</v>
      </c>
      <c r="R325" s="319">
        <f t="shared" si="241"/>
        <v>506.25</v>
      </c>
      <c r="U325" s="315">
        <f t="shared" si="307"/>
        <v>2044156.4999999998</v>
      </c>
      <c r="V325" s="315">
        <f t="shared" si="308"/>
        <v>0</v>
      </c>
      <c r="W325" s="320">
        <f t="shared" si="242"/>
        <v>2044156.4999999998</v>
      </c>
      <c r="X325" s="315">
        <f t="shared" si="243"/>
        <v>860.625</v>
      </c>
      <c r="Y325" s="315">
        <f t="shared" si="244"/>
        <v>0</v>
      </c>
      <c r="Z325" s="320"/>
    </row>
    <row r="326" spans="1:76" ht="28.5" customHeight="1" outlineLevel="1" x14ac:dyDescent="0.45">
      <c r="A326" s="5">
        <v>274</v>
      </c>
      <c r="B326" s="5">
        <v>274</v>
      </c>
      <c r="C326" s="5" t="s">
        <v>255</v>
      </c>
      <c r="D326" s="196" t="s">
        <v>556</v>
      </c>
      <c r="E326" s="10">
        <v>2375.1999999999998</v>
      </c>
      <c r="F326" s="285">
        <f t="shared" si="352"/>
        <v>1104468</v>
      </c>
      <c r="G326" s="285">
        <f t="shared" si="353"/>
        <v>0</v>
      </c>
      <c r="H326" s="285">
        <f t="shared" si="354"/>
        <v>1104468</v>
      </c>
      <c r="I326" s="285">
        <v>465</v>
      </c>
      <c r="J326" s="285">
        <v>0</v>
      </c>
      <c r="K326" s="10"/>
      <c r="M326" s="319">
        <f t="shared" si="239"/>
        <v>994021.2</v>
      </c>
      <c r="N326" s="319">
        <f t="shared" si="240"/>
        <v>0</v>
      </c>
      <c r="O326" s="319">
        <f t="shared" si="252"/>
        <v>994021.2</v>
      </c>
      <c r="P326" s="319">
        <v>418.5</v>
      </c>
      <c r="Q326" s="319">
        <v>0</v>
      </c>
      <c r="R326" s="319">
        <f t="shared" si="241"/>
        <v>418.5</v>
      </c>
      <c r="U326" s="315">
        <f t="shared" si="307"/>
        <v>1689836.0399999998</v>
      </c>
      <c r="V326" s="315">
        <f t="shared" si="308"/>
        <v>0</v>
      </c>
      <c r="W326" s="320">
        <f t="shared" si="242"/>
        <v>1689836.0399999998</v>
      </c>
      <c r="X326" s="315">
        <f t="shared" si="243"/>
        <v>711.44999999999993</v>
      </c>
      <c r="Y326" s="315">
        <f t="shared" si="244"/>
        <v>0</v>
      </c>
      <c r="Z326" s="320"/>
    </row>
    <row r="327" spans="1:76" ht="42.75" customHeight="1" outlineLevel="1" x14ac:dyDescent="0.45">
      <c r="A327" s="5">
        <v>275</v>
      </c>
      <c r="B327" s="5">
        <v>275</v>
      </c>
      <c r="C327" s="5" t="s">
        <v>256</v>
      </c>
      <c r="D327" s="196" t="s">
        <v>549</v>
      </c>
      <c r="E327" s="10">
        <v>2375.1999999999998</v>
      </c>
      <c r="F327" s="285">
        <f t="shared" si="352"/>
        <v>979769.99999999988</v>
      </c>
      <c r="G327" s="285">
        <f t="shared" si="353"/>
        <v>0</v>
      </c>
      <c r="H327" s="285">
        <f t="shared" si="354"/>
        <v>979769.99999999988</v>
      </c>
      <c r="I327" s="285">
        <v>412.5</v>
      </c>
      <c r="J327" s="285">
        <v>0</v>
      </c>
      <c r="K327" s="10"/>
      <c r="M327" s="319">
        <f t="shared" ref="M327:M390" si="355">P327*E327</f>
        <v>881792.99999999988</v>
      </c>
      <c r="N327" s="319">
        <f t="shared" ref="N327:N390" si="356">Q327*E327</f>
        <v>0</v>
      </c>
      <c r="O327" s="319">
        <f t="shared" si="252"/>
        <v>881792.99999999988</v>
      </c>
      <c r="P327" s="319">
        <v>371.25</v>
      </c>
      <c r="Q327" s="319">
        <v>0</v>
      </c>
      <c r="R327" s="319">
        <f t="shared" ref="R327:R390" si="357">P327+Q327</f>
        <v>371.25</v>
      </c>
      <c r="U327" s="315">
        <f t="shared" si="307"/>
        <v>1499048.0999999999</v>
      </c>
      <c r="V327" s="315">
        <f t="shared" si="308"/>
        <v>0</v>
      </c>
      <c r="W327" s="320">
        <f t="shared" ref="W327:W390" si="358">U327+V327</f>
        <v>1499048.0999999999</v>
      </c>
      <c r="X327" s="315">
        <f t="shared" ref="X327:X390" si="359">P327*$S$1</f>
        <v>631.125</v>
      </c>
      <c r="Y327" s="315">
        <f t="shared" ref="Y327:Y390" si="360">Q327*$S$2</f>
        <v>0</v>
      </c>
      <c r="Z327" s="320"/>
    </row>
    <row r="328" spans="1:76" ht="28.5" customHeight="1" outlineLevel="1" x14ac:dyDescent="0.45">
      <c r="A328" s="5">
        <v>276</v>
      </c>
      <c r="B328" s="5">
        <v>276</v>
      </c>
      <c r="C328" s="5" t="s">
        <v>257</v>
      </c>
      <c r="D328" s="196" t="s">
        <v>549</v>
      </c>
      <c r="E328" s="10">
        <v>2375.1999999999998</v>
      </c>
      <c r="F328" s="285">
        <f t="shared" si="352"/>
        <v>415659.99999999994</v>
      </c>
      <c r="G328" s="285">
        <f t="shared" si="353"/>
        <v>0</v>
      </c>
      <c r="H328" s="285">
        <f t="shared" si="354"/>
        <v>415659.99999999994</v>
      </c>
      <c r="I328" s="285">
        <v>175</v>
      </c>
      <c r="J328" s="285">
        <v>0</v>
      </c>
      <c r="K328" s="10"/>
      <c r="M328" s="319">
        <f t="shared" si="355"/>
        <v>374094</v>
      </c>
      <c r="N328" s="319">
        <f t="shared" si="356"/>
        <v>0</v>
      </c>
      <c r="O328" s="319">
        <f t="shared" ref="O328:O391" si="361">M328+N328</f>
        <v>374094</v>
      </c>
      <c r="P328" s="319">
        <v>157.5</v>
      </c>
      <c r="Q328" s="319">
        <v>0</v>
      </c>
      <c r="R328" s="319">
        <f t="shared" si="357"/>
        <v>157.5</v>
      </c>
      <c r="U328" s="315">
        <f t="shared" si="307"/>
        <v>635959.79999999993</v>
      </c>
      <c r="V328" s="315">
        <f t="shared" si="308"/>
        <v>0</v>
      </c>
      <c r="W328" s="320">
        <f t="shared" si="358"/>
        <v>635959.79999999993</v>
      </c>
      <c r="X328" s="315">
        <f t="shared" si="359"/>
        <v>267.75</v>
      </c>
      <c r="Y328" s="315">
        <f t="shared" si="360"/>
        <v>0</v>
      </c>
      <c r="Z328" s="320"/>
    </row>
    <row r="329" spans="1:76" ht="28.5" customHeight="1" outlineLevel="1" x14ac:dyDescent="0.45">
      <c r="A329" s="5">
        <v>277</v>
      </c>
      <c r="B329" s="5">
        <v>277</v>
      </c>
      <c r="C329" s="5" t="s">
        <v>258</v>
      </c>
      <c r="D329" s="196" t="s">
        <v>549</v>
      </c>
      <c r="E329" s="10">
        <v>2035.8</v>
      </c>
      <c r="F329" s="285">
        <f t="shared" si="352"/>
        <v>1598103</v>
      </c>
      <c r="G329" s="285">
        <f t="shared" si="353"/>
        <v>0</v>
      </c>
      <c r="H329" s="285">
        <f t="shared" si="354"/>
        <v>1598103</v>
      </c>
      <c r="I329" s="285">
        <v>785</v>
      </c>
      <c r="J329" s="285">
        <v>0</v>
      </c>
      <c r="K329" s="10"/>
      <c r="M329" s="319">
        <f t="shared" si="355"/>
        <v>1438292.7</v>
      </c>
      <c r="N329" s="319">
        <f t="shared" si="356"/>
        <v>0</v>
      </c>
      <c r="O329" s="319">
        <f t="shared" si="361"/>
        <v>1438292.7</v>
      </c>
      <c r="P329" s="319">
        <v>706.5</v>
      </c>
      <c r="Q329" s="319">
        <v>0</v>
      </c>
      <c r="R329" s="319">
        <f t="shared" si="357"/>
        <v>706.5</v>
      </c>
      <c r="U329" s="315">
        <f t="shared" si="307"/>
        <v>2445097.59</v>
      </c>
      <c r="V329" s="315">
        <f t="shared" si="308"/>
        <v>0</v>
      </c>
      <c r="W329" s="320">
        <f t="shared" si="358"/>
        <v>2445097.59</v>
      </c>
      <c r="X329" s="315">
        <f t="shared" si="359"/>
        <v>1201.05</v>
      </c>
      <c r="Y329" s="315">
        <f t="shared" si="360"/>
        <v>0</v>
      </c>
      <c r="Z329" s="320"/>
    </row>
    <row r="330" spans="1:76" ht="42.75" customHeight="1" outlineLevel="1" x14ac:dyDescent="0.45">
      <c r="A330" s="5">
        <v>278</v>
      </c>
      <c r="B330" s="5">
        <v>278</v>
      </c>
      <c r="C330" s="5" t="s">
        <v>259</v>
      </c>
      <c r="D330" s="196" t="s">
        <v>549</v>
      </c>
      <c r="E330" s="10">
        <v>339.4</v>
      </c>
      <c r="F330" s="285">
        <f t="shared" si="352"/>
        <v>139832.79999999999</v>
      </c>
      <c r="G330" s="285">
        <f t="shared" si="353"/>
        <v>0</v>
      </c>
      <c r="H330" s="285">
        <f t="shared" si="354"/>
        <v>139832.79999999999</v>
      </c>
      <c r="I330" s="285">
        <v>412</v>
      </c>
      <c r="J330" s="285">
        <v>0</v>
      </c>
      <c r="K330" s="10"/>
      <c r="M330" s="319">
        <f t="shared" si="355"/>
        <v>125849.51999999999</v>
      </c>
      <c r="N330" s="319">
        <f t="shared" si="356"/>
        <v>0</v>
      </c>
      <c r="O330" s="319">
        <f t="shared" si="361"/>
        <v>125849.51999999999</v>
      </c>
      <c r="P330" s="319">
        <v>370.8</v>
      </c>
      <c r="Q330" s="319">
        <v>0</v>
      </c>
      <c r="R330" s="319">
        <f t="shared" si="357"/>
        <v>370.8</v>
      </c>
      <c r="U330" s="315">
        <f t="shared" si="307"/>
        <v>213944.18399999998</v>
      </c>
      <c r="V330" s="315">
        <f t="shared" si="308"/>
        <v>0</v>
      </c>
      <c r="W330" s="320">
        <f t="shared" si="358"/>
        <v>213944.18399999998</v>
      </c>
      <c r="X330" s="315">
        <f t="shared" si="359"/>
        <v>630.36</v>
      </c>
      <c r="Y330" s="315">
        <f t="shared" si="360"/>
        <v>0</v>
      </c>
      <c r="Z330" s="320"/>
    </row>
    <row r="331" spans="1:76" ht="42.75" customHeight="1" outlineLevel="1" x14ac:dyDescent="0.45">
      <c r="A331" s="5">
        <v>279</v>
      </c>
      <c r="B331" s="5">
        <v>279</v>
      </c>
      <c r="C331" s="5" t="s">
        <v>260</v>
      </c>
      <c r="D331" s="196" t="s">
        <v>554</v>
      </c>
      <c r="E331" s="10">
        <v>3.96</v>
      </c>
      <c r="F331" s="285">
        <f t="shared" si="352"/>
        <v>35442</v>
      </c>
      <c r="G331" s="285">
        <f t="shared" si="353"/>
        <v>0</v>
      </c>
      <c r="H331" s="285">
        <f t="shared" si="354"/>
        <v>35442</v>
      </c>
      <c r="I331" s="285">
        <v>8950</v>
      </c>
      <c r="J331" s="285">
        <v>0</v>
      </c>
      <c r="K331" s="10"/>
      <c r="M331" s="319">
        <f t="shared" si="355"/>
        <v>31897.8</v>
      </c>
      <c r="N331" s="319">
        <f t="shared" si="356"/>
        <v>0</v>
      </c>
      <c r="O331" s="319">
        <f t="shared" si="361"/>
        <v>31897.8</v>
      </c>
      <c r="P331" s="319">
        <v>8055</v>
      </c>
      <c r="Q331" s="319">
        <v>0</v>
      </c>
      <c r="R331" s="319">
        <f t="shared" si="357"/>
        <v>8055</v>
      </c>
      <c r="U331" s="315">
        <f t="shared" si="307"/>
        <v>54226.26</v>
      </c>
      <c r="V331" s="315">
        <f t="shared" si="308"/>
        <v>0</v>
      </c>
      <c r="W331" s="320">
        <f t="shared" si="358"/>
        <v>54226.26</v>
      </c>
      <c r="X331" s="315">
        <f t="shared" si="359"/>
        <v>13693.5</v>
      </c>
      <c r="Y331" s="315">
        <f t="shared" si="360"/>
        <v>0</v>
      </c>
      <c r="Z331" s="320"/>
    </row>
    <row r="332" spans="1:76" ht="42.75" customHeight="1" outlineLevel="1" x14ac:dyDescent="0.45">
      <c r="A332" s="5">
        <v>280</v>
      </c>
      <c r="B332" s="5">
        <v>280</v>
      </c>
      <c r="C332" s="5" t="s">
        <v>261</v>
      </c>
      <c r="D332" s="196" t="s">
        <v>551</v>
      </c>
      <c r="E332" s="10">
        <v>276.39</v>
      </c>
      <c r="F332" s="285">
        <f t="shared" si="352"/>
        <v>145104.75</v>
      </c>
      <c r="G332" s="285">
        <f t="shared" si="353"/>
        <v>0</v>
      </c>
      <c r="H332" s="285">
        <f t="shared" si="354"/>
        <v>145104.75</v>
      </c>
      <c r="I332" s="285">
        <v>525</v>
      </c>
      <c r="J332" s="285">
        <v>0</v>
      </c>
      <c r="K332" s="10"/>
      <c r="M332" s="319">
        <f t="shared" si="355"/>
        <v>130594.27499999999</v>
      </c>
      <c r="N332" s="319">
        <f t="shared" si="356"/>
        <v>0</v>
      </c>
      <c r="O332" s="319">
        <f t="shared" si="361"/>
        <v>130594.27499999999</v>
      </c>
      <c r="P332" s="319">
        <v>472.5</v>
      </c>
      <c r="Q332" s="319">
        <v>0</v>
      </c>
      <c r="R332" s="319">
        <f t="shared" si="357"/>
        <v>472.5</v>
      </c>
      <c r="U332" s="315">
        <f t="shared" si="307"/>
        <v>222010.26749999999</v>
      </c>
      <c r="V332" s="315">
        <f t="shared" si="308"/>
        <v>0</v>
      </c>
      <c r="W332" s="320">
        <f t="shared" si="358"/>
        <v>222010.26749999999</v>
      </c>
      <c r="X332" s="315">
        <f t="shared" si="359"/>
        <v>803.25</v>
      </c>
      <c r="Y332" s="315">
        <f t="shared" si="360"/>
        <v>0</v>
      </c>
      <c r="Z332" s="320"/>
    </row>
    <row r="333" spans="1:76" ht="57" customHeight="1" outlineLevel="1" x14ac:dyDescent="0.45">
      <c r="A333" s="5">
        <v>281</v>
      </c>
      <c r="B333" s="5">
        <v>281</v>
      </c>
      <c r="C333" s="5" t="s">
        <v>262</v>
      </c>
      <c r="D333" s="196" t="s">
        <v>549</v>
      </c>
      <c r="E333" s="10">
        <v>271.14</v>
      </c>
      <c r="F333" s="285">
        <f t="shared" si="352"/>
        <v>170818.19999999998</v>
      </c>
      <c r="G333" s="285">
        <f t="shared" si="353"/>
        <v>0</v>
      </c>
      <c r="H333" s="285">
        <f t="shared" si="354"/>
        <v>170818.19999999998</v>
      </c>
      <c r="I333" s="285">
        <v>630</v>
      </c>
      <c r="J333" s="285">
        <v>0</v>
      </c>
      <c r="K333" s="10"/>
      <c r="M333" s="319">
        <f t="shared" si="355"/>
        <v>153736.38</v>
      </c>
      <c r="N333" s="319">
        <f t="shared" si="356"/>
        <v>0</v>
      </c>
      <c r="O333" s="319">
        <f t="shared" si="361"/>
        <v>153736.38</v>
      </c>
      <c r="P333" s="319">
        <v>567</v>
      </c>
      <c r="Q333" s="319">
        <v>0</v>
      </c>
      <c r="R333" s="319">
        <f t="shared" si="357"/>
        <v>567</v>
      </c>
      <c r="U333" s="315">
        <f t="shared" si="307"/>
        <v>261351.84599999999</v>
      </c>
      <c r="V333" s="315">
        <f t="shared" si="308"/>
        <v>0</v>
      </c>
      <c r="W333" s="320">
        <f t="shared" si="358"/>
        <v>261351.84599999999</v>
      </c>
      <c r="X333" s="315">
        <f t="shared" si="359"/>
        <v>963.9</v>
      </c>
      <c r="Y333" s="315">
        <f t="shared" si="360"/>
        <v>0</v>
      </c>
      <c r="Z333" s="320"/>
    </row>
    <row r="334" spans="1:76" ht="42.75" customHeight="1" outlineLevel="1" x14ac:dyDescent="0.45">
      <c r="A334" s="5">
        <v>282</v>
      </c>
      <c r="B334" s="5">
        <v>282</v>
      </c>
      <c r="C334" s="5" t="s">
        <v>263</v>
      </c>
      <c r="D334" s="196" t="s">
        <v>550</v>
      </c>
      <c r="E334" s="10">
        <v>2</v>
      </c>
      <c r="F334" s="285">
        <f t="shared" si="352"/>
        <v>7800</v>
      </c>
      <c r="G334" s="285">
        <f t="shared" si="353"/>
        <v>0</v>
      </c>
      <c r="H334" s="285">
        <f t="shared" si="354"/>
        <v>7800</v>
      </c>
      <c r="I334" s="285">
        <v>3900</v>
      </c>
      <c r="J334" s="285">
        <v>0</v>
      </c>
      <c r="K334" s="10"/>
      <c r="M334" s="319">
        <f t="shared" si="355"/>
        <v>7020</v>
      </c>
      <c r="N334" s="319">
        <f t="shared" si="356"/>
        <v>0</v>
      </c>
      <c r="O334" s="319">
        <f t="shared" si="361"/>
        <v>7020</v>
      </c>
      <c r="P334" s="319">
        <v>3510</v>
      </c>
      <c r="Q334" s="319">
        <v>0</v>
      </c>
      <c r="R334" s="319">
        <f t="shared" si="357"/>
        <v>3510</v>
      </c>
      <c r="U334" s="315">
        <f t="shared" si="307"/>
        <v>11934</v>
      </c>
      <c r="V334" s="315">
        <f t="shared" si="308"/>
        <v>0</v>
      </c>
      <c r="W334" s="320">
        <f t="shared" si="358"/>
        <v>11934</v>
      </c>
      <c r="X334" s="315">
        <f t="shared" si="359"/>
        <v>5967</v>
      </c>
      <c r="Y334" s="315">
        <f t="shared" si="360"/>
        <v>0</v>
      </c>
      <c r="Z334" s="320"/>
    </row>
    <row r="335" spans="1:76" ht="28.5" customHeight="1" outlineLevel="1" x14ac:dyDescent="0.45">
      <c r="A335" s="5">
        <v>283</v>
      </c>
      <c r="B335" s="5">
        <v>283</v>
      </c>
      <c r="C335" s="5" t="s">
        <v>264</v>
      </c>
      <c r="D335" s="196" t="s">
        <v>550</v>
      </c>
      <c r="E335" s="10">
        <v>3</v>
      </c>
      <c r="F335" s="285">
        <f t="shared" si="352"/>
        <v>9900</v>
      </c>
      <c r="G335" s="285">
        <f t="shared" si="353"/>
        <v>0</v>
      </c>
      <c r="H335" s="285">
        <f t="shared" si="354"/>
        <v>9900</v>
      </c>
      <c r="I335" s="285">
        <v>3300</v>
      </c>
      <c r="J335" s="285">
        <v>0</v>
      </c>
      <c r="K335" s="10"/>
      <c r="M335" s="319">
        <f t="shared" si="355"/>
        <v>8910</v>
      </c>
      <c r="N335" s="319">
        <f t="shared" si="356"/>
        <v>0</v>
      </c>
      <c r="O335" s="319">
        <f t="shared" si="361"/>
        <v>8910</v>
      </c>
      <c r="P335" s="319">
        <v>2970</v>
      </c>
      <c r="Q335" s="319">
        <v>0</v>
      </c>
      <c r="R335" s="319">
        <f t="shared" si="357"/>
        <v>2970</v>
      </c>
      <c r="U335" s="315">
        <f t="shared" si="307"/>
        <v>15147</v>
      </c>
      <c r="V335" s="315">
        <f t="shared" si="308"/>
        <v>0</v>
      </c>
      <c r="W335" s="320">
        <f t="shared" si="358"/>
        <v>15147</v>
      </c>
      <c r="X335" s="315">
        <f t="shared" si="359"/>
        <v>5049</v>
      </c>
      <c r="Y335" s="315">
        <f t="shared" si="360"/>
        <v>0</v>
      </c>
      <c r="Z335" s="320"/>
    </row>
    <row r="336" spans="1:76" s="26" customFormat="1" ht="42.75" x14ac:dyDescent="0.45">
      <c r="A336" s="21"/>
      <c r="B336" s="21"/>
      <c r="C336" s="21" t="s">
        <v>265</v>
      </c>
      <c r="D336" s="225">
        <f t="shared" ref="D336:H336" si="362">SUM(D337:D342)</f>
        <v>0</v>
      </c>
      <c r="E336" s="225">
        <f t="shared" si="362"/>
        <v>275.02000000000004</v>
      </c>
      <c r="F336" s="225">
        <f t="shared" si="362"/>
        <v>153888.76</v>
      </c>
      <c r="G336" s="225">
        <f t="shared" si="362"/>
        <v>0</v>
      </c>
      <c r="H336" s="225">
        <f t="shared" si="362"/>
        <v>153888.76</v>
      </c>
      <c r="I336" s="225"/>
      <c r="J336" s="225"/>
      <c r="K336" s="225"/>
      <c r="L336" s="53"/>
      <c r="M336" s="225">
        <f t="shared" ref="M336:O336" si="363">SUM(M337:M342)</f>
        <v>138499.88400000002</v>
      </c>
      <c r="N336" s="225">
        <f t="shared" si="363"/>
        <v>0</v>
      </c>
      <c r="O336" s="225">
        <f t="shared" si="363"/>
        <v>138499.88400000002</v>
      </c>
      <c r="P336" s="319">
        <v>0</v>
      </c>
      <c r="Q336" s="319">
        <v>0</v>
      </c>
      <c r="R336" s="319">
        <f t="shared" si="357"/>
        <v>0</v>
      </c>
      <c r="S336" s="53"/>
      <c r="T336" s="53"/>
      <c r="U336" s="225">
        <f t="shared" ref="U336:W336" si="364">SUM(U337:U342)</f>
        <v>235449.8028</v>
      </c>
      <c r="V336" s="225">
        <f t="shared" si="364"/>
        <v>0</v>
      </c>
      <c r="W336" s="225">
        <f t="shared" si="364"/>
        <v>235449.8028</v>
      </c>
      <c r="X336" s="225"/>
      <c r="Y336" s="225"/>
      <c r="Z336" s="225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53"/>
      <c r="AO336" s="53"/>
      <c r="AP336" s="53"/>
      <c r="AQ336" s="53"/>
      <c r="AR336" s="53"/>
      <c r="AS336" s="53"/>
      <c r="AT336" s="53"/>
      <c r="AU336" s="53"/>
      <c r="AV336" s="53"/>
      <c r="AW336" s="53"/>
      <c r="AX336" s="53"/>
      <c r="AY336" s="53"/>
      <c r="AZ336" s="53"/>
      <c r="BA336" s="53"/>
      <c r="BB336" s="53"/>
      <c r="BC336" s="53"/>
      <c r="BD336" s="53"/>
      <c r="BE336" s="53"/>
      <c r="BF336" s="53"/>
      <c r="BG336" s="53"/>
      <c r="BH336" s="53"/>
      <c r="BI336" s="53"/>
      <c r="BJ336" s="53"/>
      <c r="BK336" s="53"/>
      <c r="BL336" s="53"/>
      <c r="BM336" s="53"/>
      <c r="BN336" s="53"/>
      <c r="BO336" s="53"/>
      <c r="BP336" s="53"/>
      <c r="BQ336" s="53"/>
      <c r="BR336" s="53"/>
      <c r="BS336" s="53"/>
      <c r="BT336" s="53"/>
      <c r="BU336" s="53"/>
      <c r="BV336" s="53"/>
      <c r="BW336" s="53"/>
      <c r="BX336" s="53"/>
    </row>
    <row r="337" spans="1:76" ht="28.5" customHeight="1" outlineLevel="1" x14ac:dyDescent="0.45">
      <c r="A337" s="5">
        <v>284</v>
      </c>
      <c r="B337" s="5">
        <v>284</v>
      </c>
      <c r="C337" s="5" t="s">
        <v>266</v>
      </c>
      <c r="D337" s="196" t="s">
        <v>549</v>
      </c>
      <c r="E337" s="10">
        <v>106.84</v>
      </c>
      <c r="F337" s="285">
        <f t="shared" ref="F337:F342" si="365">E337*I337</f>
        <v>83869.400000000009</v>
      </c>
      <c r="G337" s="285">
        <f t="shared" ref="G337:G342" si="366">E337*J337</f>
        <v>0</v>
      </c>
      <c r="H337" s="285">
        <f t="shared" ref="H337:H342" si="367">F337+G337</f>
        <v>83869.400000000009</v>
      </c>
      <c r="I337" s="285">
        <v>785</v>
      </c>
      <c r="J337" s="285">
        <v>0</v>
      </c>
      <c r="K337" s="10"/>
      <c r="M337" s="319">
        <f t="shared" si="355"/>
        <v>75482.460000000006</v>
      </c>
      <c r="N337" s="319">
        <f t="shared" si="356"/>
        <v>0</v>
      </c>
      <c r="O337" s="319">
        <f t="shared" si="361"/>
        <v>75482.460000000006</v>
      </c>
      <c r="P337" s="319">
        <v>706.5</v>
      </c>
      <c r="Q337" s="319">
        <v>0</v>
      </c>
      <c r="R337" s="319">
        <f t="shared" si="357"/>
        <v>706.5</v>
      </c>
      <c r="U337" s="315">
        <f t="shared" si="307"/>
        <v>128320.182</v>
      </c>
      <c r="V337" s="315">
        <f t="shared" si="308"/>
        <v>0</v>
      </c>
      <c r="W337" s="320">
        <f t="shared" si="358"/>
        <v>128320.182</v>
      </c>
      <c r="X337" s="315">
        <f t="shared" si="359"/>
        <v>1201.05</v>
      </c>
      <c r="Y337" s="315">
        <f t="shared" si="360"/>
        <v>0</v>
      </c>
      <c r="Z337" s="320"/>
    </row>
    <row r="338" spans="1:76" ht="57" customHeight="1" outlineLevel="1" x14ac:dyDescent="0.45">
      <c r="A338" s="5">
        <v>285</v>
      </c>
      <c r="B338" s="5">
        <v>285</v>
      </c>
      <c r="C338" s="5" t="s">
        <v>267</v>
      </c>
      <c r="D338" s="196" t="s">
        <v>549</v>
      </c>
      <c r="E338" s="10">
        <v>44.02</v>
      </c>
      <c r="F338" s="285">
        <f t="shared" si="365"/>
        <v>18136.240000000002</v>
      </c>
      <c r="G338" s="285">
        <f t="shared" si="366"/>
        <v>0</v>
      </c>
      <c r="H338" s="285">
        <f t="shared" si="367"/>
        <v>18136.240000000002</v>
      </c>
      <c r="I338" s="285">
        <v>412</v>
      </c>
      <c r="J338" s="285">
        <v>0</v>
      </c>
      <c r="K338" s="10"/>
      <c r="M338" s="319">
        <f t="shared" si="355"/>
        <v>16322.616000000002</v>
      </c>
      <c r="N338" s="319">
        <f t="shared" si="356"/>
        <v>0</v>
      </c>
      <c r="O338" s="319">
        <f t="shared" si="361"/>
        <v>16322.616000000002</v>
      </c>
      <c r="P338" s="319">
        <v>370.8</v>
      </c>
      <c r="Q338" s="319">
        <v>0</v>
      </c>
      <c r="R338" s="319">
        <f t="shared" si="357"/>
        <v>370.8</v>
      </c>
      <c r="U338" s="315">
        <f t="shared" si="307"/>
        <v>27748.447200000002</v>
      </c>
      <c r="V338" s="315">
        <f t="shared" si="308"/>
        <v>0</v>
      </c>
      <c r="W338" s="320">
        <f t="shared" si="358"/>
        <v>27748.447200000002</v>
      </c>
      <c r="X338" s="315">
        <f t="shared" si="359"/>
        <v>630.36</v>
      </c>
      <c r="Y338" s="315">
        <f t="shared" si="360"/>
        <v>0</v>
      </c>
      <c r="Z338" s="320"/>
    </row>
    <row r="339" spans="1:76" ht="57" customHeight="1" outlineLevel="1" x14ac:dyDescent="0.45">
      <c r="A339" s="5">
        <v>286</v>
      </c>
      <c r="B339" s="5">
        <v>286</v>
      </c>
      <c r="C339" s="5" t="s">
        <v>268</v>
      </c>
      <c r="D339" s="196" t="s">
        <v>549</v>
      </c>
      <c r="E339" s="10">
        <v>20.88</v>
      </c>
      <c r="F339" s="285">
        <f t="shared" si="365"/>
        <v>8602.56</v>
      </c>
      <c r="G339" s="285">
        <f t="shared" si="366"/>
        <v>0</v>
      </c>
      <c r="H339" s="285">
        <f t="shared" si="367"/>
        <v>8602.56</v>
      </c>
      <c r="I339" s="285">
        <v>412</v>
      </c>
      <c r="J339" s="285">
        <v>0</v>
      </c>
      <c r="K339" s="10"/>
      <c r="M339" s="319">
        <f t="shared" si="355"/>
        <v>7742.3040000000001</v>
      </c>
      <c r="N339" s="319">
        <f t="shared" si="356"/>
        <v>0</v>
      </c>
      <c r="O339" s="319">
        <f t="shared" si="361"/>
        <v>7742.3040000000001</v>
      </c>
      <c r="P339" s="319">
        <v>370.8</v>
      </c>
      <c r="Q339" s="319">
        <v>0</v>
      </c>
      <c r="R339" s="319">
        <f t="shared" si="357"/>
        <v>370.8</v>
      </c>
      <c r="U339" s="315">
        <f t="shared" si="307"/>
        <v>13161.916799999999</v>
      </c>
      <c r="V339" s="315">
        <f t="shared" si="308"/>
        <v>0</v>
      </c>
      <c r="W339" s="320">
        <f t="shared" si="358"/>
        <v>13161.916799999999</v>
      </c>
      <c r="X339" s="315">
        <f t="shared" si="359"/>
        <v>630.36</v>
      </c>
      <c r="Y339" s="315">
        <f t="shared" si="360"/>
        <v>0</v>
      </c>
      <c r="Z339" s="320"/>
    </row>
    <row r="340" spans="1:76" ht="42.75" customHeight="1" outlineLevel="1" x14ac:dyDescent="0.45">
      <c r="A340" s="5">
        <v>287</v>
      </c>
      <c r="B340" s="5">
        <v>287</v>
      </c>
      <c r="C340" s="5" t="s">
        <v>269</v>
      </c>
      <c r="D340" s="196" t="s">
        <v>549</v>
      </c>
      <c r="E340" s="10">
        <v>9</v>
      </c>
      <c r="F340" s="285">
        <f t="shared" si="365"/>
        <v>5670</v>
      </c>
      <c r="G340" s="285">
        <f t="shared" si="366"/>
        <v>0</v>
      </c>
      <c r="H340" s="285">
        <f t="shared" si="367"/>
        <v>5670</v>
      </c>
      <c r="I340" s="285">
        <v>630</v>
      </c>
      <c r="J340" s="285">
        <v>0</v>
      </c>
      <c r="K340" s="10"/>
      <c r="M340" s="319">
        <f t="shared" si="355"/>
        <v>5103</v>
      </c>
      <c r="N340" s="319">
        <f t="shared" si="356"/>
        <v>0</v>
      </c>
      <c r="O340" s="319">
        <f t="shared" si="361"/>
        <v>5103</v>
      </c>
      <c r="P340" s="319">
        <v>567</v>
      </c>
      <c r="Q340" s="319">
        <v>0</v>
      </c>
      <c r="R340" s="319">
        <f t="shared" si="357"/>
        <v>567</v>
      </c>
      <c r="U340" s="315">
        <f t="shared" si="307"/>
        <v>8675.1</v>
      </c>
      <c r="V340" s="315">
        <f t="shared" si="308"/>
        <v>0</v>
      </c>
      <c r="W340" s="320">
        <f t="shared" si="358"/>
        <v>8675.1</v>
      </c>
      <c r="X340" s="315">
        <f t="shared" si="359"/>
        <v>963.9</v>
      </c>
      <c r="Y340" s="315">
        <f t="shared" si="360"/>
        <v>0</v>
      </c>
      <c r="Z340" s="320"/>
    </row>
    <row r="341" spans="1:76" ht="42.75" customHeight="1" outlineLevel="1" x14ac:dyDescent="0.45">
      <c r="A341" s="5">
        <v>288</v>
      </c>
      <c r="B341" s="5">
        <v>288</v>
      </c>
      <c r="C341" s="5" t="s">
        <v>270</v>
      </c>
      <c r="D341" s="196" t="s">
        <v>549</v>
      </c>
      <c r="E341" s="10">
        <v>40.68</v>
      </c>
      <c r="F341" s="285">
        <f t="shared" si="365"/>
        <v>16760.16</v>
      </c>
      <c r="G341" s="285">
        <f t="shared" si="366"/>
        <v>0</v>
      </c>
      <c r="H341" s="285">
        <f t="shared" si="367"/>
        <v>16760.16</v>
      </c>
      <c r="I341" s="285">
        <v>412</v>
      </c>
      <c r="J341" s="285">
        <v>0</v>
      </c>
      <c r="K341" s="10"/>
      <c r="M341" s="319">
        <f t="shared" si="355"/>
        <v>15084.144</v>
      </c>
      <c r="N341" s="319">
        <f t="shared" si="356"/>
        <v>0</v>
      </c>
      <c r="O341" s="319">
        <f t="shared" si="361"/>
        <v>15084.144</v>
      </c>
      <c r="P341" s="319">
        <v>370.8</v>
      </c>
      <c r="Q341" s="319">
        <v>0</v>
      </c>
      <c r="R341" s="319">
        <f t="shared" si="357"/>
        <v>370.8</v>
      </c>
      <c r="U341" s="315">
        <f t="shared" si="307"/>
        <v>25643.0448</v>
      </c>
      <c r="V341" s="315">
        <f t="shared" si="308"/>
        <v>0</v>
      </c>
      <c r="W341" s="320">
        <f t="shared" si="358"/>
        <v>25643.0448</v>
      </c>
      <c r="X341" s="315">
        <f t="shared" si="359"/>
        <v>630.36</v>
      </c>
      <c r="Y341" s="315">
        <f t="shared" si="360"/>
        <v>0</v>
      </c>
      <c r="Z341" s="320"/>
    </row>
    <row r="342" spans="1:76" ht="71.25" customHeight="1" outlineLevel="1" x14ac:dyDescent="0.45">
      <c r="A342" s="5">
        <v>289</v>
      </c>
      <c r="B342" s="5">
        <v>289</v>
      </c>
      <c r="C342" s="5" t="s">
        <v>271</v>
      </c>
      <c r="D342" s="196" t="s">
        <v>549</v>
      </c>
      <c r="E342" s="10">
        <v>53.6</v>
      </c>
      <c r="F342" s="285">
        <f t="shared" si="365"/>
        <v>20850.400000000001</v>
      </c>
      <c r="G342" s="285">
        <f t="shared" si="366"/>
        <v>0</v>
      </c>
      <c r="H342" s="285">
        <f t="shared" si="367"/>
        <v>20850.400000000001</v>
      </c>
      <c r="I342" s="285">
        <v>389</v>
      </c>
      <c r="J342" s="285">
        <v>0</v>
      </c>
      <c r="K342" s="10"/>
      <c r="M342" s="319">
        <f t="shared" si="355"/>
        <v>18765.36</v>
      </c>
      <c r="N342" s="319">
        <f t="shared" si="356"/>
        <v>0</v>
      </c>
      <c r="O342" s="319">
        <f t="shared" si="361"/>
        <v>18765.36</v>
      </c>
      <c r="P342" s="319">
        <v>350.1</v>
      </c>
      <c r="Q342" s="319">
        <v>0</v>
      </c>
      <c r="R342" s="319">
        <f t="shared" si="357"/>
        <v>350.1</v>
      </c>
      <c r="U342" s="315">
        <f t="shared" si="307"/>
        <v>31901.112000000005</v>
      </c>
      <c r="V342" s="315">
        <f t="shared" si="308"/>
        <v>0</v>
      </c>
      <c r="W342" s="320">
        <f t="shared" si="358"/>
        <v>31901.112000000005</v>
      </c>
      <c r="X342" s="315">
        <f t="shared" si="359"/>
        <v>595.17000000000007</v>
      </c>
      <c r="Y342" s="315">
        <f t="shared" si="360"/>
        <v>0</v>
      </c>
      <c r="Z342" s="320"/>
    </row>
    <row r="343" spans="1:76" s="26" customFormat="1" ht="28.5" x14ac:dyDescent="0.45">
      <c r="A343" s="21"/>
      <c r="B343" s="21"/>
      <c r="C343" s="21" t="s">
        <v>272</v>
      </c>
      <c r="D343" s="27"/>
      <c r="E343" s="28"/>
      <c r="F343" s="225">
        <f t="shared" ref="F343:H343" si="368">SUM(F344:F355)</f>
        <v>303117.48000000004</v>
      </c>
      <c r="G343" s="225">
        <f t="shared" si="368"/>
        <v>0</v>
      </c>
      <c r="H343" s="225">
        <f t="shared" si="368"/>
        <v>303117.48000000004</v>
      </c>
      <c r="I343" s="225"/>
      <c r="J343" s="225"/>
      <c r="K343" s="225"/>
      <c r="L343" s="53"/>
      <c r="M343" s="225">
        <f t="shared" ref="M343:O343" si="369">SUM(M344:M355)</f>
        <v>272805.73199999996</v>
      </c>
      <c r="N343" s="225">
        <f t="shared" si="369"/>
        <v>0</v>
      </c>
      <c r="O343" s="225">
        <f t="shared" si="369"/>
        <v>272805.73199999996</v>
      </c>
      <c r="P343" s="319">
        <v>0</v>
      </c>
      <c r="Q343" s="319">
        <v>0</v>
      </c>
      <c r="R343" s="319">
        <f t="shared" si="357"/>
        <v>0</v>
      </c>
      <c r="S343" s="53"/>
      <c r="T343" s="53"/>
      <c r="U343" s="225">
        <f t="shared" ref="U343:W343" si="370">SUM(U344:U355)</f>
        <v>463769.74440000003</v>
      </c>
      <c r="V343" s="225">
        <f t="shared" si="370"/>
        <v>0</v>
      </c>
      <c r="W343" s="225">
        <f t="shared" si="370"/>
        <v>463769.74440000003</v>
      </c>
      <c r="X343" s="225"/>
      <c r="Y343" s="225"/>
      <c r="Z343" s="225"/>
      <c r="AA343" s="53"/>
      <c r="AB343" s="53"/>
      <c r="AC343" s="53"/>
      <c r="AD343" s="53"/>
      <c r="AE343" s="53"/>
      <c r="AF343" s="53"/>
      <c r="AG343" s="53"/>
      <c r="AH343" s="53"/>
      <c r="AI343" s="53"/>
      <c r="AJ343" s="53"/>
      <c r="AK343" s="53"/>
      <c r="AL343" s="53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53"/>
      <c r="AX343" s="53"/>
      <c r="AY343" s="53"/>
      <c r="AZ343" s="53"/>
      <c r="BA343" s="53"/>
      <c r="BB343" s="53"/>
      <c r="BC343" s="53"/>
      <c r="BD343" s="53"/>
      <c r="BE343" s="53"/>
      <c r="BF343" s="53"/>
      <c r="BG343" s="53"/>
      <c r="BH343" s="53"/>
      <c r="BI343" s="53"/>
      <c r="BJ343" s="53"/>
      <c r="BK343" s="53"/>
      <c r="BL343" s="53"/>
      <c r="BM343" s="53"/>
      <c r="BN343" s="53"/>
      <c r="BO343" s="53"/>
      <c r="BP343" s="53"/>
      <c r="BQ343" s="53"/>
      <c r="BR343" s="53"/>
      <c r="BS343" s="53"/>
      <c r="BT343" s="53"/>
      <c r="BU343" s="53"/>
      <c r="BV343" s="53"/>
      <c r="BW343" s="53"/>
      <c r="BX343" s="53"/>
    </row>
    <row r="344" spans="1:76" ht="42.75" customHeight="1" outlineLevel="1" x14ac:dyDescent="0.45">
      <c r="A344" s="5">
        <v>290</v>
      </c>
      <c r="B344" s="5">
        <v>290</v>
      </c>
      <c r="C344" s="5" t="s">
        <v>273</v>
      </c>
      <c r="D344" s="196" t="s">
        <v>549</v>
      </c>
      <c r="E344" s="10">
        <v>83.16</v>
      </c>
      <c r="F344" s="285">
        <f t="shared" ref="F344:F355" si="371">E344*I344</f>
        <v>34261.919999999998</v>
      </c>
      <c r="G344" s="285">
        <f t="shared" ref="G344:G355" si="372">E344*J344</f>
        <v>0</v>
      </c>
      <c r="H344" s="285">
        <f t="shared" ref="H344:H355" si="373">F344+G344</f>
        <v>34261.919999999998</v>
      </c>
      <c r="I344" s="285">
        <v>412</v>
      </c>
      <c r="J344" s="285">
        <v>0</v>
      </c>
      <c r="K344" s="10"/>
      <c r="M344" s="319">
        <f t="shared" si="355"/>
        <v>30835.727999999999</v>
      </c>
      <c r="N344" s="319">
        <f t="shared" si="356"/>
        <v>0</v>
      </c>
      <c r="O344" s="319">
        <f t="shared" si="361"/>
        <v>30835.727999999999</v>
      </c>
      <c r="P344" s="319">
        <v>370.8</v>
      </c>
      <c r="Q344" s="319">
        <v>0</v>
      </c>
      <c r="R344" s="319">
        <f t="shared" si="357"/>
        <v>370.8</v>
      </c>
      <c r="U344" s="315">
        <f t="shared" si="307"/>
        <v>52420.7376</v>
      </c>
      <c r="V344" s="315">
        <f t="shared" si="308"/>
        <v>0</v>
      </c>
      <c r="W344" s="320">
        <f t="shared" si="358"/>
        <v>52420.7376</v>
      </c>
      <c r="X344" s="315">
        <f t="shared" si="359"/>
        <v>630.36</v>
      </c>
      <c r="Y344" s="315">
        <f t="shared" si="360"/>
        <v>0</v>
      </c>
      <c r="Z344" s="320"/>
    </row>
    <row r="345" spans="1:76" ht="28.5" customHeight="1" outlineLevel="1" x14ac:dyDescent="0.45">
      <c r="A345" s="5">
        <v>291</v>
      </c>
      <c r="B345" s="5">
        <v>291</v>
      </c>
      <c r="C345" s="5" t="s">
        <v>257</v>
      </c>
      <c r="D345" s="196" t="s">
        <v>549</v>
      </c>
      <c r="E345" s="10">
        <v>83.16</v>
      </c>
      <c r="F345" s="285">
        <f t="shared" si="371"/>
        <v>14553</v>
      </c>
      <c r="G345" s="285">
        <f t="shared" si="372"/>
        <v>0</v>
      </c>
      <c r="H345" s="285">
        <f t="shared" si="373"/>
        <v>14553</v>
      </c>
      <c r="I345" s="285">
        <v>175</v>
      </c>
      <c r="J345" s="285">
        <v>0</v>
      </c>
      <c r="K345" s="10"/>
      <c r="M345" s="319">
        <f t="shared" si="355"/>
        <v>13097.699999999999</v>
      </c>
      <c r="N345" s="319">
        <f t="shared" si="356"/>
        <v>0</v>
      </c>
      <c r="O345" s="319">
        <f t="shared" si="361"/>
        <v>13097.699999999999</v>
      </c>
      <c r="P345" s="319">
        <v>157.5</v>
      </c>
      <c r="Q345" s="319">
        <v>0</v>
      </c>
      <c r="R345" s="319">
        <f t="shared" si="357"/>
        <v>157.5</v>
      </c>
      <c r="U345" s="315">
        <f t="shared" si="307"/>
        <v>22266.09</v>
      </c>
      <c r="V345" s="315">
        <f t="shared" si="308"/>
        <v>0</v>
      </c>
      <c r="W345" s="320">
        <f t="shared" si="358"/>
        <v>22266.09</v>
      </c>
      <c r="X345" s="315">
        <f t="shared" si="359"/>
        <v>267.75</v>
      </c>
      <c r="Y345" s="315">
        <f t="shared" si="360"/>
        <v>0</v>
      </c>
      <c r="Z345" s="320"/>
    </row>
    <row r="346" spans="1:76" ht="42.75" customHeight="1" outlineLevel="1" x14ac:dyDescent="0.45">
      <c r="A346" s="5">
        <v>292</v>
      </c>
      <c r="B346" s="5">
        <v>292</v>
      </c>
      <c r="C346" s="5" t="s">
        <v>256</v>
      </c>
      <c r="D346" s="196" t="s">
        <v>549</v>
      </c>
      <c r="E346" s="10">
        <v>83.16</v>
      </c>
      <c r="F346" s="285">
        <f t="shared" si="371"/>
        <v>49729.68</v>
      </c>
      <c r="G346" s="285">
        <f t="shared" si="372"/>
        <v>0</v>
      </c>
      <c r="H346" s="285">
        <f t="shared" si="373"/>
        <v>49729.68</v>
      </c>
      <c r="I346" s="285">
        <v>598</v>
      </c>
      <c r="J346" s="285">
        <v>0</v>
      </c>
      <c r="K346" s="10"/>
      <c r="M346" s="319">
        <f t="shared" si="355"/>
        <v>44756.712</v>
      </c>
      <c r="N346" s="319">
        <f t="shared" si="356"/>
        <v>0</v>
      </c>
      <c r="O346" s="319">
        <f t="shared" si="361"/>
        <v>44756.712</v>
      </c>
      <c r="P346" s="319">
        <v>538.20000000000005</v>
      </c>
      <c r="Q346" s="319">
        <v>0</v>
      </c>
      <c r="R346" s="319">
        <f t="shared" si="357"/>
        <v>538.20000000000005</v>
      </c>
      <c r="U346" s="315">
        <f t="shared" si="307"/>
        <v>76086.410400000008</v>
      </c>
      <c r="V346" s="315">
        <f t="shared" si="308"/>
        <v>0</v>
      </c>
      <c r="W346" s="320">
        <f t="shared" si="358"/>
        <v>76086.410400000008</v>
      </c>
      <c r="X346" s="315">
        <f t="shared" si="359"/>
        <v>914.94</v>
      </c>
      <c r="Y346" s="315">
        <f t="shared" si="360"/>
        <v>0</v>
      </c>
      <c r="Z346" s="320"/>
    </row>
    <row r="347" spans="1:76" ht="28.5" customHeight="1" outlineLevel="1" x14ac:dyDescent="0.45">
      <c r="A347" s="5">
        <v>293</v>
      </c>
      <c r="B347" s="5">
        <v>293</v>
      </c>
      <c r="C347" s="5" t="s">
        <v>255</v>
      </c>
      <c r="D347" s="196" t="s">
        <v>549</v>
      </c>
      <c r="E347" s="10">
        <v>83.16</v>
      </c>
      <c r="F347" s="285">
        <f t="shared" si="371"/>
        <v>38669.4</v>
      </c>
      <c r="G347" s="285">
        <f t="shared" si="372"/>
        <v>0</v>
      </c>
      <c r="H347" s="285">
        <f t="shared" si="373"/>
        <v>38669.4</v>
      </c>
      <c r="I347" s="285">
        <v>465</v>
      </c>
      <c r="J347" s="285">
        <v>0</v>
      </c>
      <c r="K347" s="10"/>
      <c r="M347" s="319">
        <f t="shared" si="355"/>
        <v>34802.46</v>
      </c>
      <c r="N347" s="319">
        <f t="shared" si="356"/>
        <v>0</v>
      </c>
      <c r="O347" s="319">
        <f t="shared" si="361"/>
        <v>34802.46</v>
      </c>
      <c r="P347" s="319">
        <v>418.5</v>
      </c>
      <c r="Q347" s="319">
        <v>0</v>
      </c>
      <c r="R347" s="319">
        <f t="shared" si="357"/>
        <v>418.5</v>
      </c>
      <c r="U347" s="315">
        <f t="shared" si="307"/>
        <v>59164.181999999993</v>
      </c>
      <c r="V347" s="315">
        <f t="shared" si="308"/>
        <v>0</v>
      </c>
      <c r="W347" s="320">
        <f t="shared" si="358"/>
        <v>59164.181999999993</v>
      </c>
      <c r="X347" s="315">
        <f t="shared" si="359"/>
        <v>711.44999999999993</v>
      </c>
      <c r="Y347" s="315">
        <f t="shared" si="360"/>
        <v>0</v>
      </c>
      <c r="Z347" s="320"/>
    </row>
    <row r="348" spans="1:76" ht="28.5" customHeight="1" outlineLevel="1" x14ac:dyDescent="0.45">
      <c r="A348" s="5">
        <v>294</v>
      </c>
      <c r="B348" s="5">
        <v>294</v>
      </c>
      <c r="C348" s="5" t="s">
        <v>254</v>
      </c>
      <c r="D348" s="196" t="s">
        <v>549</v>
      </c>
      <c r="E348" s="10">
        <v>83.16</v>
      </c>
      <c r="F348" s="285">
        <f t="shared" si="371"/>
        <v>46777.5</v>
      </c>
      <c r="G348" s="285">
        <f t="shared" si="372"/>
        <v>0</v>
      </c>
      <c r="H348" s="285">
        <f t="shared" si="373"/>
        <v>46777.5</v>
      </c>
      <c r="I348" s="285">
        <v>562.5</v>
      </c>
      <c r="J348" s="285">
        <v>0</v>
      </c>
      <c r="K348" s="10"/>
      <c r="M348" s="319">
        <f t="shared" si="355"/>
        <v>42099.75</v>
      </c>
      <c r="N348" s="319">
        <f t="shared" si="356"/>
        <v>0</v>
      </c>
      <c r="O348" s="319">
        <f t="shared" si="361"/>
        <v>42099.75</v>
      </c>
      <c r="P348" s="319">
        <v>506.25</v>
      </c>
      <c r="Q348" s="319">
        <v>0</v>
      </c>
      <c r="R348" s="319">
        <f t="shared" si="357"/>
        <v>506.25</v>
      </c>
      <c r="U348" s="315">
        <f t="shared" si="307"/>
        <v>71569.574999999997</v>
      </c>
      <c r="V348" s="315">
        <f t="shared" si="308"/>
        <v>0</v>
      </c>
      <c r="W348" s="320">
        <f t="shared" si="358"/>
        <v>71569.574999999997</v>
      </c>
      <c r="X348" s="315">
        <f t="shared" si="359"/>
        <v>860.625</v>
      </c>
      <c r="Y348" s="315">
        <f t="shared" si="360"/>
        <v>0</v>
      </c>
      <c r="Z348" s="320"/>
    </row>
    <row r="349" spans="1:76" ht="85.5" customHeight="1" outlineLevel="1" x14ac:dyDescent="0.45">
      <c r="A349" s="5">
        <v>295</v>
      </c>
      <c r="B349" s="5">
        <v>295</v>
      </c>
      <c r="C349" s="5" t="s">
        <v>274</v>
      </c>
      <c r="D349" s="196" t="s">
        <v>549</v>
      </c>
      <c r="E349" s="10">
        <v>28.76</v>
      </c>
      <c r="F349" s="285">
        <f t="shared" si="371"/>
        <v>47454</v>
      </c>
      <c r="G349" s="285">
        <f t="shared" si="372"/>
        <v>0</v>
      </c>
      <c r="H349" s="285">
        <f t="shared" si="373"/>
        <v>47454</v>
      </c>
      <c r="I349" s="285">
        <v>1650</v>
      </c>
      <c r="J349" s="285">
        <v>0</v>
      </c>
      <c r="K349" s="10"/>
      <c r="M349" s="319">
        <f t="shared" si="355"/>
        <v>42708.600000000006</v>
      </c>
      <c r="N349" s="319">
        <f t="shared" si="356"/>
        <v>0</v>
      </c>
      <c r="O349" s="319">
        <f t="shared" si="361"/>
        <v>42708.600000000006</v>
      </c>
      <c r="P349" s="319">
        <v>1485</v>
      </c>
      <c r="Q349" s="319">
        <v>0</v>
      </c>
      <c r="R349" s="319">
        <f t="shared" si="357"/>
        <v>1485</v>
      </c>
      <c r="U349" s="315">
        <f t="shared" si="307"/>
        <v>72604.62000000001</v>
      </c>
      <c r="V349" s="315">
        <f t="shared" si="308"/>
        <v>0</v>
      </c>
      <c r="W349" s="320">
        <f t="shared" si="358"/>
        <v>72604.62000000001</v>
      </c>
      <c r="X349" s="315">
        <f t="shared" si="359"/>
        <v>2524.5</v>
      </c>
      <c r="Y349" s="315">
        <f t="shared" si="360"/>
        <v>0</v>
      </c>
      <c r="Z349" s="320"/>
    </row>
    <row r="350" spans="1:76" ht="28.5" customHeight="1" outlineLevel="1" x14ac:dyDescent="0.45">
      <c r="A350" s="5">
        <v>296</v>
      </c>
      <c r="B350" s="5">
        <v>296</v>
      </c>
      <c r="C350" s="5" t="s">
        <v>275</v>
      </c>
      <c r="D350" s="196" t="s">
        <v>550</v>
      </c>
      <c r="E350" s="10">
        <v>30</v>
      </c>
      <c r="F350" s="285">
        <f t="shared" si="371"/>
        <v>0</v>
      </c>
      <c r="G350" s="285">
        <f t="shared" si="372"/>
        <v>0</v>
      </c>
      <c r="H350" s="285">
        <f t="shared" si="373"/>
        <v>0</v>
      </c>
      <c r="I350" s="285">
        <v>0</v>
      </c>
      <c r="J350" s="285">
        <v>0</v>
      </c>
      <c r="K350" s="10"/>
      <c r="M350" s="319">
        <f t="shared" si="355"/>
        <v>0</v>
      </c>
      <c r="N350" s="319">
        <f t="shared" si="356"/>
        <v>0</v>
      </c>
      <c r="O350" s="319">
        <f t="shared" si="361"/>
        <v>0</v>
      </c>
      <c r="P350" s="319">
        <v>0</v>
      </c>
      <c r="Q350" s="319">
        <v>0</v>
      </c>
      <c r="R350" s="319">
        <f t="shared" si="357"/>
        <v>0</v>
      </c>
      <c r="U350" s="315">
        <f t="shared" si="307"/>
        <v>0</v>
      </c>
      <c r="V350" s="315">
        <f t="shared" si="308"/>
        <v>0</v>
      </c>
      <c r="W350" s="320">
        <f t="shared" si="358"/>
        <v>0</v>
      </c>
      <c r="X350" s="315">
        <f t="shared" si="359"/>
        <v>0</v>
      </c>
      <c r="Y350" s="315">
        <f t="shared" si="360"/>
        <v>0</v>
      </c>
      <c r="Z350" s="320"/>
    </row>
    <row r="351" spans="1:76" ht="57" customHeight="1" outlineLevel="1" x14ac:dyDescent="0.45">
      <c r="A351" s="5">
        <v>297</v>
      </c>
      <c r="B351" s="5">
        <v>297</v>
      </c>
      <c r="C351" s="5" t="s">
        <v>276</v>
      </c>
      <c r="D351" s="196" t="s">
        <v>549</v>
      </c>
      <c r="E351" s="10">
        <v>15.39</v>
      </c>
      <c r="F351" s="285">
        <f t="shared" si="371"/>
        <v>7664.22</v>
      </c>
      <c r="G351" s="285">
        <f t="shared" si="372"/>
        <v>0</v>
      </c>
      <c r="H351" s="285">
        <f t="shared" si="373"/>
        <v>7664.22</v>
      </c>
      <c r="I351" s="285">
        <v>498</v>
      </c>
      <c r="J351" s="285">
        <v>0</v>
      </c>
      <c r="K351" s="10"/>
      <c r="M351" s="319">
        <f t="shared" si="355"/>
        <v>6897.7979999999998</v>
      </c>
      <c r="N351" s="319">
        <f t="shared" si="356"/>
        <v>0</v>
      </c>
      <c r="O351" s="319">
        <f t="shared" si="361"/>
        <v>6897.7979999999998</v>
      </c>
      <c r="P351" s="319">
        <v>448.2</v>
      </c>
      <c r="Q351" s="319">
        <v>0</v>
      </c>
      <c r="R351" s="319">
        <f t="shared" si="357"/>
        <v>448.2</v>
      </c>
      <c r="U351" s="315">
        <f t="shared" si="307"/>
        <v>11726.256599999999</v>
      </c>
      <c r="V351" s="315">
        <f t="shared" si="308"/>
        <v>0</v>
      </c>
      <c r="W351" s="320">
        <f t="shared" si="358"/>
        <v>11726.256599999999</v>
      </c>
      <c r="X351" s="315">
        <f t="shared" si="359"/>
        <v>761.93999999999994</v>
      </c>
      <c r="Y351" s="315">
        <f t="shared" si="360"/>
        <v>0</v>
      </c>
      <c r="Z351" s="320"/>
    </row>
    <row r="352" spans="1:76" ht="42.75" customHeight="1" outlineLevel="1" x14ac:dyDescent="0.45">
      <c r="A352" s="5">
        <v>298</v>
      </c>
      <c r="B352" s="5">
        <v>298</v>
      </c>
      <c r="C352" s="5" t="s">
        <v>277</v>
      </c>
      <c r="D352" s="196" t="s">
        <v>549</v>
      </c>
      <c r="E352" s="10">
        <v>10.8</v>
      </c>
      <c r="F352" s="285">
        <f t="shared" si="371"/>
        <v>2041.2</v>
      </c>
      <c r="G352" s="285">
        <f t="shared" si="372"/>
        <v>0</v>
      </c>
      <c r="H352" s="285">
        <f t="shared" si="373"/>
        <v>2041.2</v>
      </c>
      <c r="I352" s="285">
        <v>189</v>
      </c>
      <c r="J352" s="285">
        <v>0</v>
      </c>
      <c r="K352" s="10"/>
      <c r="M352" s="319">
        <f t="shared" si="355"/>
        <v>1837.0800000000002</v>
      </c>
      <c r="N352" s="319">
        <f t="shared" si="356"/>
        <v>0</v>
      </c>
      <c r="O352" s="319">
        <f t="shared" si="361"/>
        <v>1837.0800000000002</v>
      </c>
      <c r="P352" s="319">
        <v>170.1</v>
      </c>
      <c r="Q352" s="319">
        <v>0</v>
      </c>
      <c r="R352" s="319">
        <f t="shared" si="357"/>
        <v>170.1</v>
      </c>
      <c r="U352" s="315">
        <f t="shared" si="307"/>
        <v>3123.0359999999996</v>
      </c>
      <c r="V352" s="315">
        <f t="shared" si="308"/>
        <v>0</v>
      </c>
      <c r="W352" s="320">
        <f t="shared" si="358"/>
        <v>3123.0359999999996</v>
      </c>
      <c r="X352" s="315">
        <f t="shared" si="359"/>
        <v>289.16999999999996</v>
      </c>
      <c r="Y352" s="315">
        <f t="shared" si="360"/>
        <v>0</v>
      </c>
      <c r="Z352" s="320"/>
    </row>
    <row r="353" spans="1:76" ht="42.75" customHeight="1" outlineLevel="1" x14ac:dyDescent="0.45">
      <c r="A353" s="5">
        <v>299</v>
      </c>
      <c r="B353" s="5">
        <v>299</v>
      </c>
      <c r="C353" s="5" t="s">
        <v>278</v>
      </c>
      <c r="D353" s="196" t="s">
        <v>549</v>
      </c>
      <c r="E353" s="10">
        <v>25.03</v>
      </c>
      <c r="F353" s="285">
        <f t="shared" si="371"/>
        <v>13140.75</v>
      </c>
      <c r="G353" s="285">
        <f t="shared" si="372"/>
        <v>0</v>
      </c>
      <c r="H353" s="285">
        <f t="shared" si="373"/>
        <v>13140.75</v>
      </c>
      <c r="I353" s="285">
        <v>525</v>
      </c>
      <c r="J353" s="285">
        <v>0</v>
      </c>
      <c r="K353" s="10"/>
      <c r="M353" s="319">
        <f t="shared" si="355"/>
        <v>11826.675000000001</v>
      </c>
      <c r="N353" s="319">
        <f t="shared" si="356"/>
        <v>0</v>
      </c>
      <c r="O353" s="319">
        <f t="shared" si="361"/>
        <v>11826.675000000001</v>
      </c>
      <c r="P353" s="319">
        <v>472.5</v>
      </c>
      <c r="Q353" s="319">
        <v>0</v>
      </c>
      <c r="R353" s="319">
        <f t="shared" si="357"/>
        <v>472.5</v>
      </c>
      <c r="U353" s="315">
        <f t="shared" si="307"/>
        <v>20105.3475</v>
      </c>
      <c r="V353" s="315">
        <f t="shared" si="308"/>
        <v>0</v>
      </c>
      <c r="W353" s="320">
        <f t="shared" si="358"/>
        <v>20105.3475</v>
      </c>
      <c r="X353" s="315">
        <f t="shared" si="359"/>
        <v>803.25</v>
      </c>
      <c r="Y353" s="315">
        <f t="shared" si="360"/>
        <v>0</v>
      </c>
      <c r="Z353" s="320"/>
    </row>
    <row r="354" spans="1:76" ht="57" customHeight="1" outlineLevel="1" x14ac:dyDescent="0.45">
      <c r="A354" s="5">
        <v>300</v>
      </c>
      <c r="B354" s="5">
        <v>300</v>
      </c>
      <c r="C354" s="5" t="s">
        <v>279</v>
      </c>
      <c r="D354" s="196" t="s">
        <v>549</v>
      </c>
      <c r="E354" s="10">
        <v>36.24</v>
      </c>
      <c r="F354" s="285">
        <f t="shared" si="371"/>
        <v>24244.560000000001</v>
      </c>
      <c r="G354" s="285">
        <f t="shared" si="372"/>
        <v>0</v>
      </c>
      <c r="H354" s="285">
        <f t="shared" si="373"/>
        <v>24244.560000000001</v>
      </c>
      <c r="I354" s="285">
        <v>669</v>
      </c>
      <c r="J354" s="285">
        <v>0</v>
      </c>
      <c r="K354" s="10"/>
      <c r="M354" s="319">
        <f t="shared" si="355"/>
        <v>21820.104000000003</v>
      </c>
      <c r="N354" s="319">
        <f t="shared" si="356"/>
        <v>0</v>
      </c>
      <c r="O354" s="319">
        <f t="shared" si="361"/>
        <v>21820.104000000003</v>
      </c>
      <c r="P354" s="319">
        <v>602.1</v>
      </c>
      <c r="Q354" s="319">
        <v>0</v>
      </c>
      <c r="R354" s="319">
        <f t="shared" si="357"/>
        <v>602.1</v>
      </c>
      <c r="U354" s="315">
        <f t="shared" si="307"/>
        <v>37094.176800000001</v>
      </c>
      <c r="V354" s="315">
        <f t="shared" si="308"/>
        <v>0</v>
      </c>
      <c r="W354" s="320">
        <f t="shared" si="358"/>
        <v>37094.176800000001</v>
      </c>
      <c r="X354" s="315">
        <f t="shared" si="359"/>
        <v>1023.57</v>
      </c>
      <c r="Y354" s="315">
        <f t="shared" si="360"/>
        <v>0</v>
      </c>
      <c r="Z354" s="320"/>
    </row>
    <row r="355" spans="1:76" ht="71.25" customHeight="1" outlineLevel="1" x14ac:dyDescent="0.45">
      <c r="A355" s="5">
        <v>301</v>
      </c>
      <c r="B355" s="5">
        <v>301</v>
      </c>
      <c r="C355" s="5" t="s">
        <v>280</v>
      </c>
      <c r="D355" s="196" t="s">
        <v>553</v>
      </c>
      <c r="E355" s="10">
        <v>1.3109999999999999</v>
      </c>
      <c r="F355" s="285">
        <f t="shared" si="371"/>
        <v>24581.25</v>
      </c>
      <c r="G355" s="285">
        <f t="shared" si="372"/>
        <v>0</v>
      </c>
      <c r="H355" s="285">
        <f t="shared" si="373"/>
        <v>24581.25</v>
      </c>
      <c r="I355" s="285">
        <v>18750</v>
      </c>
      <c r="J355" s="285">
        <v>0</v>
      </c>
      <c r="K355" s="10"/>
      <c r="M355" s="319">
        <f t="shared" si="355"/>
        <v>22123.125</v>
      </c>
      <c r="N355" s="319">
        <f t="shared" si="356"/>
        <v>0</v>
      </c>
      <c r="O355" s="319">
        <f t="shared" si="361"/>
        <v>22123.125</v>
      </c>
      <c r="P355" s="319">
        <v>16875</v>
      </c>
      <c r="Q355" s="319">
        <v>0</v>
      </c>
      <c r="R355" s="319">
        <f t="shared" si="357"/>
        <v>16875</v>
      </c>
      <c r="U355" s="315">
        <f t="shared" si="307"/>
        <v>37609.3125</v>
      </c>
      <c r="V355" s="315">
        <f t="shared" si="308"/>
        <v>0</v>
      </c>
      <c r="W355" s="320">
        <f t="shared" si="358"/>
        <v>37609.3125</v>
      </c>
      <c r="X355" s="315">
        <f t="shared" si="359"/>
        <v>28687.5</v>
      </c>
      <c r="Y355" s="315">
        <f t="shared" si="360"/>
        <v>0</v>
      </c>
      <c r="Z355" s="320"/>
    </row>
    <row r="356" spans="1:76" s="26" customFormat="1" x14ac:dyDescent="0.45">
      <c r="A356" s="21"/>
      <c r="B356" s="21"/>
      <c r="C356" s="21" t="s">
        <v>281</v>
      </c>
      <c r="D356" s="27"/>
      <c r="E356" s="28"/>
      <c r="F356" s="225">
        <f t="shared" ref="F356:H356" si="374">SUM(F357:F364)</f>
        <v>751010.82000000007</v>
      </c>
      <c r="G356" s="225">
        <f t="shared" si="374"/>
        <v>0</v>
      </c>
      <c r="H356" s="225">
        <f t="shared" si="374"/>
        <v>751010.82000000007</v>
      </c>
      <c r="I356" s="225"/>
      <c r="J356" s="225"/>
      <c r="K356" s="225"/>
      <c r="L356" s="53"/>
      <c r="M356" s="225">
        <f t="shared" ref="M356:O356" si="375">SUM(M357:M364)</f>
        <v>675909.7379999999</v>
      </c>
      <c r="N356" s="225">
        <f t="shared" si="375"/>
        <v>0</v>
      </c>
      <c r="O356" s="225">
        <f t="shared" si="375"/>
        <v>675909.7379999999</v>
      </c>
      <c r="P356" s="319">
        <v>0</v>
      </c>
      <c r="Q356" s="319">
        <v>0</v>
      </c>
      <c r="R356" s="319">
        <f t="shared" si="357"/>
        <v>0</v>
      </c>
      <c r="S356" s="53"/>
      <c r="T356" s="53"/>
      <c r="U356" s="225">
        <f t="shared" ref="U356:W356" si="376">SUM(U357:U364)</f>
        <v>1149046.5545999999</v>
      </c>
      <c r="V356" s="225">
        <f t="shared" si="376"/>
        <v>0</v>
      </c>
      <c r="W356" s="225">
        <f t="shared" si="376"/>
        <v>1149046.5545999999</v>
      </c>
      <c r="X356" s="225"/>
      <c r="Y356" s="225"/>
      <c r="Z356" s="225"/>
      <c r="AA356" s="53"/>
      <c r="AB356" s="53"/>
      <c r="AC356" s="53"/>
      <c r="AD356" s="53"/>
      <c r="AE356" s="53"/>
      <c r="AF356" s="53"/>
      <c r="AG356" s="53"/>
      <c r="AH356" s="53"/>
      <c r="AI356" s="53"/>
      <c r="AJ356" s="53"/>
      <c r="AK356" s="53"/>
      <c r="AL356" s="53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53"/>
      <c r="AX356" s="53"/>
      <c r="AY356" s="53"/>
      <c r="AZ356" s="53"/>
      <c r="BA356" s="53"/>
      <c r="BB356" s="53"/>
      <c r="BC356" s="53"/>
      <c r="BD356" s="53"/>
      <c r="BE356" s="53"/>
      <c r="BF356" s="53"/>
      <c r="BG356" s="53"/>
      <c r="BH356" s="53"/>
      <c r="BI356" s="53"/>
      <c r="BJ356" s="53"/>
      <c r="BK356" s="53"/>
      <c r="BL356" s="53"/>
      <c r="BM356" s="53"/>
      <c r="BN356" s="53"/>
      <c r="BO356" s="53"/>
      <c r="BP356" s="53"/>
      <c r="BQ356" s="53"/>
      <c r="BR356" s="53"/>
      <c r="BS356" s="53"/>
      <c r="BT356" s="53"/>
      <c r="BU356" s="53"/>
      <c r="BV356" s="53"/>
      <c r="BW356" s="53"/>
      <c r="BX356" s="53"/>
    </row>
    <row r="357" spans="1:76" ht="42.75" customHeight="1" outlineLevel="1" x14ac:dyDescent="0.45">
      <c r="A357" s="5">
        <v>302</v>
      </c>
      <c r="B357" s="5">
        <v>302</v>
      </c>
      <c r="C357" s="5" t="s">
        <v>282</v>
      </c>
      <c r="D357" s="196" t="s">
        <v>552</v>
      </c>
      <c r="E357" s="10">
        <v>678</v>
      </c>
      <c r="F357" s="285">
        <f t="shared" ref="F357:F364" si="377">E357*I357</f>
        <v>43731</v>
      </c>
      <c r="G357" s="285">
        <f t="shared" ref="G357:G364" si="378">E357*J357</f>
        <v>0</v>
      </c>
      <c r="H357" s="285">
        <f t="shared" ref="H357:H364" si="379">F357+G357</f>
        <v>43731</v>
      </c>
      <c r="I357" s="285">
        <v>64.5</v>
      </c>
      <c r="J357" s="285">
        <v>0</v>
      </c>
      <c r="K357" s="10"/>
      <c r="M357" s="319">
        <f t="shared" si="355"/>
        <v>39357.9</v>
      </c>
      <c r="N357" s="319">
        <f t="shared" si="356"/>
        <v>0</v>
      </c>
      <c r="O357" s="319">
        <f t="shared" si="361"/>
        <v>39357.9</v>
      </c>
      <c r="P357" s="319">
        <v>58.050000000000004</v>
      </c>
      <c r="Q357" s="319">
        <v>0</v>
      </c>
      <c r="R357" s="319">
        <f t="shared" si="357"/>
        <v>58.050000000000004</v>
      </c>
      <c r="U357" s="315">
        <f t="shared" si="307"/>
        <v>66908.430000000008</v>
      </c>
      <c r="V357" s="315">
        <f t="shared" si="308"/>
        <v>0</v>
      </c>
      <c r="W357" s="320">
        <f t="shared" si="358"/>
        <v>66908.430000000008</v>
      </c>
      <c r="X357" s="315">
        <f t="shared" si="359"/>
        <v>98.685000000000002</v>
      </c>
      <c r="Y357" s="315">
        <f t="shared" si="360"/>
        <v>0</v>
      </c>
      <c r="Z357" s="320"/>
    </row>
    <row r="358" spans="1:76" ht="42.75" customHeight="1" outlineLevel="1" x14ac:dyDescent="0.45">
      <c r="A358" s="5">
        <v>303</v>
      </c>
      <c r="B358" s="5">
        <v>303</v>
      </c>
      <c r="C358" s="5" t="s">
        <v>283</v>
      </c>
      <c r="D358" s="196" t="s">
        <v>552</v>
      </c>
      <c r="E358" s="10">
        <v>67.8</v>
      </c>
      <c r="F358" s="285">
        <f t="shared" si="377"/>
        <v>4373.0999999999995</v>
      </c>
      <c r="G358" s="285">
        <f t="shared" si="378"/>
        <v>0</v>
      </c>
      <c r="H358" s="285">
        <f t="shared" si="379"/>
        <v>4373.0999999999995</v>
      </c>
      <c r="I358" s="285">
        <v>64.5</v>
      </c>
      <c r="J358" s="285">
        <v>0</v>
      </c>
      <c r="K358" s="10"/>
      <c r="M358" s="319">
        <f t="shared" si="355"/>
        <v>3935.79</v>
      </c>
      <c r="N358" s="319">
        <f t="shared" si="356"/>
        <v>0</v>
      </c>
      <c r="O358" s="319">
        <f t="shared" si="361"/>
        <v>3935.79</v>
      </c>
      <c r="P358" s="319">
        <v>58.050000000000004</v>
      </c>
      <c r="Q358" s="319">
        <v>0</v>
      </c>
      <c r="R358" s="319">
        <f t="shared" si="357"/>
        <v>58.050000000000004</v>
      </c>
      <c r="U358" s="315">
        <f t="shared" ref="U358:U421" si="380">X358*E358</f>
        <v>6690.8429999999998</v>
      </c>
      <c r="V358" s="315">
        <f t="shared" ref="V358:V421" si="381">Y358*E358</f>
        <v>0</v>
      </c>
      <c r="W358" s="320">
        <f t="shared" si="358"/>
        <v>6690.8429999999998</v>
      </c>
      <c r="X358" s="315">
        <f t="shared" si="359"/>
        <v>98.685000000000002</v>
      </c>
      <c r="Y358" s="315">
        <f t="shared" si="360"/>
        <v>0</v>
      </c>
      <c r="Z358" s="320"/>
    </row>
    <row r="359" spans="1:76" ht="42.75" customHeight="1" outlineLevel="1" x14ac:dyDescent="0.45">
      <c r="A359" s="5">
        <v>304</v>
      </c>
      <c r="B359" s="5">
        <v>304</v>
      </c>
      <c r="C359" s="5" t="s">
        <v>284</v>
      </c>
      <c r="D359" s="196" t="s">
        <v>552</v>
      </c>
      <c r="E359" s="10">
        <v>90.4</v>
      </c>
      <c r="F359" s="285">
        <f t="shared" si="377"/>
        <v>5830.8</v>
      </c>
      <c r="G359" s="285">
        <f t="shared" si="378"/>
        <v>0</v>
      </c>
      <c r="H359" s="285">
        <f t="shared" si="379"/>
        <v>5830.8</v>
      </c>
      <c r="I359" s="285">
        <v>64.5</v>
      </c>
      <c r="J359" s="285">
        <v>0</v>
      </c>
      <c r="K359" s="10"/>
      <c r="M359" s="319">
        <f t="shared" si="355"/>
        <v>5247.7200000000012</v>
      </c>
      <c r="N359" s="319">
        <f t="shared" si="356"/>
        <v>0</v>
      </c>
      <c r="O359" s="319">
        <f t="shared" si="361"/>
        <v>5247.7200000000012</v>
      </c>
      <c r="P359" s="319">
        <v>58.050000000000004</v>
      </c>
      <c r="Q359" s="319">
        <v>0</v>
      </c>
      <c r="R359" s="319">
        <f t="shared" si="357"/>
        <v>58.050000000000004</v>
      </c>
      <c r="U359" s="315">
        <f t="shared" si="380"/>
        <v>8921.1240000000016</v>
      </c>
      <c r="V359" s="315">
        <f t="shared" si="381"/>
        <v>0</v>
      </c>
      <c r="W359" s="320">
        <f t="shared" si="358"/>
        <v>8921.1240000000016</v>
      </c>
      <c r="X359" s="315">
        <f t="shared" si="359"/>
        <v>98.685000000000002</v>
      </c>
      <c r="Y359" s="315">
        <f t="shared" si="360"/>
        <v>0</v>
      </c>
      <c r="Z359" s="320"/>
    </row>
    <row r="360" spans="1:76" ht="42.75" customHeight="1" outlineLevel="1" x14ac:dyDescent="0.45">
      <c r="A360" s="5">
        <v>305</v>
      </c>
      <c r="B360" s="5">
        <v>305</v>
      </c>
      <c r="C360" s="5" t="s">
        <v>285</v>
      </c>
      <c r="D360" s="196" t="s">
        <v>553</v>
      </c>
      <c r="E360" s="10">
        <v>4.6079999999999997</v>
      </c>
      <c r="F360" s="285">
        <f t="shared" si="377"/>
        <v>297216</v>
      </c>
      <c r="G360" s="285">
        <f t="shared" si="378"/>
        <v>0</v>
      </c>
      <c r="H360" s="285">
        <f t="shared" si="379"/>
        <v>297216</v>
      </c>
      <c r="I360" s="285">
        <v>64500</v>
      </c>
      <c r="J360" s="285">
        <v>0</v>
      </c>
      <c r="K360" s="10"/>
      <c r="M360" s="319">
        <f t="shared" si="355"/>
        <v>267494.39999999997</v>
      </c>
      <c r="N360" s="319">
        <f t="shared" si="356"/>
        <v>0</v>
      </c>
      <c r="O360" s="319">
        <f t="shared" si="361"/>
        <v>267494.39999999997</v>
      </c>
      <c r="P360" s="319">
        <v>58050</v>
      </c>
      <c r="Q360" s="319">
        <v>0</v>
      </c>
      <c r="R360" s="319">
        <f t="shared" si="357"/>
        <v>58050</v>
      </c>
      <c r="U360" s="315">
        <f t="shared" si="380"/>
        <v>454740.47999999998</v>
      </c>
      <c r="V360" s="315">
        <f t="shared" si="381"/>
        <v>0</v>
      </c>
      <c r="W360" s="320">
        <f t="shared" si="358"/>
        <v>454740.47999999998</v>
      </c>
      <c r="X360" s="315">
        <f t="shared" si="359"/>
        <v>98685</v>
      </c>
      <c r="Y360" s="315">
        <f t="shared" si="360"/>
        <v>0</v>
      </c>
      <c r="Z360" s="320"/>
    </row>
    <row r="361" spans="1:76" ht="42.75" customHeight="1" outlineLevel="1" x14ac:dyDescent="0.45">
      <c r="A361" s="5">
        <v>306</v>
      </c>
      <c r="B361" s="5">
        <v>306</v>
      </c>
      <c r="C361" s="5" t="s">
        <v>286</v>
      </c>
      <c r="D361" s="196" t="s">
        <v>552</v>
      </c>
      <c r="E361" s="10">
        <v>48</v>
      </c>
      <c r="F361" s="285">
        <f t="shared" si="377"/>
        <v>3096</v>
      </c>
      <c r="G361" s="285">
        <f t="shared" si="378"/>
        <v>0</v>
      </c>
      <c r="H361" s="285">
        <f t="shared" si="379"/>
        <v>3096</v>
      </c>
      <c r="I361" s="285">
        <v>64.5</v>
      </c>
      <c r="J361" s="285">
        <v>0</v>
      </c>
      <c r="K361" s="10"/>
      <c r="M361" s="319">
        <f t="shared" si="355"/>
        <v>2786.4</v>
      </c>
      <c r="N361" s="319">
        <f t="shared" si="356"/>
        <v>0</v>
      </c>
      <c r="O361" s="319">
        <f t="shared" si="361"/>
        <v>2786.4</v>
      </c>
      <c r="P361" s="319">
        <v>58.050000000000004</v>
      </c>
      <c r="Q361" s="319">
        <v>0</v>
      </c>
      <c r="R361" s="319">
        <f t="shared" si="357"/>
        <v>58.050000000000004</v>
      </c>
      <c r="U361" s="315">
        <f t="shared" si="380"/>
        <v>4736.88</v>
      </c>
      <c r="V361" s="315">
        <f t="shared" si="381"/>
        <v>0</v>
      </c>
      <c r="W361" s="320">
        <f t="shared" si="358"/>
        <v>4736.88</v>
      </c>
      <c r="X361" s="315">
        <f t="shared" si="359"/>
        <v>98.685000000000002</v>
      </c>
      <c r="Y361" s="315">
        <f t="shared" si="360"/>
        <v>0</v>
      </c>
      <c r="Z361" s="320"/>
    </row>
    <row r="362" spans="1:76" ht="42.75" customHeight="1" outlineLevel="1" x14ac:dyDescent="0.45">
      <c r="A362" s="5">
        <v>307</v>
      </c>
      <c r="B362" s="5">
        <v>307</v>
      </c>
      <c r="C362" s="5" t="s">
        <v>287</v>
      </c>
      <c r="D362" s="196" t="s">
        <v>552</v>
      </c>
      <c r="E362" s="10">
        <v>331.69</v>
      </c>
      <c r="F362" s="285">
        <f t="shared" si="377"/>
        <v>41792.94</v>
      </c>
      <c r="G362" s="285">
        <f t="shared" si="378"/>
        <v>0</v>
      </c>
      <c r="H362" s="285">
        <f t="shared" si="379"/>
        <v>41792.94</v>
      </c>
      <c r="I362" s="285">
        <v>126</v>
      </c>
      <c r="J362" s="285">
        <v>0</v>
      </c>
      <c r="K362" s="10"/>
      <c r="M362" s="319">
        <f t="shared" si="355"/>
        <v>37613.646000000001</v>
      </c>
      <c r="N362" s="319">
        <f t="shared" si="356"/>
        <v>0</v>
      </c>
      <c r="O362" s="319">
        <f t="shared" si="361"/>
        <v>37613.646000000001</v>
      </c>
      <c r="P362" s="319">
        <v>113.4</v>
      </c>
      <c r="Q362" s="319">
        <v>0</v>
      </c>
      <c r="R362" s="319">
        <f t="shared" si="357"/>
        <v>113.4</v>
      </c>
      <c r="U362" s="315">
        <f t="shared" si="380"/>
        <v>63943.198199999999</v>
      </c>
      <c r="V362" s="315">
        <f t="shared" si="381"/>
        <v>0</v>
      </c>
      <c r="W362" s="320">
        <f t="shared" si="358"/>
        <v>63943.198199999999</v>
      </c>
      <c r="X362" s="315">
        <f t="shared" si="359"/>
        <v>192.78</v>
      </c>
      <c r="Y362" s="315">
        <f t="shared" si="360"/>
        <v>0</v>
      </c>
      <c r="Z362" s="320"/>
    </row>
    <row r="363" spans="1:76" ht="57" customHeight="1" outlineLevel="1" x14ac:dyDescent="0.45">
      <c r="A363" s="5">
        <v>308</v>
      </c>
      <c r="B363" s="5">
        <v>308</v>
      </c>
      <c r="C363" s="5" t="s">
        <v>288</v>
      </c>
      <c r="D363" s="196" t="s">
        <v>552</v>
      </c>
      <c r="E363" s="10">
        <v>7.23</v>
      </c>
      <c r="F363" s="285">
        <f t="shared" si="377"/>
        <v>910.98</v>
      </c>
      <c r="G363" s="285">
        <f t="shared" si="378"/>
        <v>0</v>
      </c>
      <c r="H363" s="285">
        <f t="shared" si="379"/>
        <v>910.98</v>
      </c>
      <c r="I363" s="285">
        <v>126</v>
      </c>
      <c r="J363" s="285">
        <v>0</v>
      </c>
      <c r="K363" s="10"/>
      <c r="M363" s="319">
        <f t="shared" si="355"/>
        <v>819.88200000000006</v>
      </c>
      <c r="N363" s="319">
        <f t="shared" si="356"/>
        <v>0</v>
      </c>
      <c r="O363" s="319">
        <f t="shared" si="361"/>
        <v>819.88200000000006</v>
      </c>
      <c r="P363" s="319">
        <v>113.4</v>
      </c>
      <c r="Q363" s="319">
        <v>0</v>
      </c>
      <c r="R363" s="319">
        <f t="shared" si="357"/>
        <v>113.4</v>
      </c>
      <c r="U363" s="315">
        <f t="shared" si="380"/>
        <v>1393.7994000000001</v>
      </c>
      <c r="V363" s="315">
        <f t="shared" si="381"/>
        <v>0</v>
      </c>
      <c r="W363" s="320">
        <f t="shared" si="358"/>
        <v>1393.7994000000001</v>
      </c>
      <c r="X363" s="315">
        <f t="shared" si="359"/>
        <v>192.78</v>
      </c>
      <c r="Y363" s="315">
        <f t="shared" si="360"/>
        <v>0</v>
      </c>
      <c r="Z363" s="320"/>
    </row>
    <row r="364" spans="1:76" ht="99.75" customHeight="1" outlineLevel="1" x14ac:dyDescent="0.45">
      <c r="A364" s="5">
        <v>309</v>
      </c>
      <c r="B364" s="5">
        <v>309</v>
      </c>
      <c r="C364" s="5" t="s">
        <v>289</v>
      </c>
      <c r="D364" s="196" t="s">
        <v>553</v>
      </c>
      <c r="E364" s="10">
        <v>2.81</v>
      </c>
      <c r="F364" s="285">
        <f t="shared" si="377"/>
        <v>354060</v>
      </c>
      <c r="G364" s="285">
        <f t="shared" si="378"/>
        <v>0</v>
      </c>
      <c r="H364" s="285">
        <f t="shared" si="379"/>
        <v>354060</v>
      </c>
      <c r="I364" s="285">
        <v>126000</v>
      </c>
      <c r="J364" s="285">
        <v>0</v>
      </c>
      <c r="K364" s="10"/>
      <c r="M364" s="319">
        <f t="shared" si="355"/>
        <v>318654</v>
      </c>
      <c r="N364" s="319">
        <f t="shared" si="356"/>
        <v>0</v>
      </c>
      <c r="O364" s="319">
        <f t="shared" si="361"/>
        <v>318654</v>
      </c>
      <c r="P364" s="319">
        <v>113400</v>
      </c>
      <c r="Q364" s="319">
        <v>0</v>
      </c>
      <c r="R364" s="319">
        <f t="shared" si="357"/>
        <v>113400</v>
      </c>
      <c r="U364" s="315">
        <f t="shared" si="380"/>
        <v>541711.80000000005</v>
      </c>
      <c r="V364" s="315">
        <f t="shared" si="381"/>
        <v>0</v>
      </c>
      <c r="W364" s="320">
        <f t="shared" si="358"/>
        <v>541711.80000000005</v>
      </c>
      <c r="X364" s="315">
        <f t="shared" si="359"/>
        <v>192780</v>
      </c>
      <c r="Y364" s="315">
        <f t="shared" si="360"/>
        <v>0</v>
      </c>
      <c r="Z364" s="320"/>
    </row>
    <row r="365" spans="1:76" s="26" customFormat="1" x14ac:dyDescent="0.45">
      <c r="A365" s="21"/>
      <c r="B365" s="21"/>
      <c r="C365" s="21" t="s">
        <v>290</v>
      </c>
      <c r="D365" s="27"/>
      <c r="E365" s="28"/>
      <c r="F365" s="225">
        <f t="shared" ref="F365:H365" si="382">SUM(F366:F369)</f>
        <v>147573.41999999998</v>
      </c>
      <c r="G365" s="225">
        <f t="shared" si="382"/>
        <v>0</v>
      </c>
      <c r="H365" s="225">
        <f t="shared" si="382"/>
        <v>147573.41999999998</v>
      </c>
      <c r="I365" s="225"/>
      <c r="J365" s="225"/>
      <c r="K365" s="225"/>
      <c r="L365" s="53"/>
      <c r="M365" s="225">
        <f t="shared" ref="M365:O365" si="383">SUM(M366:M369)</f>
        <v>132816.07800000001</v>
      </c>
      <c r="N365" s="225">
        <f t="shared" si="383"/>
        <v>0</v>
      </c>
      <c r="O365" s="225">
        <f t="shared" si="383"/>
        <v>132816.07800000001</v>
      </c>
      <c r="P365" s="319">
        <v>0</v>
      </c>
      <c r="Q365" s="319">
        <v>0</v>
      </c>
      <c r="R365" s="319">
        <f t="shared" si="357"/>
        <v>0</v>
      </c>
      <c r="S365" s="53"/>
      <c r="T365" s="53"/>
      <c r="U365" s="225">
        <f t="shared" ref="U365:W365" si="384">SUM(U366:U369)</f>
        <v>225787.33260000002</v>
      </c>
      <c r="V365" s="225">
        <f t="shared" si="384"/>
        <v>0</v>
      </c>
      <c r="W365" s="225">
        <f t="shared" si="384"/>
        <v>225787.33260000002</v>
      </c>
      <c r="X365" s="225"/>
      <c r="Y365" s="225"/>
      <c r="Z365" s="225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  <c r="AL365" s="53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53"/>
      <c r="AX365" s="53"/>
      <c r="AY365" s="53"/>
      <c r="AZ365" s="53"/>
      <c r="BA365" s="53"/>
      <c r="BB365" s="53"/>
      <c r="BC365" s="53"/>
      <c r="BD365" s="53"/>
      <c r="BE365" s="53"/>
      <c r="BF365" s="53"/>
      <c r="BG365" s="53"/>
      <c r="BH365" s="53"/>
      <c r="BI365" s="53"/>
      <c r="BJ365" s="53"/>
      <c r="BK365" s="53"/>
      <c r="BL365" s="53"/>
      <c r="BM365" s="53"/>
      <c r="BN365" s="53"/>
      <c r="BO365" s="53"/>
      <c r="BP365" s="53"/>
      <c r="BQ365" s="53"/>
      <c r="BR365" s="53"/>
      <c r="BS365" s="53"/>
      <c r="BT365" s="53"/>
      <c r="BU365" s="53"/>
      <c r="BV365" s="53"/>
      <c r="BW365" s="53"/>
      <c r="BX365" s="53"/>
    </row>
    <row r="366" spans="1:76" ht="42.75" customHeight="1" outlineLevel="1" x14ac:dyDescent="0.45">
      <c r="A366" s="5">
        <v>310</v>
      </c>
      <c r="B366" s="5">
        <v>310</v>
      </c>
      <c r="C366" s="5" t="s">
        <v>291</v>
      </c>
      <c r="D366" s="196" t="s">
        <v>552</v>
      </c>
      <c r="E366" s="10">
        <v>511.2</v>
      </c>
      <c r="F366" s="285">
        <f t="shared" ref="F366:F369" si="385">E366*I366</f>
        <v>32972.400000000001</v>
      </c>
      <c r="G366" s="285">
        <f t="shared" ref="G366:G369" si="386">E366*J366</f>
        <v>0</v>
      </c>
      <c r="H366" s="285">
        <f t="shared" ref="H366:H369" si="387">F366+G366</f>
        <v>32972.400000000001</v>
      </c>
      <c r="I366" s="285">
        <v>64.5</v>
      </c>
      <c r="J366" s="285">
        <v>0</v>
      </c>
      <c r="K366" s="10"/>
      <c r="M366" s="319">
        <f t="shared" si="355"/>
        <v>29675.16</v>
      </c>
      <c r="N366" s="319">
        <f t="shared" si="356"/>
        <v>0</v>
      </c>
      <c r="O366" s="319">
        <f t="shared" si="361"/>
        <v>29675.16</v>
      </c>
      <c r="P366" s="319">
        <v>58.050000000000004</v>
      </c>
      <c r="Q366" s="319">
        <v>0</v>
      </c>
      <c r="R366" s="319">
        <f t="shared" si="357"/>
        <v>58.050000000000004</v>
      </c>
      <c r="U366" s="315">
        <f t="shared" si="380"/>
        <v>50447.771999999997</v>
      </c>
      <c r="V366" s="315">
        <f t="shared" si="381"/>
        <v>0</v>
      </c>
      <c r="W366" s="320">
        <f t="shared" si="358"/>
        <v>50447.771999999997</v>
      </c>
      <c r="X366" s="315">
        <f t="shared" si="359"/>
        <v>98.685000000000002</v>
      </c>
      <c r="Y366" s="315">
        <f t="shared" si="360"/>
        <v>0</v>
      </c>
      <c r="Z366" s="320"/>
    </row>
    <row r="367" spans="1:76" ht="85.5" customHeight="1" outlineLevel="1" x14ac:dyDescent="0.45">
      <c r="A367" s="5">
        <v>311</v>
      </c>
      <c r="B367" s="5">
        <v>311</v>
      </c>
      <c r="C367" s="5" t="s">
        <v>292</v>
      </c>
      <c r="D367" s="196" t="s">
        <v>552</v>
      </c>
      <c r="E367" s="10">
        <v>375.15</v>
      </c>
      <c r="F367" s="285">
        <f t="shared" si="385"/>
        <v>24197.174999999999</v>
      </c>
      <c r="G367" s="285">
        <f t="shared" si="386"/>
        <v>0</v>
      </c>
      <c r="H367" s="285">
        <f t="shared" si="387"/>
        <v>24197.174999999999</v>
      </c>
      <c r="I367" s="285">
        <v>64.5</v>
      </c>
      <c r="J367" s="285">
        <v>0</v>
      </c>
      <c r="K367" s="10"/>
      <c r="M367" s="319">
        <f t="shared" si="355"/>
        <v>21777.4575</v>
      </c>
      <c r="N367" s="319">
        <f t="shared" si="356"/>
        <v>0</v>
      </c>
      <c r="O367" s="319">
        <f t="shared" si="361"/>
        <v>21777.4575</v>
      </c>
      <c r="P367" s="319">
        <v>58.050000000000004</v>
      </c>
      <c r="Q367" s="319">
        <v>0</v>
      </c>
      <c r="R367" s="319">
        <f t="shared" si="357"/>
        <v>58.050000000000004</v>
      </c>
      <c r="U367" s="315">
        <f t="shared" si="380"/>
        <v>37021.677749999995</v>
      </c>
      <c r="V367" s="315">
        <f t="shared" si="381"/>
        <v>0</v>
      </c>
      <c r="W367" s="320">
        <f t="shared" si="358"/>
        <v>37021.677749999995</v>
      </c>
      <c r="X367" s="315">
        <f t="shared" si="359"/>
        <v>98.685000000000002</v>
      </c>
      <c r="Y367" s="315">
        <f t="shared" si="360"/>
        <v>0</v>
      </c>
      <c r="Z367" s="320"/>
    </row>
    <row r="368" spans="1:76" ht="85.5" customHeight="1" outlineLevel="1" x14ac:dyDescent="0.45">
      <c r="A368" s="5">
        <v>312</v>
      </c>
      <c r="B368" s="5">
        <v>312</v>
      </c>
      <c r="C368" s="5" t="s">
        <v>293</v>
      </c>
      <c r="D368" s="196" t="s">
        <v>552</v>
      </c>
      <c r="E368" s="10">
        <v>1012.04</v>
      </c>
      <c r="F368" s="285">
        <f t="shared" si="385"/>
        <v>65276.579999999994</v>
      </c>
      <c r="G368" s="285">
        <f t="shared" si="386"/>
        <v>0</v>
      </c>
      <c r="H368" s="285">
        <f t="shared" si="387"/>
        <v>65276.579999999994</v>
      </c>
      <c r="I368" s="285">
        <v>64.5</v>
      </c>
      <c r="J368" s="285">
        <v>0</v>
      </c>
      <c r="K368" s="10"/>
      <c r="M368" s="319">
        <f t="shared" si="355"/>
        <v>58748.921999999999</v>
      </c>
      <c r="N368" s="319">
        <f t="shared" si="356"/>
        <v>0</v>
      </c>
      <c r="O368" s="319">
        <f t="shared" si="361"/>
        <v>58748.921999999999</v>
      </c>
      <c r="P368" s="319">
        <v>58.050000000000004</v>
      </c>
      <c r="Q368" s="319">
        <v>0</v>
      </c>
      <c r="R368" s="319">
        <f t="shared" si="357"/>
        <v>58.050000000000004</v>
      </c>
      <c r="U368" s="315">
        <f t="shared" si="380"/>
        <v>99873.167400000006</v>
      </c>
      <c r="V368" s="315">
        <f t="shared" si="381"/>
        <v>0</v>
      </c>
      <c r="W368" s="320">
        <f t="shared" si="358"/>
        <v>99873.167400000006</v>
      </c>
      <c r="X368" s="315">
        <f t="shared" si="359"/>
        <v>98.685000000000002</v>
      </c>
      <c r="Y368" s="315">
        <f t="shared" si="360"/>
        <v>0</v>
      </c>
      <c r="Z368" s="320"/>
    </row>
    <row r="369" spans="1:76" ht="42.75" customHeight="1" outlineLevel="1" x14ac:dyDescent="0.45">
      <c r="A369" s="5">
        <v>313</v>
      </c>
      <c r="B369" s="5">
        <v>313</v>
      </c>
      <c r="C369" s="5" t="s">
        <v>294</v>
      </c>
      <c r="D369" s="196" t="s">
        <v>552</v>
      </c>
      <c r="E369" s="10">
        <v>389.57</v>
      </c>
      <c r="F369" s="285">
        <f t="shared" si="385"/>
        <v>25127.264999999999</v>
      </c>
      <c r="G369" s="285">
        <f t="shared" si="386"/>
        <v>0</v>
      </c>
      <c r="H369" s="285">
        <f t="shared" si="387"/>
        <v>25127.264999999999</v>
      </c>
      <c r="I369" s="285">
        <v>64.5</v>
      </c>
      <c r="J369" s="285">
        <v>0</v>
      </c>
      <c r="K369" s="10"/>
      <c r="M369" s="319">
        <f t="shared" si="355"/>
        <v>22614.538500000002</v>
      </c>
      <c r="N369" s="319">
        <f t="shared" si="356"/>
        <v>0</v>
      </c>
      <c r="O369" s="319">
        <f t="shared" si="361"/>
        <v>22614.538500000002</v>
      </c>
      <c r="P369" s="319">
        <v>58.050000000000004</v>
      </c>
      <c r="Q369" s="319">
        <v>0</v>
      </c>
      <c r="R369" s="319">
        <f t="shared" si="357"/>
        <v>58.050000000000004</v>
      </c>
      <c r="U369" s="315">
        <f t="shared" si="380"/>
        <v>38444.715450000003</v>
      </c>
      <c r="V369" s="315">
        <f t="shared" si="381"/>
        <v>0</v>
      </c>
      <c r="W369" s="320">
        <f t="shared" si="358"/>
        <v>38444.715450000003</v>
      </c>
      <c r="X369" s="315">
        <f t="shared" si="359"/>
        <v>98.685000000000002</v>
      </c>
      <c r="Y369" s="315">
        <f t="shared" si="360"/>
        <v>0</v>
      </c>
      <c r="Z369" s="320"/>
    </row>
    <row r="370" spans="1:76" s="30" customFormat="1" x14ac:dyDescent="0.45">
      <c r="A370" s="22"/>
      <c r="B370" s="22"/>
      <c r="C370" s="22" t="s">
        <v>63</v>
      </c>
      <c r="D370" s="22"/>
      <c r="E370" s="220">
        <f t="shared" ref="E370:H370" si="388">E371+E377+E382+E387+E392+E394+E396+E401+E403+E406+E408+E410+E412</f>
        <v>0</v>
      </c>
      <c r="F370" s="220">
        <f t="shared" si="388"/>
        <v>1652889.2070000002</v>
      </c>
      <c r="G370" s="220">
        <f t="shared" si="388"/>
        <v>1074705.8605006002</v>
      </c>
      <c r="H370" s="220">
        <f t="shared" si="388"/>
        <v>2727595.0675006006</v>
      </c>
      <c r="I370" s="220"/>
      <c r="J370" s="220"/>
      <c r="K370" s="220"/>
      <c r="L370" s="55"/>
      <c r="M370" s="220">
        <f t="shared" ref="M370:O370" si="389">M371+M377+M382+M387+M392+M394+M396+M401+M403+M406+M408+M410+M412</f>
        <v>1487600.2863</v>
      </c>
      <c r="N370" s="220">
        <f t="shared" si="389"/>
        <v>967235.27445054008</v>
      </c>
      <c r="O370" s="220">
        <f t="shared" si="389"/>
        <v>2454835.5607505394</v>
      </c>
      <c r="P370" s="319">
        <v>0</v>
      </c>
      <c r="Q370" s="319">
        <v>0</v>
      </c>
      <c r="R370" s="319">
        <f t="shared" si="357"/>
        <v>0</v>
      </c>
      <c r="S370" s="55"/>
      <c r="T370" s="55"/>
      <c r="U370" s="220">
        <f t="shared" ref="U370:W370" si="390">U371+U377+U382+U387+U392+U394+U396+U401+U403+U406+U408+U410+U412</f>
        <v>2528920.4867100003</v>
      </c>
      <c r="V370" s="220">
        <f t="shared" si="390"/>
        <v>1063958.801895594</v>
      </c>
      <c r="W370" s="220">
        <f t="shared" si="390"/>
        <v>3592879.288605595</v>
      </c>
      <c r="X370" s="220"/>
      <c r="Y370" s="220"/>
      <c r="Z370" s="220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  <c r="AL370" s="55"/>
      <c r="AM370" s="55"/>
      <c r="AN370" s="55"/>
      <c r="AO370" s="55"/>
      <c r="AP370" s="55"/>
      <c r="AQ370" s="55"/>
      <c r="AR370" s="55"/>
      <c r="AS370" s="55"/>
      <c r="AT370" s="55"/>
      <c r="AU370" s="55"/>
      <c r="AV370" s="55"/>
      <c r="AW370" s="55"/>
      <c r="AX370" s="55"/>
      <c r="AY370" s="55"/>
      <c r="AZ370" s="55"/>
      <c r="BA370" s="55"/>
      <c r="BB370" s="55"/>
      <c r="BC370" s="55"/>
      <c r="BD370" s="55"/>
      <c r="BE370" s="55"/>
      <c r="BF370" s="55"/>
      <c r="BG370" s="55"/>
      <c r="BH370" s="55"/>
      <c r="BI370" s="55"/>
      <c r="BJ370" s="55"/>
      <c r="BK370" s="55"/>
      <c r="BL370" s="55"/>
      <c r="BM370" s="55"/>
      <c r="BN370" s="55"/>
      <c r="BO370" s="55"/>
      <c r="BP370" s="55"/>
      <c r="BQ370" s="55"/>
      <c r="BR370" s="55"/>
      <c r="BS370" s="55"/>
      <c r="BT370" s="55"/>
      <c r="BU370" s="55"/>
      <c r="BV370" s="55"/>
      <c r="BW370" s="55"/>
      <c r="BX370" s="55"/>
    </row>
    <row r="371" spans="1:76" s="26" customFormat="1" x14ac:dyDescent="0.45">
      <c r="A371" s="21"/>
      <c r="B371" s="21"/>
      <c r="C371" s="21" t="s">
        <v>295</v>
      </c>
      <c r="D371" s="27"/>
      <c r="E371" s="28"/>
      <c r="F371" s="225">
        <f t="shared" ref="F371:H371" si="391">SUM(F372:F376)</f>
        <v>82513.623000000007</v>
      </c>
      <c r="G371" s="225">
        <f t="shared" si="391"/>
        <v>85031.652128800008</v>
      </c>
      <c r="H371" s="225">
        <f t="shared" si="391"/>
        <v>167545.27512880001</v>
      </c>
      <c r="I371" s="225"/>
      <c r="J371" s="225"/>
      <c r="K371" s="225"/>
      <c r="L371" s="53"/>
      <c r="M371" s="225">
        <f t="shared" ref="M371:O371" si="392">SUM(M372:M376)</f>
        <v>74262.260700000013</v>
      </c>
      <c r="N371" s="225">
        <f t="shared" si="392"/>
        <v>76528.486915920017</v>
      </c>
      <c r="O371" s="225">
        <f t="shared" si="392"/>
        <v>150790.74761592</v>
      </c>
      <c r="P371" s="319">
        <v>0</v>
      </c>
      <c r="Q371" s="319">
        <v>0</v>
      </c>
      <c r="R371" s="319">
        <f t="shared" si="357"/>
        <v>0</v>
      </c>
      <c r="S371" s="53"/>
      <c r="T371" s="53"/>
      <c r="U371" s="225">
        <f t="shared" ref="U371:W371" si="393">SUM(U372:U376)</f>
        <v>126245.84319</v>
      </c>
      <c r="V371" s="225">
        <f t="shared" si="393"/>
        <v>84181.33560751201</v>
      </c>
      <c r="W371" s="225">
        <f t="shared" si="393"/>
        <v>210427.178797512</v>
      </c>
      <c r="X371" s="225"/>
      <c r="Y371" s="225"/>
      <c r="Z371" s="225"/>
      <c r="AA371" s="53"/>
      <c r="AB371" s="53"/>
      <c r="AC371" s="53"/>
      <c r="AD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  <c r="BH371" s="53"/>
      <c r="BI371" s="53"/>
      <c r="BJ371" s="53"/>
      <c r="BK371" s="53"/>
      <c r="BL371" s="53"/>
      <c r="BM371" s="53"/>
      <c r="BN371" s="53"/>
      <c r="BO371" s="53"/>
      <c r="BP371" s="53"/>
      <c r="BQ371" s="53"/>
      <c r="BR371" s="53"/>
      <c r="BS371" s="53"/>
      <c r="BT371" s="53"/>
      <c r="BU371" s="53"/>
      <c r="BV371" s="53"/>
      <c r="BW371" s="53"/>
      <c r="BX371" s="53"/>
    </row>
    <row r="372" spans="1:76" ht="128.25" customHeight="1" outlineLevel="1" x14ac:dyDescent="0.45">
      <c r="A372" s="5">
        <v>314</v>
      </c>
      <c r="B372" s="5">
        <v>314</v>
      </c>
      <c r="C372" s="5" t="s">
        <v>296</v>
      </c>
      <c r="D372" s="196" t="s">
        <v>552</v>
      </c>
      <c r="E372" s="10">
        <v>654.11</v>
      </c>
      <c r="F372" s="285">
        <f t="shared" ref="F372:F376" si="394">E372*I372</f>
        <v>46605.337500000001</v>
      </c>
      <c r="G372" s="285">
        <f t="shared" ref="G372:G376" si="395">E372*J372</f>
        <v>55403.117000000006</v>
      </c>
      <c r="H372" s="285">
        <f t="shared" ref="H372:H376" si="396">F372+G372</f>
        <v>102008.45450000001</v>
      </c>
      <c r="I372" s="285">
        <v>71.25</v>
      </c>
      <c r="J372" s="285">
        <v>84.7</v>
      </c>
      <c r="K372" s="10"/>
      <c r="M372" s="319">
        <f t="shared" si="355"/>
        <v>41944.803749999999</v>
      </c>
      <c r="N372" s="319">
        <f t="shared" si="356"/>
        <v>49862.805300000007</v>
      </c>
      <c r="O372" s="319">
        <f t="shared" si="361"/>
        <v>91807.609049999999</v>
      </c>
      <c r="P372" s="319">
        <v>64.125</v>
      </c>
      <c r="Q372" s="319">
        <v>76.23</v>
      </c>
      <c r="R372" s="319">
        <f t="shared" si="357"/>
        <v>140.35500000000002</v>
      </c>
      <c r="U372" s="315">
        <f t="shared" si="380"/>
        <v>71306.166375000001</v>
      </c>
      <c r="V372" s="315">
        <f t="shared" si="381"/>
        <v>54849.085830000004</v>
      </c>
      <c r="W372" s="320">
        <f t="shared" si="358"/>
        <v>126155.252205</v>
      </c>
      <c r="X372" s="315">
        <f t="shared" si="359"/>
        <v>109.0125</v>
      </c>
      <c r="Y372" s="315">
        <f t="shared" si="360"/>
        <v>83.853000000000009</v>
      </c>
      <c r="Z372" s="320"/>
    </row>
    <row r="373" spans="1:76" ht="114" customHeight="1" outlineLevel="1" x14ac:dyDescent="0.45">
      <c r="A373" s="5">
        <v>315</v>
      </c>
      <c r="B373" s="5">
        <v>315</v>
      </c>
      <c r="C373" s="5" t="s">
        <v>297</v>
      </c>
      <c r="D373" s="196" t="s">
        <v>552</v>
      </c>
      <c r="E373" s="10">
        <v>88.67</v>
      </c>
      <c r="F373" s="285">
        <f t="shared" si="394"/>
        <v>6317.7375000000002</v>
      </c>
      <c r="G373" s="285">
        <f t="shared" si="395"/>
        <v>7510.3490000000002</v>
      </c>
      <c r="H373" s="285">
        <f t="shared" si="396"/>
        <v>13828.086500000001</v>
      </c>
      <c r="I373" s="285">
        <v>71.25</v>
      </c>
      <c r="J373" s="285">
        <v>84.7</v>
      </c>
      <c r="K373" s="10"/>
      <c r="M373" s="319">
        <f t="shared" si="355"/>
        <v>5685.9637499999999</v>
      </c>
      <c r="N373" s="319">
        <f t="shared" si="356"/>
        <v>6759.3141000000005</v>
      </c>
      <c r="O373" s="319">
        <f t="shared" si="361"/>
        <v>12445.27785</v>
      </c>
      <c r="P373" s="319">
        <v>64.125</v>
      </c>
      <c r="Q373" s="319">
        <v>76.23</v>
      </c>
      <c r="R373" s="319">
        <f t="shared" si="357"/>
        <v>140.35500000000002</v>
      </c>
      <c r="U373" s="315">
        <f t="shared" si="380"/>
        <v>9666.1383750000005</v>
      </c>
      <c r="V373" s="315">
        <f t="shared" si="381"/>
        <v>7435.2455100000006</v>
      </c>
      <c r="W373" s="320">
        <f t="shared" si="358"/>
        <v>17101.383885000003</v>
      </c>
      <c r="X373" s="315">
        <f t="shared" si="359"/>
        <v>109.0125</v>
      </c>
      <c r="Y373" s="315">
        <f t="shared" si="360"/>
        <v>83.853000000000009</v>
      </c>
      <c r="Z373" s="320"/>
    </row>
    <row r="374" spans="1:76" ht="42.75" customHeight="1" outlineLevel="1" x14ac:dyDescent="0.45">
      <c r="A374" s="5">
        <v>316</v>
      </c>
      <c r="B374" s="5">
        <v>316</v>
      </c>
      <c r="C374" s="5" t="s">
        <v>298</v>
      </c>
      <c r="D374" s="196" t="s">
        <v>552</v>
      </c>
      <c r="E374" s="10">
        <v>65.3</v>
      </c>
      <c r="F374" s="285">
        <f t="shared" si="394"/>
        <v>4652.625</v>
      </c>
      <c r="G374" s="285">
        <f t="shared" si="395"/>
        <v>5726.8099999999995</v>
      </c>
      <c r="H374" s="285">
        <f t="shared" si="396"/>
        <v>10379.434999999999</v>
      </c>
      <c r="I374" s="285">
        <v>71.25</v>
      </c>
      <c r="J374" s="285">
        <v>87.7</v>
      </c>
      <c r="K374" s="10"/>
      <c r="M374" s="319">
        <f t="shared" si="355"/>
        <v>4187.3625000000002</v>
      </c>
      <c r="N374" s="319">
        <f t="shared" si="356"/>
        <v>5154.1289999999999</v>
      </c>
      <c r="O374" s="319">
        <f t="shared" si="361"/>
        <v>9341.4915000000001</v>
      </c>
      <c r="P374" s="319">
        <v>64.125</v>
      </c>
      <c r="Q374" s="319">
        <v>78.930000000000007</v>
      </c>
      <c r="R374" s="319">
        <f t="shared" si="357"/>
        <v>143.05500000000001</v>
      </c>
      <c r="U374" s="315">
        <f t="shared" si="380"/>
        <v>7118.5162499999997</v>
      </c>
      <c r="V374" s="315">
        <f t="shared" si="381"/>
        <v>5669.5419000000002</v>
      </c>
      <c r="W374" s="320">
        <f t="shared" si="358"/>
        <v>12788.058150000001</v>
      </c>
      <c r="X374" s="315">
        <f t="shared" si="359"/>
        <v>109.0125</v>
      </c>
      <c r="Y374" s="315">
        <f t="shared" si="360"/>
        <v>86.823000000000008</v>
      </c>
      <c r="Z374" s="320"/>
    </row>
    <row r="375" spans="1:76" ht="14.25" customHeight="1" outlineLevel="1" x14ac:dyDescent="0.45">
      <c r="A375" s="5">
        <v>317</v>
      </c>
      <c r="B375" s="5">
        <v>317</v>
      </c>
      <c r="C375" s="5" t="s">
        <v>299</v>
      </c>
      <c r="D375" s="196" t="s">
        <v>552</v>
      </c>
      <c r="E375" s="10">
        <v>58.95</v>
      </c>
      <c r="F375" s="285">
        <f t="shared" si="394"/>
        <v>23255.775000000001</v>
      </c>
      <c r="G375" s="285">
        <f t="shared" si="395"/>
        <v>15285.735000000001</v>
      </c>
      <c r="H375" s="285">
        <f t="shared" si="396"/>
        <v>38541.51</v>
      </c>
      <c r="I375" s="285">
        <v>394.5</v>
      </c>
      <c r="J375" s="285">
        <v>259.3</v>
      </c>
      <c r="K375" s="10"/>
      <c r="M375" s="319">
        <f t="shared" si="355"/>
        <v>20930.197500000002</v>
      </c>
      <c r="N375" s="319">
        <f t="shared" si="356"/>
        <v>13757.1615</v>
      </c>
      <c r="O375" s="319">
        <f t="shared" si="361"/>
        <v>34687.359000000004</v>
      </c>
      <c r="P375" s="319">
        <v>355.05</v>
      </c>
      <c r="Q375" s="319">
        <v>233.37</v>
      </c>
      <c r="R375" s="319">
        <f t="shared" si="357"/>
        <v>588.42000000000007</v>
      </c>
      <c r="U375" s="315">
        <f t="shared" si="380"/>
        <v>35581.335750000006</v>
      </c>
      <c r="V375" s="315">
        <f t="shared" si="381"/>
        <v>15132.877650000004</v>
      </c>
      <c r="W375" s="320">
        <f t="shared" si="358"/>
        <v>50714.213400000008</v>
      </c>
      <c r="X375" s="315">
        <f t="shared" si="359"/>
        <v>603.58500000000004</v>
      </c>
      <c r="Y375" s="315">
        <f t="shared" si="360"/>
        <v>256.70700000000005</v>
      </c>
      <c r="Z375" s="320"/>
    </row>
    <row r="376" spans="1:76" ht="57" customHeight="1" outlineLevel="1" x14ac:dyDescent="0.45">
      <c r="A376" s="5">
        <v>318</v>
      </c>
      <c r="B376" s="5">
        <v>318</v>
      </c>
      <c r="C376" s="5" t="s">
        <v>299</v>
      </c>
      <c r="D376" s="196" t="s">
        <v>552</v>
      </c>
      <c r="E376" s="10">
        <v>4.2640000000000002</v>
      </c>
      <c r="F376" s="285">
        <f t="shared" si="394"/>
        <v>1682.1480000000001</v>
      </c>
      <c r="G376" s="285">
        <f t="shared" si="395"/>
        <v>1105.6411287999999</v>
      </c>
      <c r="H376" s="285">
        <f t="shared" si="396"/>
        <v>2787.7891288000001</v>
      </c>
      <c r="I376" s="285">
        <v>394.5</v>
      </c>
      <c r="J376" s="285">
        <v>259.29669999999999</v>
      </c>
      <c r="K376" s="10"/>
      <c r="M376" s="319">
        <f t="shared" si="355"/>
        <v>1513.9332000000002</v>
      </c>
      <c r="N376" s="319">
        <f t="shared" si="356"/>
        <v>995.07701592000001</v>
      </c>
      <c r="O376" s="319">
        <f t="shared" si="361"/>
        <v>2509.0102159200001</v>
      </c>
      <c r="P376" s="319">
        <v>355.05</v>
      </c>
      <c r="Q376" s="319">
        <v>233.36703</v>
      </c>
      <c r="R376" s="319">
        <f t="shared" si="357"/>
        <v>588.41703000000007</v>
      </c>
      <c r="U376" s="315">
        <f t="shared" si="380"/>
        <v>2573.6864400000004</v>
      </c>
      <c r="V376" s="315">
        <f t="shared" si="381"/>
        <v>1094.584717512</v>
      </c>
      <c r="W376" s="320">
        <f t="shared" si="358"/>
        <v>3668.2711575120002</v>
      </c>
      <c r="X376" s="315">
        <f t="shared" si="359"/>
        <v>603.58500000000004</v>
      </c>
      <c r="Y376" s="315">
        <f t="shared" si="360"/>
        <v>256.703733</v>
      </c>
      <c r="Z376" s="320"/>
    </row>
    <row r="377" spans="1:76" s="26" customFormat="1" ht="28.5" x14ac:dyDescent="0.45">
      <c r="A377" s="21"/>
      <c r="B377" s="21"/>
      <c r="C377" s="21" t="s">
        <v>300</v>
      </c>
      <c r="D377" s="27"/>
      <c r="E377" s="28"/>
      <c r="F377" s="225">
        <f t="shared" ref="F377:H377" si="397">SUM(F378:F381)</f>
        <v>58167.75</v>
      </c>
      <c r="G377" s="225">
        <f t="shared" si="397"/>
        <v>2680.3485000000001</v>
      </c>
      <c r="H377" s="225">
        <f t="shared" si="397"/>
        <v>60848.098499999993</v>
      </c>
      <c r="I377" s="225"/>
      <c r="J377" s="225"/>
      <c r="K377" s="225"/>
      <c r="L377" s="53"/>
      <c r="M377" s="225">
        <f t="shared" ref="M377:O377" si="398">SUM(M378:M381)</f>
        <v>52350.974999999999</v>
      </c>
      <c r="N377" s="225">
        <f t="shared" si="398"/>
        <v>2412.3136500000001</v>
      </c>
      <c r="O377" s="225">
        <f t="shared" si="398"/>
        <v>54763.288650000002</v>
      </c>
      <c r="P377" s="319">
        <v>0</v>
      </c>
      <c r="Q377" s="319">
        <v>0</v>
      </c>
      <c r="R377" s="319">
        <f t="shared" si="357"/>
        <v>0</v>
      </c>
      <c r="S377" s="53"/>
      <c r="T377" s="53"/>
      <c r="U377" s="225">
        <f t="shared" ref="U377:W377" si="399">SUM(U378:U381)</f>
        <v>88996.657500000001</v>
      </c>
      <c r="V377" s="225">
        <f t="shared" si="399"/>
        <v>2653.5450150000001</v>
      </c>
      <c r="W377" s="225">
        <f t="shared" si="399"/>
        <v>91650.202514999997</v>
      </c>
      <c r="X377" s="225"/>
      <c r="Y377" s="225"/>
      <c r="Z377" s="225"/>
      <c r="AA377" s="53"/>
      <c r="AB377" s="53"/>
      <c r="AC377" s="53"/>
      <c r="AD377" s="53"/>
      <c r="AE377" s="53"/>
      <c r="AF377" s="53"/>
      <c r="AG377" s="53"/>
      <c r="AH377" s="53"/>
      <c r="AI377" s="53"/>
      <c r="AJ377" s="53"/>
      <c r="AK377" s="53"/>
      <c r="AL377" s="53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53"/>
      <c r="AZ377" s="53"/>
      <c r="BA377" s="53"/>
      <c r="BB377" s="53"/>
      <c r="BC377" s="53"/>
      <c r="BD377" s="53"/>
      <c r="BE377" s="53"/>
      <c r="BF377" s="53"/>
      <c r="BG377" s="53"/>
      <c r="BH377" s="53"/>
      <c r="BI377" s="53"/>
      <c r="BJ377" s="53"/>
      <c r="BK377" s="53"/>
      <c r="BL377" s="53"/>
      <c r="BM377" s="53"/>
      <c r="BN377" s="53"/>
      <c r="BO377" s="53"/>
      <c r="BP377" s="53"/>
      <c r="BQ377" s="53"/>
      <c r="BR377" s="53"/>
      <c r="BS377" s="53"/>
      <c r="BT377" s="53"/>
      <c r="BU377" s="53"/>
      <c r="BV377" s="53"/>
      <c r="BW377" s="53"/>
      <c r="BX377" s="53"/>
    </row>
    <row r="378" spans="1:76" ht="42.75" customHeight="1" outlineLevel="1" x14ac:dyDescent="0.45">
      <c r="A378" s="5">
        <v>319</v>
      </c>
      <c r="B378" s="5">
        <v>319</v>
      </c>
      <c r="C378" s="5" t="s">
        <v>92</v>
      </c>
      <c r="D378" s="196" t="s">
        <v>550</v>
      </c>
      <c r="E378" s="10">
        <v>4</v>
      </c>
      <c r="F378" s="285">
        <f t="shared" ref="F378:F381" si="400">E378*I378</f>
        <v>40800</v>
      </c>
      <c r="G378" s="285">
        <f t="shared" ref="G378:G381" si="401">E378*J378</f>
        <v>0</v>
      </c>
      <c r="H378" s="285">
        <f t="shared" ref="H378:H381" si="402">F378+G378</f>
        <v>40800</v>
      </c>
      <c r="I378" s="285">
        <v>10200</v>
      </c>
      <c r="J378" s="285">
        <v>0</v>
      </c>
      <c r="K378" s="10"/>
      <c r="M378" s="319">
        <f t="shared" si="355"/>
        <v>36720</v>
      </c>
      <c r="N378" s="319">
        <f t="shared" si="356"/>
        <v>0</v>
      </c>
      <c r="O378" s="319">
        <f t="shared" si="361"/>
        <v>36720</v>
      </c>
      <c r="P378" s="319">
        <v>9180</v>
      </c>
      <c r="Q378" s="319">
        <v>0</v>
      </c>
      <c r="R378" s="319">
        <f t="shared" si="357"/>
        <v>9180</v>
      </c>
      <c r="U378" s="315">
        <f t="shared" si="380"/>
        <v>62424</v>
      </c>
      <c r="V378" s="315">
        <f t="shared" si="381"/>
        <v>0</v>
      </c>
      <c r="W378" s="320">
        <f t="shared" si="358"/>
        <v>62424</v>
      </c>
      <c r="X378" s="315">
        <f t="shared" si="359"/>
        <v>15606</v>
      </c>
      <c r="Y378" s="315">
        <f t="shared" si="360"/>
        <v>0</v>
      </c>
      <c r="Z378" s="320"/>
    </row>
    <row r="379" spans="1:76" ht="42.75" customHeight="1" outlineLevel="1" x14ac:dyDescent="0.45">
      <c r="A379" s="5">
        <v>320</v>
      </c>
      <c r="B379" s="5">
        <v>320</v>
      </c>
      <c r="C379" s="5" t="s">
        <v>93</v>
      </c>
      <c r="D379" s="196" t="s">
        <v>554</v>
      </c>
      <c r="E379" s="10">
        <v>2.7E-2</v>
      </c>
      <c r="F379" s="285">
        <f t="shared" si="400"/>
        <v>5184</v>
      </c>
      <c r="G379" s="285">
        <f t="shared" si="401"/>
        <v>72.224999999999994</v>
      </c>
      <c r="H379" s="285">
        <f t="shared" si="402"/>
        <v>5256.2250000000004</v>
      </c>
      <c r="I379" s="285">
        <v>192000</v>
      </c>
      <c r="J379" s="285">
        <v>2675</v>
      </c>
      <c r="K379" s="10"/>
      <c r="M379" s="319">
        <f t="shared" si="355"/>
        <v>4665.6000000000004</v>
      </c>
      <c r="N379" s="319">
        <f t="shared" si="356"/>
        <v>65.002499999999998</v>
      </c>
      <c r="O379" s="319">
        <f t="shared" si="361"/>
        <v>4730.6025</v>
      </c>
      <c r="P379" s="319">
        <v>172800</v>
      </c>
      <c r="Q379" s="319">
        <v>2407.5</v>
      </c>
      <c r="R379" s="319">
        <f t="shared" si="357"/>
        <v>175207.5</v>
      </c>
      <c r="U379" s="315">
        <f t="shared" si="380"/>
        <v>7931.5199999999995</v>
      </c>
      <c r="V379" s="315">
        <f t="shared" si="381"/>
        <v>71.502750000000006</v>
      </c>
      <c r="W379" s="320">
        <f t="shared" si="358"/>
        <v>8003.0227499999992</v>
      </c>
      <c r="X379" s="315">
        <f t="shared" si="359"/>
        <v>293760</v>
      </c>
      <c r="Y379" s="315">
        <f t="shared" si="360"/>
        <v>2648.25</v>
      </c>
      <c r="Z379" s="320"/>
    </row>
    <row r="380" spans="1:76" ht="57" customHeight="1" outlineLevel="1" x14ac:dyDescent="0.45">
      <c r="A380" s="5">
        <v>321</v>
      </c>
      <c r="B380" s="5">
        <v>321</v>
      </c>
      <c r="C380" s="5" t="s">
        <v>95</v>
      </c>
      <c r="D380" s="196" t="s">
        <v>554</v>
      </c>
      <c r="E380" s="10">
        <v>7.0000000000000001E-3</v>
      </c>
      <c r="F380" s="285">
        <f t="shared" si="400"/>
        <v>1895.25</v>
      </c>
      <c r="G380" s="285">
        <f t="shared" si="401"/>
        <v>405.7081</v>
      </c>
      <c r="H380" s="285">
        <f t="shared" si="402"/>
        <v>2300.9580999999998</v>
      </c>
      <c r="I380" s="285">
        <v>270750</v>
      </c>
      <c r="J380" s="285">
        <v>57958.3</v>
      </c>
      <c r="K380" s="10"/>
      <c r="M380" s="319">
        <f t="shared" si="355"/>
        <v>1705.7250000000001</v>
      </c>
      <c r="N380" s="319">
        <f t="shared" si="356"/>
        <v>365.13729000000001</v>
      </c>
      <c r="O380" s="319">
        <f t="shared" si="361"/>
        <v>2070.86229</v>
      </c>
      <c r="P380" s="319">
        <v>243675</v>
      </c>
      <c r="Q380" s="319">
        <v>52162.47</v>
      </c>
      <c r="R380" s="319">
        <f t="shared" si="357"/>
        <v>295837.46999999997</v>
      </c>
      <c r="U380" s="315">
        <f t="shared" si="380"/>
        <v>2899.7325000000001</v>
      </c>
      <c r="V380" s="315">
        <f t="shared" si="381"/>
        <v>401.65101900000002</v>
      </c>
      <c r="W380" s="320">
        <f t="shared" si="358"/>
        <v>3301.383519</v>
      </c>
      <c r="X380" s="315">
        <f t="shared" si="359"/>
        <v>414247.5</v>
      </c>
      <c r="Y380" s="315">
        <f t="shared" si="360"/>
        <v>57378.717000000004</v>
      </c>
      <c r="Z380" s="320"/>
    </row>
    <row r="381" spans="1:76" ht="71.25" customHeight="1" outlineLevel="1" x14ac:dyDescent="0.45">
      <c r="A381" s="5">
        <v>322</v>
      </c>
      <c r="B381" s="5">
        <v>322</v>
      </c>
      <c r="C381" s="5" t="s">
        <v>94</v>
      </c>
      <c r="D381" s="196" t="s">
        <v>554</v>
      </c>
      <c r="E381" s="10">
        <v>3.7999999999999999E-2</v>
      </c>
      <c r="F381" s="285">
        <f t="shared" si="400"/>
        <v>10288.5</v>
      </c>
      <c r="G381" s="285">
        <f t="shared" si="401"/>
        <v>2202.4153999999999</v>
      </c>
      <c r="H381" s="285">
        <f t="shared" si="402"/>
        <v>12490.9154</v>
      </c>
      <c r="I381" s="285">
        <v>270750</v>
      </c>
      <c r="J381" s="285">
        <v>57958.3</v>
      </c>
      <c r="K381" s="10"/>
      <c r="M381" s="319">
        <f t="shared" si="355"/>
        <v>9259.65</v>
      </c>
      <c r="N381" s="319">
        <f t="shared" si="356"/>
        <v>1982.1738600000001</v>
      </c>
      <c r="O381" s="319">
        <f t="shared" si="361"/>
        <v>11241.82386</v>
      </c>
      <c r="P381" s="319">
        <v>243675</v>
      </c>
      <c r="Q381" s="319">
        <v>52162.47</v>
      </c>
      <c r="R381" s="319">
        <f t="shared" si="357"/>
        <v>295837.46999999997</v>
      </c>
      <c r="U381" s="315">
        <f t="shared" si="380"/>
        <v>15741.404999999999</v>
      </c>
      <c r="V381" s="315">
        <f t="shared" si="381"/>
        <v>2180.3912460000001</v>
      </c>
      <c r="W381" s="320">
        <f t="shared" si="358"/>
        <v>17921.796245999998</v>
      </c>
      <c r="X381" s="315">
        <f t="shared" si="359"/>
        <v>414247.5</v>
      </c>
      <c r="Y381" s="315">
        <f t="shared" si="360"/>
        <v>57378.717000000004</v>
      </c>
      <c r="Z381" s="320"/>
    </row>
    <row r="382" spans="1:76" s="26" customFormat="1" x14ac:dyDescent="0.45">
      <c r="A382" s="21"/>
      <c r="B382" s="21"/>
      <c r="C382" s="21" t="s">
        <v>301</v>
      </c>
      <c r="D382" s="27"/>
      <c r="E382" s="28"/>
      <c r="F382" s="225">
        <f t="shared" ref="F382:H382" si="403">SUM(F383:F386)</f>
        <v>797846.98050000006</v>
      </c>
      <c r="G382" s="225">
        <f t="shared" si="403"/>
        <v>706906.87067179999</v>
      </c>
      <c r="H382" s="225">
        <f t="shared" si="403"/>
        <v>1504753.8511717999</v>
      </c>
      <c r="I382" s="225"/>
      <c r="J382" s="225"/>
      <c r="K382" s="225"/>
      <c r="L382" s="53"/>
      <c r="M382" s="225">
        <f t="shared" ref="M382:O382" si="404">SUM(M383:M386)</f>
        <v>718062.28245000006</v>
      </c>
      <c r="N382" s="225">
        <f t="shared" si="404"/>
        <v>636216.18360462005</v>
      </c>
      <c r="O382" s="225">
        <f t="shared" si="404"/>
        <v>1354278.4660546198</v>
      </c>
      <c r="P382" s="319">
        <v>0</v>
      </c>
      <c r="Q382" s="319">
        <v>0</v>
      </c>
      <c r="R382" s="319">
        <f t="shared" si="357"/>
        <v>0</v>
      </c>
      <c r="S382" s="53"/>
      <c r="T382" s="53"/>
      <c r="U382" s="225">
        <f t="shared" ref="U382:W382" si="405">SUM(U383:U386)</f>
        <v>1220705.880165</v>
      </c>
      <c r="V382" s="225">
        <f t="shared" si="405"/>
        <v>699837.80196508206</v>
      </c>
      <c r="W382" s="225">
        <f t="shared" si="405"/>
        <v>1920543.682130082</v>
      </c>
      <c r="X382" s="225"/>
      <c r="Y382" s="225"/>
      <c r="Z382" s="225"/>
      <c r="AA382" s="53"/>
      <c r="AB382" s="53"/>
      <c r="AC382" s="53"/>
      <c r="AD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G382" s="53"/>
      <c r="BH382" s="53"/>
      <c r="BI382" s="53"/>
      <c r="BJ382" s="53"/>
      <c r="BK382" s="53"/>
      <c r="BL382" s="53"/>
      <c r="BM382" s="53"/>
      <c r="BN382" s="53"/>
      <c r="BO382" s="53"/>
      <c r="BP382" s="53"/>
      <c r="BQ382" s="53"/>
      <c r="BR382" s="53"/>
      <c r="BS382" s="53"/>
      <c r="BT382" s="53"/>
      <c r="BU382" s="53"/>
      <c r="BV382" s="53"/>
      <c r="BW382" s="53"/>
      <c r="BX382" s="53"/>
    </row>
    <row r="383" spans="1:76" ht="114" customHeight="1" outlineLevel="1" x14ac:dyDescent="0.45">
      <c r="A383" s="5">
        <v>323</v>
      </c>
      <c r="B383" s="5">
        <v>323</v>
      </c>
      <c r="C383" s="5" t="s">
        <v>302</v>
      </c>
      <c r="D383" s="196" t="s">
        <v>553</v>
      </c>
      <c r="E383" s="10">
        <v>4.7679999999999998</v>
      </c>
      <c r="F383" s="285">
        <f t="shared" ref="F383:F386" si="406">E383*I383</f>
        <v>339720</v>
      </c>
      <c r="G383" s="285">
        <f t="shared" ref="G383:G386" si="407">E383*J383</f>
        <v>403889.17440000002</v>
      </c>
      <c r="H383" s="285">
        <f t="shared" ref="H383:H386" si="408">F383+G383</f>
        <v>743609.17440000002</v>
      </c>
      <c r="I383" s="285">
        <v>71250</v>
      </c>
      <c r="J383" s="285">
        <v>84708.3</v>
      </c>
      <c r="K383" s="10"/>
      <c r="M383" s="319">
        <f t="shared" si="355"/>
        <v>305748</v>
      </c>
      <c r="N383" s="319">
        <f t="shared" si="356"/>
        <v>363500.25695999997</v>
      </c>
      <c r="O383" s="319">
        <f t="shared" si="361"/>
        <v>669248.25695999991</v>
      </c>
      <c r="P383" s="319">
        <v>64125</v>
      </c>
      <c r="Q383" s="319">
        <v>76237.47</v>
      </c>
      <c r="R383" s="319">
        <f t="shared" si="357"/>
        <v>140362.47</v>
      </c>
      <c r="U383" s="315">
        <f t="shared" si="380"/>
        <v>519771.6</v>
      </c>
      <c r="V383" s="315">
        <f t="shared" si="381"/>
        <v>399850.282656</v>
      </c>
      <c r="W383" s="320">
        <f t="shared" si="358"/>
        <v>919621.88265599997</v>
      </c>
      <c r="X383" s="315">
        <f t="shared" si="359"/>
        <v>109012.5</v>
      </c>
      <c r="Y383" s="315">
        <f t="shared" si="360"/>
        <v>83861.217000000004</v>
      </c>
      <c r="Z383" s="320"/>
    </row>
    <row r="384" spans="1:76" ht="42.75" customHeight="1" outlineLevel="1" x14ac:dyDescent="0.45">
      <c r="A384" s="5">
        <v>324</v>
      </c>
      <c r="B384" s="5">
        <v>324</v>
      </c>
      <c r="C384" s="5" t="s">
        <v>303</v>
      </c>
      <c r="D384" s="196" t="s">
        <v>552</v>
      </c>
      <c r="E384" s="10">
        <v>50.17</v>
      </c>
      <c r="F384" s="285">
        <f t="shared" si="406"/>
        <v>3574.6125000000002</v>
      </c>
      <c r="G384" s="285">
        <f t="shared" si="407"/>
        <v>4249.8154110000005</v>
      </c>
      <c r="H384" s="285">
        <f t="shared" si="408"/>
        <v>7824.4279110000007</v>
      </c>
      <c r="I384" s="285">
        <v>71.25</v>
      </c>
      <c r="J384" s="285">
        <v>84.708300000000008</v>
      </c>
      <c r="K384" s="10"/>
      <c r="M384" s="319">
        <f t="shared" si="355"/>
        <v>3217.1512499999999</v>
      </c>
      <c r="N384" s="319">
        <f t="shared" si="356"/>
        <v>3824.833869900001</v>
      </c>
      <c r="O384" s="319">
        <f t="shared" si="361"/>
        <v>7041.9851199000004</v>
      </c>
      <c r="P384" s="319">
        <v>64.125</v>
      </c>
      <c r="Q384" s="319">
        <v>76.237470000000016</v>
      </c>
      <c r="R384" s="319">
        <f t="shared" si="357"/>
        <v>140.36247000000003</v>
      </c>
      <c r="U384" s="315">
        <f t="shared" si="380"/>
        <v>5469.1571250000006</v>
      </c>
      <c r="V384" s="315">
        <f t="shared" si="381"/>
        <v>4207.3172568900018</v>
      </c>
      <c r="W384" s="320">
        <f t="shared" si="358"/>
        <v>9676.4743818900024</v>
      </c>
      <c r="X384" s="315">
        <f t="shared" si="359"/>
        <v>109.0125</v>
      </c>
      <c r="Y384" s="315">
        <f t="shared" si="360"/>
        <v>83.861217000000025</v>
      </c>
      <c r="Z384" s="320"/>
    </row>
    <row r="385" spans="1:76" ht="71.25" customHeight="1" outlineLevel="1" x14ac:dyDescent="0.45">
      <c r="A385" s="5">
        <v>325</v>
      </c>
      <c r="B385" s="5">
        <v>325</v>
      </c>
      <c r="C385" s="5" t="s">
        <v>299</v>
      </c>
      <c r="D385" s="196" t="s">
        <v>553</v>
      </c>
      <c r="E385" s="10">
        <v>1.149</v>
      </c>
      <c r="F385" s="285">
        <f t="shared" si="406"/>
        <v>453280.5</v>
      </c>
      <c r="G385" s="285">
        <f t="shared" si="407"/>
        <v>297931.90830000001</v>
      </c>
      <c r="H385" s="285">
        <f t="shared" si="408"/>
        <v>751212.40830000001</v>
      </c>
      <c r="I385" s="285">
        <v>394500</v>
      </c>
      <c r="J385" s="285">
        <v>259296.7</v>
      </c>
      <c r="K385" s="10"/>
      <c r="M385" s="319">
        <f t="shared" si="355"/>
        <v>407952.45</v>
      </c>
      <c r="N385" s="319">
        <f t="shared" si="356"/>
        <v>268138.71747000003</v>
      </c>
      <c r="O385" s="319">
        <f t="shared" si="361"/>
        <v>676091.16746999999</v>
      </c>
      <c r="P385" s="319">
        <v>355050</v>
      </c>
      <c r="Q385" s="319">
        <v>233367.03000000003</v>
      </c>
      <c r="R385" s="319">
        <f t="shared" si="357"/>
        <v>588417.03</v>
      </c>
      <c r="U385" s="315">
        <f t="shared" si="380"/>
        <v>693519.16500000004</v>
      </c>
      <c r="V385" s="315">
        <f t="shared" si="381"/>
        <v>294952.58921700006</v>
      </c>
      <c r="W385" s="320">
        <f t="shared" si="358"/>
        <v>988471.7542170001</v>
      </c>
      <c r="X385" s="315">
        <f t="shared" si="359"/>
        <v>603585</v>
      </c>
      <c r="Y385" s="315">
        <f t="shared" si="360"/>
        <v>256703.73300000007</v>
      </c>
      <c r="Z385" s="320"/>
    </row>
    <row r="386" spans="1:76" ht="42.75" customHeight="1" outlineLevel="1" x14ac:dyDescent="0.45">
      <c r="A386" s="5">
        <v>326</v>
      </c>
      <c r="B386" s="5">
        <v>326</v>
      </c>
      <c r="C386" s="5" t="s">
        <v>299</v>
      </c>
      <c r="D386" s="196" t="s">
        <v>552</v>
      </c>
      <c r="E386" s="10">
        <v>3.2240000000000002</v>
      </c>
      <c r="F386" s="285">
        <f t="shared" si="406"/>
        <v>1271.8680000000002</v>
      </c>
      <c r="G386" s="285">
        <f t="shared" si="407"/>
        <v>835.9725608</v>
      </c>
      <c r="H386" s="285">
        <f t="shared" si="408"/>
        <v>2107.8405608000003</v>
      </c>
      <c r="I386" s="285">
        <v>394.5</v>
      </c>
      <c r="J386" s="285">
        <v>259.29669999999999</v>
      </c>
      <c r="K386" s="10"/>
      <c r="M386" s="319">
        <f t="shared" si="355"/>
        <v>1144.6812000000002</v>
      </c>
      <c r="N386" s="319">
        <f t="shared" si="356"/>
        <v>752.37530472000003</v>
      </c>
      <c r="O386" s="319">
        <f t="shared" si="361"/>
        <v>1897.0565047200002</v>
      </c>
      <c r="P386" s="319">
        <v>355.05</v>
      </c>
      <c r="Q386" s="319">
        <v>233.36703</v>
      </c>
      <c r="R386" s="319">
        <f t="shared" si="357"/>
        <v>588.41703000000007</v>
      </c>
      <c r="U386" s="315">
        <f t="shared" si="380"/>
        <v>1945.9580400000002</v>
      </c>
      <c r="V386" s="315">
        <f t="shared" si="381"/>
        <v>827.61283519200003</v>
      </c>
      <c r="W386" s="320">
        <f t="shared" si="358"/>
        <v>2773.5708751920001</v>
      </c>
      <c r="X386" s="315">
        <f t="shared" si="359"/>
        <v>603.58500000000004</v>
      </c>
      <c r="Y386" s="315">
        <f t="shared" si="360"/>
        <v>256.703733</v>
      </c>
      <c r="Z386" s="320"/>
    </row>
    <row r="387" spans="1:76" s="26" customFormat="1" ht="28.5" x14ac:dyDescent="0.45">
      <c r="A387" s="21"/>
      <c r="B387" s="21"/>
      <c r="C387" s="21" t="s">
        <v>304</v>
      </c>
      <c r="D387" s="27"/>
      <c r="E387" s="28"/>
      <c r="F387" s="225">
        <f t="shared" ref="F387:H387" si="409">SUM(F388:F391)</f>
        <v>35001</v>
      </c>
      <c r="G387" s="225">
        <f t="shared" si="409"/>
        <v>2587.6152000000002</v>
      </c>
      <c r="H387" s="225">
        <f t="shared" si="409"/>
        <v>37588.6152</v>
      </c>
      <c r="I387" s="225"/>
      <c r="J387" s="225"/>
      <c r="K387" s="225"/>
      <c r="L387" s="53"/>
      <c r="M387" s="225">
        <f t="shared" ref="M387:O387" si="410">SUM(M388:M391)</f>
        <v>31500.899999999998</v>
      </c>
      <c r="N387" s="225">
        <f t="shared" si="410"/>
        <v>2328.8536799999997</v>
      </c>
      <c r="O387" s="225">
        <f t="shared" si="410"/>
        <v>33829.753679999994</v>
      </c>
      <c r="P387" s="319">
        <v>0</v>
      </c>
      <c r="Q387" s="319">
        <v>0</v>
      </c>
      <c r="R387" s="319">
        <f t="shared" si="357"/>
        <v>0</v>
      </c>
      <c r="S387" s="53"/>
      <c r="T387" s="53"/>
      <c r="U387" s="225">
        <f t="shared" ref="U387:W387" si="411">SUM(U388:U391)</f>
        <v>53551.53</v>
      </c>
      <c r="V387" s="225">
        <f t="shared" si="411"/>
        <v>2561.7390479999999</v>
      </c>
      <c r="W387" s="225">
        <f t="shared" si="411"/>
        <v>56113.269047999995</v>
      </c>
      <c r="X387" s="225"/>
      <c r="Y387" s="225"/>
      <c r="Z387" s="225"/>
      <c r="AA387" s="53"/>
      <c r="AB387" s="53"/>
      <c r="AC387" s="53"/>
      <c r="AD387" s="53"/>
      <c r="AE387" s="53"/>
      <c r="AF387" s="53"/>
      <c r="AG387" s="53"/>
      <c r="AH387" s="53"/>
      <c r="AI387" s="53"/>
      <c r="AJ387" s="53"/>
      <c r="AK387" s="53"/>
      <c r="AL387" s="53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G387" s="53"/>
      <c r="BH387" s="53"/>
      <c r="BI387" s="53"/>
      <c r="BJ387" s="53"/>
      <c r="BK387" s="53"/>
      <c r="BL387" s="53"/>
      <c r="BM387" s="53"/>
      <c r="BN387" s="53"/>
      <c r="BO387" s="53"/>
      <c r="BP387" s="53"/>
      <c r="BQ387" s="53"/>
      <c r="BR387" s="53"/>
      <c r="BS387" s="53"/>
      <c r="BT387" s="53"/>
      <c r="BU387" s="53"/>
      <c r="BV387" s="53"/>
      <c r="BW387" s="53"/>
      <c r="BX387" s="53"/>
    </row>
    <row r="388" spans="1:76" ht="42.75" customHeight="1" outlineLevel="1" x14ac:dyDescent="0.45">
      <c r="A388" s="5">
        <v>327</v>
      </c>
      <c r="B388" s="5">
        <v>327</v>
      </c>
      <c r="C388" s="5" t="s">
        <v>92</v>
      </c>
      <c r="D388" s="196" t="s">
        <v>550</v>
      </c>
      <c r="E388" s="10">
        <v>2</v>
      </c>
      <c r="F388" s="285">
        <f t="shared" ref="F388:F391" si="412">E388*I388</f>
        <v>20400</v>
      </c>
      <c r="G388" s="285">
        <f t="shared" ref="G388:G391" si="413">E388*J388</f>
        <v>0</v>
      </c>
      <c r="H388" s="285">
        <f t="shared" ref="H388:H391" si="414">F388+G388</f>
        <v>20400</v>
      </c>
      <c r="I388" s="285">
        <v>10200</v>
      </c>
      <c r="J388" s="285">
        <v>0</v>
      </c>
      <c r="K388" s="10"/>
      <c r="M388" s="319">
        <f t="shared" si="355"/>
        <v>18360</v>
      </c>
      <c r="N388" s="319">
        <f t="shared" si="356"/>
        <v>0</v>
      </c>
      <c r="O388" s="319">
        <f t="shared" si="361"/>
        <v>18360</v>
      </c>
      <c r="P388" s="319">
        <v>9180</v>
      </c>
      <c r="Q388" s="319">
        <v>0</v>
      </c>
      <c r="R388" s="319">
        <f t="shared" si="357"/>
        <v>9180</v>
      </c>
      <c r="U388" s="315">
        <f t="shared" si="380"/>
        <v>31212</v>
      </c>
      <c r="V388" s="315">
        <f t="shared" si="381"/>
        <v>0</v>
      </c>
      <c r="W388" s="320">
        <f t="shared" si="358"/>
        <v>31212</v>
      </c>
      <c r="X388" s="315">
        <f t="shared" si="359"/>
        <v>15606</v>
      </c>
      <c r="Y388" s="315">
        <f t="shared" si="360"/>
        <v>0</v>
      </c>
      <c r="Z388" s="320"/>
    </row>
    <row r="389" spans="1:76" ht="42.75" customHeight="1" outlineLevel="1" x14ac:dyDescent="0.45">
      <c r="A389" s="5">
        <v>328</v>
      </c>
      <c r="B389" s="5">
        <v>328</v>
      </c>
      <c r="C389" s="5" t="s">
        <v>93</v>
      </c>
      <c r="D389" s="196" t="s">
        <v>554</v>
      </c>
      <c r="E389" s="10">
        <v>1.4E-2</v>
      </c>
      <c r="F389" s="285">
        <f t="shared" si="412"/>
        <v>2688</v>
      </c>
      <c r="G389" s="285">
        <f t="shared" si="413"/>
        <v>37.450000000000003</v>
      </c>
      <c r="H389" s="285">
        <f t="shared" si="414"/>
        <v>2725.45</v>
      </c>
      <c r="I389" s="285">
        <v>192000</v>
      </c>
      <c r="J389" s="285">
        <v>2675</v>
      </c>
      <c r="K389" s="10"/>
      <c r="M389" s="319">
        <f t="shared" si="355"/>
        <v>2419.2000000000003</v>
      </c>
      <c r="N389" s="319">
        <f t="shared" si="356"/>
        <v>33.704999999999998</v>
      </c>
      <c r="O389" s="319">
        <f t="shared" si="361"/>
        <v>2452.9050000000002</v>
      </c>
      <c r="P389" s="319">
        <v>172800</v>
      </c>
      <c r="Q389" s="319">
        <v>2407.5</v>
      </c>
      <c r="R389" s="319">
        <f t="shared" si="357"/>
        <v>175207.5</v>
      </c>
      <c r="U389" s="315">
        <f t="shared" si="380"/>
        <v>4112.6400000000003</v>
      </c>
      <c r="V389" s="315">
        <f t="shared" si="381"/>
        <v>37.075499999999998</v>
      </c>
      <c r="W389" s="320">
        <f t="shared" si="358"/>
        <v>4149.7155000000002</v>
      </c>
      <c r="X389" s="315">
        <f t="shared" si="359"/>
        <v>293760</v>
      </c>
      <c r="Y389" s="315">
        <f t="shared" si="360"/>
        <v>2648.25</v>
      </c>
      <c r="Z389" s="320"/>
    </row>
    <row r="390" spans="1:76" ht="57" customHeight="1" outlineLevel="1" x14ac:dyDescent="0.45">
      <c r="A390" s="5">
        <v>329</v>
      </c>
      <c r="B390" s="5">
        <v>329</v>
      </c>
      <c r="C390" s="5" t="s">
        <v>95</v>
      </c>
      <c r="D390" s="196" t="s">
        <v>554</v>
      </c>
      <c r="E390" s="10">
        <v>2.1999999999999999E-2</v>
      </c>
      <c r="F390" s="285">
        <f t="shared" si="412"/>
        <v>5956.5</v>
      </c>
      <c r="G390" s="285">
        <f t="shared" si="413"/>
        <v>1275.0826</v>
      </c>
      <c r="H390" s="285">
        <f t="shared" si="414"/>
        <v>7231.5825999999997</v>
      </c>
      <c r="I390" s="285">
        <v>270750</v>
      </c>
      <c r="J390" s="285">
        <v>57958.3</v>
      </c>
      <c r="K390" s="10"/>
      <c r="M390" s="319">
        <f t="shared" si="355"/>
        <v>5360.8499999999995</v>
      </c>
      <c r="N390" s="319">
        <f t="shared" si="356"/>
        <v>1147.5743399999999</v>
      </c>
      <c r="O390" s="319">
        <f t="shared" si="361"/>
        <v>6508.4243399999996</v>
      </c>
      <c r="P390" s="319">
        <v>243675</v>
      </c>
      <c r="Q390" s="319">
        <v>52162.47</v>
      </c>
      <c r="R390" s="319">
        <f t="shared" si="357"/>
        <v>295837.46999999997</v>
      </c>
      <c r="U390" s="315">
        <f t="shared" si="380"/>
        <v>9113.4449999999997</v>
      </c>
      <c r="V390" s="315">
        <f t="shared" si="381"/>
        <v>1262.331774</v>
      </c>
      <c r="W390" s="320">
        <f t="shared" si="358"/>
        <v>10375.776774</v>
      </c>
      <c r="X390" s="315">
        <f t="shared" si="359"/>
        <v>414247.5</v>
      </c>
      <c r="Y390" s="315">
        <f t="shared" si="360"/>
        <v>57378.717000000004</v>
      </c>
      <c r="Z390" s="320"/>
    </row>
    <row r="391" spans="1:76" ht="71.25" customHeight="1" outlineLevel="1" x14ac:dyDescent="0.45">
      <c r="A391" s="5">
        <v>330</v>
      </c>
      <c r="B391" s="5">
        <v>330</v>
      </c>
      <c r="C391" s="5" t="s">
        <v>94</v>
      </c>
      <c r="D391" s="196" t="s">
        <v>554</v>
      </c>
      <c r="E391" s="10">
        <v>2.1999999999999999E-2</v>
      </c>
      <c r="F391" s="285">
        <f t="shared" si="412"/>
        <v>5956.5</v>
      </c>
      <c r="G391" s="285">
        <f t="shared" si="413"/>
        <v>1275.0826</v>
      </c>
      <c r="H391" s="285">
        <f t="shared" si="414"/>
        <v>7231.5825999999997</v>
      </c>
      <c r="I391" s="285">
        <v>270750</v>
      </c>
      <c r="J391" s="285">
        <v>57958.3</v>
      </c>
      <c r="K391" s="10"/>
      <c r="M391" s="319">
        <f t="shared" ref="M391:M454" si="415">P391*E391</f>
        <v>5360.8499999999995</v>
      </c>
      <c r="N391" s="319">
        <f t="shared" ref="N391:N454" si="416">Q391*E391</f>
        <v>1147.5743399999999</v>
      </c>
      <c r="O391" s="319">
        <f t="shared" si="361"/>
        <v>6508.4243399999996</v>
      </c>
      <c r="P391" s="319">
        <v>243675</v>
      </c>
      <c r="Q391" s="319">
        <v>52162.47</v>
      </c>
      <c r="R391" s="319">
        <f t="shared" ref="R391:R454" si="417">P391+Q391</f>
        <v>295837.46999999997</v>
      </c>
      <c r="U391" s="315">
        <f t="shared" si="380"/>
        <v>9113.4449999999997</v>
      </c>
      <c r="V391" s="315">
        <f t="shared" si="381"/>
        <v>1262.331774</v>
      </c>
      <c r="W391" s="320">
        <f t="shared" ref="W391:W454" si="418">U391+V391</f>
        <v>10375.776774</v>
      </c>
      <c r="X391" s="315">
        <f t="shared" ref="X391:X454" si="419">P391*$S$1</f>
        <v>414247.5</v>
      </c>
      <c r="Y391" s="315">
        <f t="shared" ref="Y391:Y454" si="420">Q391*$S$2</f>
        <v>57378.717000000004</v>
      </c>
      <c r="Z391" s="320"/>
    </row>
    <row r="392" spans="1:76" s="26" customFormat="1" ht="28.5" x14ac:dyDescent="0.45">
      <c r="A392" s="21"/>
      <c r="B392" s="21"/>
      <c r="C392" s="21" t="s">
        <v>305</v>
      </c>
      <c r="D392" s="27"/>
      <c r="E392" s="28"/>
      <c r="F392" s="225">
        <f t="shared" ref="F392:H392" si="421">SUM(F393)</f>
        <v>38599.6875</v>
      </c>
      <c r="G392" s="225">
        <f t="shared" si="421"/>
        <v>45886.224999999999</v>
      </c>
      <c r="H392" s="225">
        <f t="shared" si="421"/>
        <v>84485.912500000006</v>
      </c>
      <c r="I392" s="225"/>
      <c r="J392" s="225"/>
      <c r="K392" s="225"/>
      <c r="L392" s="53"/>
      <c r="M392" s="225">
        <f t="shared" ref="M392:O392" si="422">SUM(M393)</f>
        <v>34739.71875</v>
      </c>
      <c r="N392" s="225">
        <f t="shared" si="422"/>
        <v>41297.602500000001</v>
      </c>
      <c r="O392" s="225">
        <f t="shared" si="422"/>
        <v>76037.321250000008</v>
      </c>
      <c r="P392" s="319">
        <v>0</v>
      </c>
      <c r="Q392" s="319">
        <v>0</v>
      </c>
      <c r="R392" s="319">
        <f t="shared" si="417"/>
        <v>0</v>
      </c>
      <c r="S392" s="53"/>
      <c r="T392" s="53"/>
      <c r="U392" s="225">
        <f t="shared" ref="U392:W392" si="423">SUM(U393)</f>
        <v>59057.521874999999</v>
      </c>
      <c r="V392" s="225">
        <f t="shared" si="423"/>
        <v>45427.362750000008</v>
      </c>
      <c r="W392" s="225">
        <f t="shared" si="423"/>
        <v>104484.88462500001</v>
      </c>
      <c r="X392" s="225"/>
      <c r="Y392" s="225"/>
      <c r="Z392" s="225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53"/>
      <c r="AZ392" s="53"/>
      <c r="BA392" s="53"/>
      <c r="BB392" s="53"/>
      <c r="BC392" s="53"/>
      <c r="BD392" s="53"/>
      <c r="BE392" s="53"/>
      <c r="BF392" s="53"/>
      <c r="BG392" s="53"/>
      <c r="BH392" s="53"/>
      <c r="BI392" s="53"/>
      <c r="BJ392" s="53"/>
      <c r="BK392" s="53"/>
      <c r="BL392" s="53"/>
      <c r="BM392" s="53"/>
      <c r="BN392" s="53"/>
      <c r="BO392" s="53"/>
      <c r="BP392" s="53"/>
      <c r="BQ392" s="53"/>
      <c r="BR392" s="53"/>
      <c r="BS392" s="53"/>
      <c r="BT392" s="53"/>
      <c r="BU392" s="53"/>
      <c r="BV392" s="53"/>
      <c r="BW392" s="53"/>
      <c r="BX392" s="53"/>
    </row>
    <row r="393" spans="1:76" ht="57" customHeight="1" outlineLevel="1" x14ac:dyDescent="0.45">
      <c r="A393" s="5">
        <v>331</v>
      </c>
      <c r="B393" s="5">
        <v>331</v>
      </c>
      <c r="C393" s="5" t="s">
        <v>306</v>
      </c>
      <c r="D393" s="196" t="s">
        <v>552</v>
      </c>
      <c r="E393" s="10">
        <v>541.75</v>
      </c>
      <c r="F393" s="285">
        <f t="shared" ref="F393" si="424">E393*I393</f>
        <v>38599.6875</v>
      </c>
      <c r="G393" s="285">
        <f t="shared" ref="G393" si="425">E393*J393</f>
        <v>45886.224999999999</v>
      </c>
      <c r="H393" s="285">
        <f t="shared" ref="H393" si="426">F393+G393</f>
        <v>84485.912500000006</v>
      </c>
      <c r="I393" s="285">
        <v>71.25</v>
      </c>
      <c r="J393" s="285">
        <v>84.7</v>
      </c>
      <c r="K393" s="10">
        <f>J393+I393</f>
        <v>155.94999999999999</v>
      </c>
      <c r="M393" s="319">
        <f t="shared" si="415"/>
        <v>34739.71875</v>
      </c>
      <c r="N393" s="319">
        <f t="shared" si="416"/>
        <v>41297.602500000001</v>
      </c>
      <c r="O393" s="319">
        <f t="shared" ref="O393:O455" si="427">M393+N393</f>
        <v>76037.321250000008</v>
      </c>
      <c r="P393" s="319">
        <v>64.125</v>
      </c>
      <c r="Q393" s="319">
        <v>76.23</v>
      </c>
      <c r="R393" s="319">
        <f t="shared" si="417"/>
        <v>140.35500000000002</v>
      </c>
      <c r="U393" s="315">
        <f t="shared" si="380"/>
        <v>59057.521874999999</v>
      </c>
      <c r="V393" s="315">
        <f t="shared" si="381"/>
        <v>45427.362750000008</v>
      </c>
      <c r="W393" s="320">
        <f t="shared" si="418"/>
        <v>104484.88462500001</v>
      </c>
      <c r="X393" s="315">
        <f t="shared" si="419"/>
        <v>109.0125</v>
      </c>
      <c r="Y393" s="315">
        <f t="shared" si="420"/>
        <v>83.853000000000009</v>
      </c>
      <c r="Z393" s="320"/>
    </row>
    <row r="394" spans="1:76" s="26" customFormat="1" x14ac:dyDescent="0.45">
      <c r="A394" s="21"/>
      <c r="B394" s="21"/>
      <c r="C394" s="21" t="s">
        <v>307</v>
      </c>
      <c r="D394" s="27"/>
      <c r="E394" s="28"/>
      <c r="F394" s="225">
        <f t="shared" ref="F394:H394" si="428">SUM(F395)</f>
        <v>1684.98</v>
      </c>
      <c r="G394" s="225">
        <f t="shared" si="428"/>
        <v>758.24099999999999</v>
      </c>
      <c r="H394" s="225">
        <f t="shared" si="428"/>
        <v>2443.221</v>
      </c>
      <c r="I394" s="225"/>
      <c r="J394" s="225"/>
      <c r="K394" s="225"/>
      <c r="L394" s="53"/>
      <c r="M394" s="225">
        <f t="shared" ref="M394:O394" si="429">SUM(M395)</f>
        <v>1516.482</v>
      </c>
      <c r="N394" s="225">
        <f t="shared" si="429"/>
        <v>682.41690000000006</v>
      </c>
      <c r="O394" s="225">
        <f t="shared" si="429"/>
        <v>2198.8989000000001</v>
      </c>
      <c r="P394" s="319">
        <v>0</v>
      </c>
      <c r="Q394" s="319">
        <v>0</v>
      </c>
      <c r="R394" s="319">
        <f t="shared" si="417"/>
        <v>0</v>
      </c>
      <c r="S394" s="53"/>
      <c r="T394" s="53"/>
      <c r="U394" s="225">
        <f t="shared" ref="U394:W394" si="430">SUM(U395)</f>
        <v>2578.0194000000001</v>
      </c>
      <c r="V394" s="225">
        <f t="shared" si="430"/>
        <v>750.65859000000012</v>
      </c>
      <c r="W394" s="225">
        <f t="shared" si="430"/>
        <v>3328.6779900000001</v>
      </c>
      <c r="X394" s="225"/>
      <c r="Y394" s="225"/>
      <c r="Z394" s="225"/>
      <c r="AA394" s="53"/>
      <c r="AB394" s="53"/>
      <c r="AC394" s="53"/>
      <c r="AD394" s="53"/>
      <c r="AE394" s="53"/>
      <c r="AF394" s="53"/>
      <c r="AG394" s="53"/>
      <c r="AH394" s="53"/>
      <c r="AI394" s="53"/>
      <c r="AJ394" s="53"/>
      <c r="AK394" s="53"/>
      <c r="AL394" s="53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G394" s="53"/>
      <c r="BH394" s="53"/>
      <c r="BI394" s="53"/>
      <c r="BJ394" s="53"/>
      <c r="BK394" s="53"/>
      <c r="BL394" s="53"/>
      <c r="BM394" s="53"/>
      <c r="BN394" s="53"/>
      <c r="BO394" s="53"/>
      <c r="BP394" s="53"/>
      <c r="BQ394" s="53"/>
      <c r="BR394" s="53"/>
      <c r="BS394" s="53"/>
      <c r="BT394" s="53"/>
      <c r="BU394" s="53"/>
      <c r="BV394" s="53"/>
      <c r="BW394" s="53"/>
      <c r="BX394" s="53"/>
    </row>
    <row r="395" spans="1:76" ht="71.25" customHeight="1" outlineLevel="1" x14ac:dyDescent="0.45">
      <c r="A395" s="5">
        <v>332</v>
      </c>
      <c r="B395" s="5">
        <v>332</v>
      </c>
      <c r="C395" s="5" t="s">
        <v>308</v>
      </c>
      <c r="D395" s="196" t="s">
        <v>552</v>
      </c>
      <c r="E395" s="10">
        <v>7.59</v>
      </c>
      <c r="F395" s="285">
        <f t="shared" ref="F395" si="431">E395*I395</f>
        <v>1684.98</v>
      </c>
      <c r="G395" s="285">
        <f t="shared" ref="G395" si="432">E395*J395</f>
        <v>758.24099999999999</v>
      </c>
      <c r="H395" s="285">
        <f t="shared" ref="H395" si="433">F395+G395</f>
        <v>2443.221</v>
      </c>
      <c r="I395" s="285">
        <v>222</v>
      </c>
      <c r="J395" s="285">
        <v>99.9</v>
      </c>
      <c r="K395" s="10">
        <f>J395+I395</f>
        <v>321.89999999999998</v>
      </c>
      <c r="M395" s="319">
        <f t="shared" si="415"/>
        <v>1516.482</v>
      </c>
      <c r="N395" s="319">
        <f t="shared" si="416"/>
        <v>682.41690000000006</v>
      </c>
      <c r="O395" s="319">
        <f t="shared" si="427"/>
        <v>2198.8989000000001</v>
      </c>
      <c r="P395" s="319">
        <v>199.8</v>
      </c>
      <c r="Q395" s="319">
        <v>89.910000000000011</v>
      </c>
      <c r="R395" s="319">
        <f t="shared" si="417"/>
        <v>289.71000000000004</v>
      </c>
      <c r="U395" s="315">
        <f t="shared" si="380"/>
        <v>2578.0194000000001</v>
      </c>
      <c r="V395" s="315">
        <f t="shared" si="381"/>
        <v>750.65859000000012</v>
      </c>
      <c r="W395" s="320">
        <f t="shared" si="418"/>
        <v>3328.6779900000001</v>
      </c>
      <c r="X395" s="315">
        <f t="shared" si="419"/>
        <v>339.66</v>
      </c>
      <c r="Y395" s="315">
        <f t="shared" si="420"/>
        <v>98.901000000000025</v>
      </c>
      <c r="Z395" s="320"/>
    </row>
    <row r="396" spans="1:76" s="26" customFormat="1" ht="28.5" x14ac:dyDescent="0.45">
      <c r="A396" s="21"/>
      <c r="B396" s="21"/>
      <c r="C396" s="21" t="s">
        <v>309</v>
      </c>
      <c r="D396" s="27"/>
      <c r="E396" s="28"/>
      <c r="F396" s="225">
        <f t="shared" ref="F396:H396" si="434">SUM(F397:F400)</f>
        <v>80030.5</v>
      </c>
      <c r="G396" s="225">
        <f t="shared" si="434"/>
        <v>0</v>
      </c>
      <c r="H396" s="225">
        <f t="shared" si="434"/>
        <v>80030.5</v>
      </c>
      <c r="I396" s="225"/>
      <c r="J396" s="225"/>
      <c r="K396" s="225"/>
      <c r="L396" s="53"/>
      <c r="M396" s="225">
        <f t="shared" ref="M396:O396" si="435">SUM(M397:M400)</f>
        <v>72027.45</v>
      </c>
      <c r="N396" s="225">
        <f t="shared" si="435"/>
        <v>0</v>
      </c>
      <c r="O396" s="225">
        <f t="shared" si="435"/>
        <v>72027.45</v>
      </c>
      <c r="P396" s="319">
        <v>0</v>
      </c>
      <c r="Q396" s="319">
        <v>0</v>
      </c>
      <c r="R396" s="319">
        <f t="shared" si="417"/>
        <v>0</v>
      </c>
      <c r="S396" s="53"/>
      <c r="T396" s="53"/>
      <c r="U396" s="225">
        <f t="shared" ref="U396:W396" si="436">SUM(U397:U400)</f>
        <v>122446.66500000001</v>
      </c>
      <c r="V396" s="225">
        <f t="shared" si="436"/>
        <v>0</v>
      </c>
      <c r="W396" s="225">
        <f t="shared" si="436"/>
        <v>122446.66500000001</v>
      </c>
      <c r="X396" s="225"/>
      <c r="Y396" s="225"/>
      <c r="Z396" s="225"/>
      <c r="AA396" s="53"/>
      <c r="AB396" s="53"/>
      <c r="AC396" s="53"/>
      <c r="AD396" s="53"/>
      <c r="AE396" s="53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G396" s="53"/>
      <c r="BH396" s="53"/>
      <c r="BI396" s="53"/>
      <c r="BJ396" s="53"/>
      <c r="BK396" s="53"/>
      <c r="BL396" s="53"/>
      <c r="BM396" s="53"/>
      <c r="BN396" s="53"/>
      <c r="BO396" s="53"/>
      <c r="BP396" s="53"/>
      <c r="BQ396" s="53"/>
      <c r="BR396" s="53"/>
      <c r="BS396" s="53"/>
      <c r="BT396" s="53"/>
      <c r="BU396" s="53"/>
      <c r="BV396" s="53"/>
      <c r="BW396" s="53"/>
      <c r="BX396" s="53"/>
    </row>
    <row r="397" spans="1:76" ht="28.5" customHeight="1" outlineLevel="1" x14ac:dyDescent="0.45">
      <c r="A397" s="5">
        <v>333</v>
      </c>
      <c r="B397" s="5">
        <v>333</v>
      </c>
      <c r="C397" s="5" t="s">
        <v>310</v>
      </c>
      <c r="D397" s="196" t="s">
        <v>554</v>
      </c>
      <c r="E397" s="10">
        <v>2.91</v>
      </c>
      <c r="F397" s="285">
        <f t="shared" ref="F397:F400" si="437">E397*I397</f>
        <v>19788</v>
      </c>
      <c r="G397" s="285">
        <f t="shared" ref="G397:G400" si="438">E397*J397</f>
        <v>0</v>
      </c>
      <c r="H397" s="285">
        <f t="shared" ref="H397:H400" si="439">F397+G397</f>
        <v>19788</v>
      </c>
      <c r="I397" s="285">
        <v>6800</v>
      </c>
      <c r="J397" s="285">
        <v>0</v>
      </c>
      <c r="K397" s="10">
        <f>J397+I397</f>
        <v>6800</v>
      </c>
      <c r="M397" s="319">
        <f t="shared" si="415"/>
        <v>17809.2</v>
      </c>
      <c r="N397" s="319">
        <f t="shared" si="416"/>
        <v>0</v>
      </c>
      <c r="O397" s="319">
        <f t="shared" si="427"/>
        <v>17809.2</v>
      </c>
      <c r="P397" s="319">
        <v>6120</v>
      </c>
      <c r="Q397" s="319">
        <v>0</v>
      </c>
      <c r="R397" s="319">
        <f t="shared" si="417"/>
        <v>6120</v>
      </c>
      <c r="U397" s="315">
        <f t="shared" si="380"/>
        <v>30275.640000000003</v>
      </c>
      <c r="V397" s="315">
        <f t="shared" si="381"/>
        <v>0</v>
      </c>
      <c r="W397" s="320">
        <f t="shared" si="418"/>
        <v>30275.640000000003</v>
      </c>
      <c r="X397" s="315">
        <f t="shared" si="419"/>
        <v>10404</v>
      </c>
      <c r="Y397" s="315">
        <f t="shared" si="420"/>
        <v>0</v>
      </c>
      <c r="Z397" s="320"/>
    </row>
    <row r="398" spans="1:76" ht="42.75" customHeight="1" outlineLevel="1" x14ac:dyDescent="0.45">
      <c r="A398" s="5">
        <v>334</v>
      </c>
      <c r="B398" s="5">
        <v>334</v>
      </c>
      <c r="C398" s="5" t="s">
        <v>311</v>
      </c>
      <c r="D398" s="196" t="s">
        <v>554</v>
      </c>
      <c r="E398" s="10">
        <v>0.06</v>
      </c>
      <c r="F398" s="285">
        <f t="shared" si="437"/>
        <v>5880</v>
      </c>
      <c r="G398" s="285">
        <f t="shared" si="438"/>
        <v>0</v>
      </c>
      <c r="H398" s="285">
        <f t="shared" si="439"/>
        <v>5880</v>
      </c>
      <c r="I398" s="285">
        <v>98000</v>
      </c>
      <c r="J398" s="285">
        <v>0</v>
      </c>
      <c r="K398" s="10">
        <f t="shared" ref="K398:K400" si="440">J398+I398</f>
        <v>98000</v>
      </c>
      <c r="M398" s="319">
        <f t="shared" si="415"/>
        <v>5292</v>
      </c>
      <c r="N398" s="319">
        <f t="shared" si="416"/>
        <v>0</v>
      </c>
      <c r="O398" s="319">
        <f t="shared" si="427"/>
        <v>5292</v>
      </c>
      <c r="P398" s="319">
        <v>88200</v>
      </c>
      <c r="Q398" s="319">
        <v>0</v>
      </c>
      <c r="R398" s="319">
        <f t="shared" si="417"/>
        <v>88200</v>
      </c>
      <c r="U398" s="315">
        <f t="shared" si="380"/>
        <v>8996.4</v>
      </c>
      <c r="V398" s="315">
        <f t="shared" si="381"/>
        <v>0</v>
      </c>
      <c r="W398" s="320">
        <f t="shared" si="418"/>
        <v>8996.4</v>
      </c>
      <c r="X398" s="315">
        <f t="shared" si="419"/>
        <v>149940</v>
      </c>
      <c r="Y398" s="315">
        <f t="shared" si="420"/>
        <v>0</v>
      </c>
      <c r="Z398" s="320"/>
    </row>
    <row r="399" spans="1:76" ht="28.5" customHeight="1" outlineLevel="1" x14ac:dyDescent="0.45">
      <c r="A399" s="5">
        <v>335</v>
      </c>
      <c r="B399" s="5">
        <v>335</v>
      </c>
      <c r="C399" s="5" t="s">
        <v>312</v>
      </c>
      <c r="D399" s="196" t="s">
        <v>550</v>
      </c>
      <c r="E399" s="10">
        <v>5</v>
      </c>
      <c r="F399" s="285">
        <f t="shared" si="437"/>
        <v>49000</v>
      </c>
      <c r="G399" s="285">
        <f t="shared" si="438"/>
        <v>0</v>
      </c>
      <c r="H399" s="285">
        <f t="shared" si="439"/>
        <v>49000</v>
      </c>
      <c r="I399" s="285">
        <v>9800</v>
      </c>
      <c r="J399" s="285">
        <v>0</v>
      </c>
      <c r="K399" s="10">
        <f t="shared" si="440"/>
        <v>9800</v>
      </c>
      <c r="M399" s="319">
        <f t="shared" si="415"/>
        <v>44100</v>
      </c>
      <c r="N399" s="319">
        <f t="shared" si="416"/>
        <v>0</v>
      </c>
      <c r="O399" s="319">
        <f t="shared" si="427"/>
        <v>44100</v>
      </c>
      <c r="P399" s="319">
        <v>8820</v>
      </c>
      <c r="Q399" s="319">
        <v>0</v>
      </c>
      <c r="R399" s="319">
        <f t="shared" si="417"/>
        <v>8820</v>
      </c>
      <c r="U399" s="315">
        <f t="shared" si="380"/>
        <v>74970</v>
      </c>
      <c r="V399" s="315">
        <f t="shared" si="381"/>
        <v>0</v>
      </c>
      <c r="W399" s="320">
        <f t="shared" si="418"/>
        <v>74970</v>
      </c>
      <c r="X399" s="315">
        <f t="shared" si="419"/>
        <v>14994</v>
      </c>
      <c r="Y399" s="315">
        <f t="shared" si="420"/>
        <v>0</v>
      </c>
      <c r="Z399" s="320"/>
    </row>
    <row r="400" spans="1:76" ht="42.75" customHeight="1" outlineLevel="1" x14ac:dyDescent="0.45">
      <c r="A400" s="5">
        <v>336</v>
      </c>
      <c r="B400" s="5">
        <v>336</v>
      </c>
      <c r="C400" s="5" t="s">
        <v>313</v>
      </c>
      <c r="D400" s="196" t="s">
        <v>549</v>
      </c>
      <c r="E400" s="10">
        <v>8.25</v>
      </c>
      <c r="F400" s="285">
        <f t="shared" si="437"/>
        <v>5362.5</v>
      </c>
      <c r="G400" s="285">
        <f t="shared" si="438"/>
        <v>0</v>
      </c>
      <c r="H400" s="285">
        <f t="shared" si="439"/>
        <v>5362.5</v>
      </c>
      <c r="I400" s="285">
        <v>650</v>
      </c>
      <c r="J400" s="285">
        <v>0</v>
      </c>
      <c r="K400" s="10">
        <f t="shared" si="440"/>
        <v>650</v>
      </c>
      <c r="M400" s="319">
        <f t="shared" si="415"/>
        <v>4826.25</v>
      </c>
      <c r="N400" s="319">
        <f t="shared" si="416"/>
        <v>0</v>
      </c>
      <c r="O400" s="319">
        <f t="shared" si="427"/>
        <v>4826.25</v>
      </c>
      <c r="P400" s="319">
        <v>585</v>
      </c>
      <c r="Q400" s="319">
        <v>0</v>
      </c>
      <c r="R400" s="319">
        <f t="shared" si="417"/>
        <v>585</v>
      </c>
      <c r="U400" s="315">
        <f t="shared" si="380"/>
        <v>8204.625</v>
      </c>
      <c r="V400" s="315">
        <f t="shared" si="381"/>
        <v>0</v>
      </c>
      <c r="W400" s="320">
        <f t="shared" si="418"/>
        <v>8204.625</v>
      </c>
      <c r="X400" s="315">
        <f t="shared" si="419"/>
        <v>994.5</v>
      </c>
      <c r="Y400" s="315">
        <f t="shared" si="420"/>
        <v>0</v>
      </c>
      <c r="Z400" s="320"/>
    </row>
    <row r="401" spans="1:76" s="26" customFormat="1" x14ac:dyDescent="0.45">
      <c r="A401" s="21"/>
      <c r="B401" s="21"/>
      <c r="C401" s="21" t="s">
        <v>314</v>
      </c>
      <c r="D401" s="27"/>
      <c r="E401" s="28"/>
      <c r="F401" s="225">
        <f t="shared" ref="F401:H401" si="441">SUM(F402)</f>
        <v>38682</v>
      </c>
      <c r="G401" s="225">
        <f t="shared" si="441"/>
        <v>30086</v>
      </c>
      <c r="H401" s="225">
        <f t="shared" si="441"/>
        <v>68768</v>
      </c>
      <c r="I401" s="225"/>
      <c r="J401" s="225"/>
      <c r="K401" s="225"/>
      <c r="L401" s="53"/>
      <c r="M401" s="225">
        <f t="shared" ref="M401:O401" si="442">SUM(M402)</f>
        <v>34813.799999999996</v>
      </c>
      <c r="N401" s="225">
        <f t="shared" si="442"/>
        <v>27077.399999999998</v>
      </c>
      <c r="O401" s="225">
        <f t="shared" si="442"/>
        <v>61891.199999999997</v>
      </c>
      <c r="P401" s="319">
        <v>0</v>
      </c>
      <c r="Q401" s="319">
        <v>0</v>
      </c>
      <c r="R401" s="319">
        <f t="shared" si="417"/>
        <v>0</v>
      </c>
      <c r="S401" s="53"/>
      <c r="T401" s="53"/>
      <c r="U401" s="225">
        <f t="shared" ref="U401:W401" si="443">SUM(U402)</f>
        <v>59183.46</v>
      </c>
      <c r="V401" s="225">
        <f t="shared" si="443"/>
        <v>29785.14</v>
      </c>
      <c r="W401" s="225">
        <f t="shared" si="443"/>
        <v>88968.6</v>
      </c>
      <c r="X401" s="225"/>
      <c r="Y401" s="225"/>
      <c r="Z401" s="225"/>
      <c r="AA401" s="53"/>
      <c r="AB401" s="53"/>
      <c r="AC401" s="53"/>
      <c r="AD401" s="53"/>
      <c r="AE401" s="53"/>
      <c r="AF401" s="53"/>
      <c r="AG401" s="53"/>
      <c r="AH401" s="53"/>
      <c r="AI401" s="53"/>
      <c r="AJ401" s="53"/>
      <c r="AK401" s="53"/>
      <c r="AL401" s="53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53"/>
      <c r="AZ401" s="53"/>
      <c r="BA401" s="53"/>
      <c r="BB401" s="53"/>
      <c r="BC401" s="53"/>
      <c r="BD401" s="53"/>
      <c r="BE401" s="53"/>
      <c r="BF401" s="53"/>
      <c r="BG401" s="53"/>
      <c r="BH401" s="53"/>
      <c r="BI401" s="53"/>
      <c r="BJ401" s="53"/>
      <c r="BK401" s="53"/>
      <c r="BL401" s="53"/>
      <c r="BM401" s="53"/>
      <c r="BN401" s="53"/>
      <c r="BO401" s="53"/>
      <c r="BP401" s="53"/>
      <c r="BQ401" s="53"/>
      <c r="BR401" s="53"/>
      <c r="BS401" s="53"/>
      <c r="BT401" s="53"/>
      <c r="BU401" s="53"/>
      <c r="BV401" s="53"/>
      <c r="BW401" s="53"/>
      <c r="BX401" s="53"/>
    </row>
    <row r="402" spans="1:76" ht="28.5" customHeight="1" outlineLevel="1" x14ac:dyDescent="0.45">
      <c r="A402" s="5">
        <v>337</v>
      </c>
      <c r="B402" s="5">
        <v>337</v>
      </c>
      <c r="C402" s="5" t="s">
        <v>315</v>
      </c>
      <c r="D402" s="196" t="s">
        <v>554</v>
      </c>
      <c r="E402" s="10">
        <v>3.07</v>
      </c>
      <c r="F402" s="285">
        <f t="shared" ref="F402" si="444">E402*I402</f>
        <v>38682</v>
      </c>
      <c r="G402" s="285">
        <f t="shared" ref="G402" si="445">E402*J402</f>
        <v>30086</v>
      </c>
      <c r="H402" s="285">
        <f t="shared" ref="H402" si="446">F402+G402</f>
        <v>68768</v>
      </c>
      <c r="I402" s="285">
        <v>12600</v>
      </c>
      <c r="J402" s="285">
        <v>9800</v>
      </c>
      <c r="K402" s="10">
        <f t="shared" ref="K402" si="447">J402+I402</f>
        <v>22400</v>
      </c>
      <c r="M402" s="319">
        <f t="shared" si="415"/>
        <v>34813.799999999996</v>
      </c>
      <c r="N402" s="319">
        <f t="shared" si="416"/>
        <v>27077.399999999998</v>
      </c>
      <c r="O402" s="319">
        <f t="shared" si="427"/>
        <v>61891.199999999997</v>
      </c>
      <c r="P402" s="319">
        <v>11340</v>
      </c>
      <c r="Q402" s="319">
        <v>8820</v>
      </c>
      <c r="R402" s="319">
        <f t="shared" si="417"/>
        <v>20160</v>
      </c>
      <c r="U402" s="315">
        <f t="shared" si="380"/>
        <v>59183.46</v>
      </c>
      <c r="V402" s="315">
        <f t="shared" si="381"/>
        <v>29785.14</v>
      </c>
      <c r="W402" s="320">
        <f t="shared" si="418"/>
        <v>88968.6</v>
      </c>
      <c r="X402" s="315">
        <f t="shared" si="419"/>
        <v>19278</v>
      </c>
      <c r="Y402" s="315">
        <f t="shared" si="420"/>
        <v>9702</v>
      </c>
      <c r="Z402" s="320"/>
    </row>
    <row r="403" spans="1:76" s="26" customFormat="1" ht="28.5" x14ac:dyDescent="0.45">
      <c r="A403" s="21"/>
      <c r="B403" s="21"/>
      <c r="C403" s="21" t="s">
        <v>316</v>
      </c>
      <c r="D403" s="27"/>
      <c r="E403" s="28"/>
      <c r="F403" s="225">
        <f t="shared" ref="F403:H403" si="448">SUM(F404:F405)</f>
        <v>11680.436</v>
      </c>
      <c r="G403" s="225">
        <f t="shared" si="448"/>
        <v>2867.31</v>
      </c>
      <c r="H403" s="225">
        <f t="shared" si="448"/>
        <v>14547.745999999999</v>
      </c>
      <c r="I403" s="225"/>
      <c r="J403" s="225"/>
      <c r="K403" s="225"/>
      <c r="L403" s="53"/>
      <c r="M403" s="225">
        <f t="shared" ref="M403:O403" si="449">SUM(M404:M405)</f>
        <v>10512.392400000001</v>
      </c>
      <c r="N403" s="225">
        <f t="shared" si="449"/>
        <v>2580.5789999999997</v>
      </c>
      <c r="O403" s="225">
        <f t="shared" si="449"/>
        <v>13092.971399999999</v>
      </c>
      <c r="P403" s="319">
        <v>0</v>
      </c>
      <c r="Q403" s="319">
        <v>0</v>
      </c>
      <c r="R403" s="319">
        <f t="shared" si="417"/>
        <v>0</v>
      </c>
      <c r="S403" s="53"/>
      <c r="T403" s="53"/>
      <c r="U403" s="225">
        <f t="shared" ref="U403:W403" si="450">SUM(U404:U405)</f>
        <v>17871.067079999997</v>
      </c>
      <c r="V403" s="225">
        <f t="shared" si="450"/>
        <v>2838.6369</v>
      </c>
      <c r="W403" s="225">
        <f t="shared" si="450"/>
        <v>20709.703979999998</v>
      </c>
      <c r="X403" s="225"/>
      <c r="Y403" s="225"/>
      <c r="Z403" s="225"/>
      <c r="AA403" s="53"/>
      <c r="AB403" s="53"/>
      <c r="AC403" s="53"/>
      <c r="AD403" s="53"/>
      <c r="AE403" s="53"/>
      <c r="AF403" s="53"/>
      <c r="AG403" s="53"/>
      <c r="AH403" s="53"/>
      <c r="AI403" s="53"/>
      <c r="AJ403" s="53"/>
      <c r="AK403" s="53"/>
      <c r="AL403" s="53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G403" s="53"/>
      <c r="BH403" s="53"/>
      <c r="BI403" s="53"/>
      <c r="BJ403" s="53"/>
      <c r="BK403" s="53"/>
      <c r="BL403" s="53"/>
      <c r="BM403" s="53"/>
      <c r="BN403" s="53"/>
      <c r="BO403" s="53"/>
      <c r="BP403" s="53"/>
      <c r="BQ403" s="53"/>
      <c r="BR403" s="53"/>
      <c r="BS403" s="53"/>
      <c r="BT403" s="53"/>
      <c r="BU403" s="53"/>
      <c r="BV403" s="53"/>
      <c r="BW403" s="53"/>
      <c r="BX403" s="53"/>
    </row>
    <row r="404" spans="1:76" ht="28.5" customHeight="1" outlineLevel="1" x14ac:dyDescent="0.45">
      <c r="A404" s="5">
        <v>338</v>
      </c>
      <c r="B404" s="5">
        <v>338</v>
      </c>
      <c r="C404" s="5" t="s">
        <v>317</v>
      </c>
      <c r="D404" s="196" t="s">
        <v>554</v>
      </c>
      <c r="E404" s="10">
        <v>0.14316999999999999</v>
      </c>
      <c r="F404" s="285">
        <f t="shared" ref="F404:F405" si="451">E404*I404</f>
        <v>5268.6559999999999</v>
      </c>
      <c r="G404" s="285">
        <f t="shared" ref="G404:G405" si="452">E404*J404</f>
        <v>1288.53</v>
      </c>
      <c r="H404" s="285">
        <f t="shared" ref="H404:H405" si="453">F404+G404</f>
        <v>6557.1859999999997</v>
      </c>
      <c r="I404" s="285">
        <v>36800</v>
      </c>
      <c r="J404" s="285">
        <v>9000</v>
      </c>
      <c r="K404" s="10">
        <f t="shared" ref="K404:K405" si="454">J404+I404</f>
        <v>45800</v>
      </c>
      <c r="M404" s="319">
        <f t="shared" si="415"/>
        <v>4741.7903999999999</v>
      </c>
      <c r="N404" s="319">
        <f t="shared" si="416"/>
        <v>1159.6769999999999</v>
      </c>
      <c r="O404" s="319">
        <f t="shared" si="427"/>
        <v>5901.4673999999995</v>
      </c>
      <c r="P404" s="319">
        <v>33120</v>
      </c>
      <c r="Q404" s="319">
        <v>8100</v>
      </c>
      <c r="R404" s="319">
        <f t="shared" si="417"/>
        <v>41220</v>
      </c>
      <c r="U404" s="315">
        <f t="shared" si="380"/>
        <v>8061.0436799999998</v>
      </c>
      <c r="V404" s="315">
        <f t="shared" si="381"/>
        <v>1275.6446999999998</v>
      </c>
      <c r="W404" s="320">
        <f t="shared" si="418"/>
        <v>9336.6883799999996</v>
      </c>
      <c r="X404" s="315">
        <f t="shared" si="419"/>
        <v>56304</v>
      </c>
      <c r="Y404" s="315">
        <f t="shared" si="420"/>
        <v>8910</v>
      </c>
      <c r="Z404" s="320"/>
    </row>
    <row r="405" spans="1:76" ht="28.5" customHeight="1" outlineLevel="1" x14ac:dyDescent="0.45">
      <c r="A405" s="5">
        <v>339</v>
      </c>
      <c r="B405" s="5">
        <v>339</v>
      </c>
      <c r="C405" s="5" t="s">
        <v>318</v>
      </c>
      <c r="D405" s="196" t="s">
        <v>552</v>
      </c>
      <c r="E405" s="10">
        <v>16.11</v>
      </c>
      <c r="F405" s="285">
        <f t="shared" si="451"/>
        <v>6411.78</v>
      </c>
      <c r="G405" s="285">
        <f t="shared" si="452"/>
        <v>1578.78</v>
      </c>
      <c r="H405" s="285">
        <f t="shared" si="453"/>
        <v>7990.5599999999995</v>
      </c>
      <c r="I405" s="285">
        <v>398</v>
      </c>
      <c r="J405" s="285">
        <v>98</v>
      </c>
      <c r="K405" s="10">
        <f t="shared" si="454"/>
        <v>496</v>
      </c>
      <c r="M405" s="319">
        <f t="shared" si="415"/>
        <v>5770.6019999999999</v>
      </c>
      <c r="N405" s="319">
        <f t="shared" si="416"/>
        <v>1420.902</v>
      </c>
      <c r="O405" s="319">
        <f t="shared" si="427"/>
        <v>7191.5039999999999</v>
      </c>
      <c r="P405" s="319">
        <v>358.2</v>
      </c>
      <c r="Q405" s="319">
        <v>88.2</v>
      </c>
      <c r="R405" s="319">
        <f t="shared" si="417"/>
        <v>446.4</v>
      </c>
      <c r="U405" s="315">
        <f t="shared" si="380"/>
        <v>9810.0233999999982</v>
      </c>
      <c r="V405" s="315">
        <f t="shared" si="381"/>
        <v>1562.9922000000001</v>
      </c>
      <c r="W405" s="320">
        <f t="shared" si="418"/>
        <v>11373.015599999999</v>
      </c>
      <c r="X405" s="315">
        <f t="shared" si="419"/>
        <v>608.93999999999994</v>
      </c>
      <c r="Y405" s="315">
        <f t="shared" si="420"/>
        <v>97.02000000000001</v>
      </c>
      <c r="Z405" s="320"/>
    </row>
    <row r="406" spans="1:76" s="26" customFormat="1" ht="28.5" x14ac:dyDescent="0.45">
      <c r="A406" s="21"/>
      <c r="B406" s="21"/>
      <c r="C406" s="21" t="s">
        <v>319</v>
      </c>
      <c r="D406" s="27"/>
      <c r="E406" s="28"/>
      <c r="F406" s="225">
        <f t="shared" ref="F406:H406" si="455">SUM(F407)</f>
        <v>29160</v>
      </c>
      <c r="G406" s="225">
        <f t="shared" si="455"/>
        <v>1320</v>
      </c>
      <c r="H406" s="225">
        <f t="shared" si="455"/>
        <v>30480</v>
      </c>
      <c r="I406" s="225"/>
      <c r="J406" s="225"/>
      <c r="K406" s="225"/>
      <c r="L406" s="53"/>
      <c r="M406" s="225">
        <f t="shared" ref="M406:O406" si="456">SUM(M407)</f>
        <v>26244</v>
      </c>
      <c r="N406" s="225">
        <f t="shared" si="456"/>
        <v>1188</v>
      </c>
      <c r="O406" s="225">
        <f t="shared" si="456"/>
        <v>27432</v>
      </c>
      <c r="P406" s="319">
        <v>0</v>
      </c>
      <c r="Q406" s="319">
        <v>0</v>
      </c>
      <c r="R406" s="319">
        <f t="shared" si="417"/>
        <v>0</v>
      </c>
      <c r="S406" s="53"/>
      <c r="T406" s="53"/>
      <c r="U406" s="225">
        <f t="shared" ref="U406:W406" si="457">SUM(U407)</f>
        <v>44614.8</v>
      </c>
      <c r="V406" s="225">
        <f t="shared" si="457"/>
        <v>1306.8000000000002</v>
      </c>
      <c r="W406" s="225">
        <f t="shared" si="457"/>
        <v>45921.600000000006</v>
      </c>
      <c r="X406" s="225"/>
      <c r="Y406" s="225"/>
      <c r="Z406" s="225"/>
      <c r="AA406" s="53"/>
      <c r="AB406" s="53"/>
      <c r="AC406" s="53"/>
      <c r="AD406" s="53"/>
      <c r="AE406" s="53"/>
      <c r="AF406" s="53"/>
      <c r="AG406" s="53"/>
      <c r="AH406" s="53"/>
      <c r="AI406" s="53"/>
      <c r="AJ406" s="53"/>
      <c r="AK406" s="53"/>
      <c r="AL406" s="53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53"/>
      <c r="AZ406" s="53"/>
      <c r="BA406" s="53"/>
      <c r="BB406" s="53"/>
      <c r="BC406" s="53"/>
      <c r="BD406" s="53"/>
      <c r="BE406" s="53"/>
      <c r="BF406" s="53"/>
      <c r="BG406" s="53"/>
      <c r="BH406" s="53"/>
      <c r="BI406" s="53"/>
      <c r="BJ406" s="53"/>
      <c r="BK406" s="53"/>
      <c r="BL406" s="53"/>
      <c r="BM406" s="53"/>
      <c r="BN406" s="53"/>
      <c r="BO406" s="53"/>
      <c r="BP406" s="53"/>
      <c r="BQ406" s="53"/>
      <c r="BR406" s="53"/>
      <c r="BS406" s="53"/>
      <c r="BT406" s="53"/>
      <c r="BU406" s="53"/>
      <c r="BV406" s="53"/>
      <c r="BW406" s="53"/>
      <c r="BX406" s="53"/>
    </row>
    <row r="407" spans="1:76" s="446" customFormat="1" ht="42.75" customHeight="1" outlineLevel="1" x14ac:dyDescent="0.45">
      <c r="A407" s="442">
        <v>340</v>
      </c>
      <c r="B407" s="442">
        <v>340</v>
      </c>
      <c r="C407" s="442" t="s">
        <v>320</v>
      </c>
      <c r="D407" s="443" t="s">
        <v>554</v>
      </c>
      <c r="E407" s="444">
        <v>0.08</v>
      </c>
      <c r="F407" s="445">
        <f t="shared" ref="F407" si="458">E407*I407</f>
        <v>29160</v>
      </c>
      <c r="G407" s="445">
        <f t="shared" ref="G407" si="459">E407*J407</f>
        <v>1320</v>
      </c>
      <c r="H407" s="445">
        <f t="shared" ref="H407" si="460">F407+G407</f>
        <v>30480</v>
      </c>
      <c r="I407" s="445">
        <v>364500</v>
      </c>
      <c r="J407" s="445">
        <v>16500</v>
      </c>
      <c r="K407" s="444">
        <f t="shared" ref="K407" si="461">J407+I407</f>
        <v>381000</v>
      </c>
      <c r="M407" s="447">
        <f t="shared" si="415"/>
        <v>26244</v>
      </c>
      <c r="N407" s="447">
        <f t="shared" si="416"/>
        <v>1188</v>
      </c>
      <c r="O407" s="447">
        <f t="shared" si="427"/>
        <v>27432</v>
      </c>
      <c r="P407" s="447">
        <v>328050</v>
      </c>
      <c r="Q407" s="447">
        <v>14850</v>
      </c>
      <c r="R407" s="447">
        <f t="shared" si="417"/>
        <v>342900</v>
      </c>
      <c r="U407" s="448">
        <f t="shared" si="380"/>
        <v>44614.8</v>
      </c>
      <c r="V407" s="448">
        <f t="shared" si="381"/>
        <v>1306.8000000000002</v>
      </c>
      <c r="W407" s="449">
        <f t="shared" si="418"/>
        <v>45921.600000000006</v>
      </c>
      <c r="X407" s="448">
        <f t="shared" si="419"/>
        <v>557685</v>
      </c>
      <c r="Y407" s="448">
        <f t="shared" si="420"/>
        <v>16335.000000000002</v>
      </c>
      <c r="Z407" s="449"/>
    </row>
    <row r="408" spans="1:76" s="26" customFormat="1" ht="42.75" x14ac:dyDescent="0.45">
      <c r="A408" s="21"/>
      <c r="B408" s="21"/>
      <c r="C408" s="21" t="s">
        <v>321</v>
      </c>
      <c r="D408" s="27"/>
      <c r="E408" s="28"/>
      <c r="F408" s="225">
        <f t="shared" ref="F408:H408" si="462">SUM(F409)</f>
        <v>112995</v>
      </c>
      <c r="G408" s="225">
        <f t="shared" si="462"/>
        <v>4092</v>
      </c>
      <c r="H408" s="225">
        <f t="shared" si="462"/>
        <v>117087</v>
      </c>
      <c r="I408" s="225"/>
      <c r="J408" s="225"/>
      <c r="K408" s="225"/>
      <c r="L408" s="53"/>
      <c r="M408" s="225">
        <f t="shared" ref="M408:O408" si="463">SUM(M409)</f>
        <v>101695.5</v>
      </c>
      <c r="N408" s="225">
        <f t="shared" si="463"/>
        <v>3682.8</v>
      </c>
      <c r="O408" s="225">
        <f t="shared" si="463"/>
        <v>105378.3</v>
      </c>
      <c r="P408" s="319">
        <v>0</v>
      </c>
      <c r="Q408" s="319">
        <v>0</v>
      </c>
      <c r="R408" s="319">
        <f t="shared" si="417"/>
        <v>0</v>
      </c>
      <c r="S408" s="53"/>
      <c r="T408" s="53"/>
      <c r="U408" s="225">
        <f t="shared" ref="U408:W408" si="464">SUM(U409)</f>
        <v>172882.35</v>
      </c>
      <c r="V408" s="225">
        <f t="shared" si="464"/>
        <v>4051.0800000000004</v>
      </c>
      <c r="W408" s="225">
        <f t="shared" si="464"/>
        <v>176933.43</v>
      </c>
      <c r="X408" s="225"/>
      <c r="Y408" s="225"/>
      <c r="Z408" s="225"/>
      <c r="AA408" s="53"/>
      <c r="AB408" s="53"/>
      <c r="AC408" s="53"/>
      <c r="AD408" s="53"/>
      <c r="AE408" s="53"/>
      <c r="AF408" s="53"/>
      <c r="AG408" s="53"/>
      <c r="AH408" s="53"/>
      <c r="AI408" s="53"/>
      <c r="AJ408" s="53"/>
      <c r="AK408" s="53"/>
      <c r="AL408" s="53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G408" s="53"/>
      <c r="BH408" s="53"/>
      <c r="BI408" s="53"/>
      <c r="BJ408" s="53"/>
      <c r="BK408" s="53"/>
      <c r="BL408" s="53"/>
      <c r="BM408" s="53"/>
      <c r="BN408" s="53"/>
      <c r="BO408" s="53"/>
      <c r="BP408" s="53"/>
      <c r="BQ408" s="53"/>
      <c r="BR408" s="53"/>
      <c r="BS408" s="53"/>
      <c r="BT408" s="53"/>
      <c r="BU408" s="53"/>
      <c r="BV408" s="53"/>
      <c r="BW408" s="53"/>
      <c r="BX408" s="53"/>
    </row>
    <row r="409" spans="1:76" s="438" customFormat="1" ht="42.75" customHeight="1" outlineLevel="1" x14ac:dyDescent="0.45">
      <c r="A409" s="434">
        <v>341</v>
      </c>
      <c r="B409" s="434">
        <v>341</v>
      </c>
      <c r="C409" s="434" t="s">
        <v>322</v>
      </c>
      <c r="D409" s="435" t="s">
        <v>554</v>
      </c>
      <c r="E409" s="436">
        <v>0.31</v>
      </c>
      <c r="F409" s="437">
        <f t="shared" ref="F409" si="465">E409*I409</f>
        <v>112995</v>
      </c>
      <c r="G409" s="437">
        <f t="shared" ref="G409" si="466">E409*J409</f>
        <v>4092</v>
      </c>
      <c r="H409" s="437">
        <f t="shared" ref="H409" si="467">F409+G409</f>
        <v>117087</v>
      </c>
      <c r="I409" s="437">
        <v>364500</v>
      </c>
      <c r="J409" s="437">
        <v>13200</v>
      </c>
      <c r="K409" s="436">
        <f t="shared" ref="K409" si="468">J409+I409</f>
        <v>377700</v>
      </c>
      <c r="M409" s="439">
        <f t="shared" si="415"/>
        <v>101695.5</v>
      </c>
      <c r="N409" s="439">
        <f t="shared" si="416"/>
        <v>3682.8</v>
      </c>
      <c r="O409" s="439">
        <f t="shared" si="427"/>
        <v>105378.3</v>
      </c>
      <c r="P409" s="439">
        <v>328050</v>
      </c>
      <c r="Q409" s="439">
        <v>11880</v>
      </c>
      <c r="R409" s="439">
        <f t="shared" si="417"/>
        <v>339930</v>
      </c>
      <c r="U409" s="440">
        <f t="shared" si="380"/>
        <v>172882.35</v>
      </c>
      <c r="V409" s="440">
        <f t="shared" si="381"/>
        <v>4051.0800000000004</v>
      </c>
      <c r="W409" s="441">
        <f t="shared" si="418"/>
        <v>176933.43</v>
      </c>
      <c r="X409" s="440">
        <f t="shared" si="419"/>
        <v>557685</v>
      </c>
      <c r="Y409" s="440">
        <f t="shared" si="420"/>
        <v>13068.000000000002</v>
      </c>
      <c r="Z409" s="441"/>
    </row>
    <row r="410" spans="1:76" s="26" customFormat="1" ht="28.5" x14ac:dyDescent="0.45">
      <c r="A410" s="21"/>
      <c r="B410" s="21"/>
      <c r="C410" s="21" t="s">
        <v>323</v>
      </c>
      <c r="D410" s="27"/>
      <c r="E410" s="28"/>
      <c r="F410" s="225">
        <f t="shared" ref="F410:H410" si="469">SUM(F411)</f>
        <v>261300</v>
      </c>
      <c r="G410" s="225">
        <f t="shared" si="469"/>
        <v>165741.25</v>
      </c>
      <c r="H410" s="225">
        <f t="shared" si="469"/>
        <v>427041.25</v>
      </c>
      <c r="I410" s="225"/>
      <c r="J410" s="225"/>
      <c r="K410" s="225"/>
      <c r="L410" s="53"/>
      <c r="M410" s="225">
        <f t="shared" ref="M410:O410" si="470">SUM(M411)</f>
        <v>235170</v>
      </c>
      <c r="N410" s="225">
        <f t="shared" si="470"/>
        <v>149167.125</v>
      </c>
      <c r="O410" s="225">
        <f t="shared" si="470"/>
        <v>384337.125</v>
      </c>
      <c r="P410" s="319">
        <v>0</v>
      </c>
      <c r="Q410" s="319">
        <v>0</v>
      </c>
      <c r="R410" s="319">
        <f t="shared" si="417"/>
        <v>0</v>
      </c>
      <c r="S410" s="53"/>
      <c r="T410" s="53"/>
      <c r="U410" s="225">
        <f t="shared" ref="U410:W410" si="471">SUM(U411)</f>
        <v>399788.99999999994</v>
      </c>
      <c r="V410" s="225">
        <f t="shared" si="471"/>
        <v>164083.83750000002</v>
      </c>
      <c r="W410" s="225">
        <f t="shared" si="471"/>
        <v>563872.83749999991</v>
      </c>
      <c r="X410" s="225"/>
      <c r="Y410" s="225"/>
      <c r="Z410" s="225"/>
      <c r="AA410" s="53"/>
      <c r="AB410" s="53"/>
      <c r="AC410" s="53"/>
      <c r="AD410" s="53"/>
      <c r="AE410" s="53"/>
      <c r="AF410" s="53"/>
      <c r="AG410" s="53"/>
      <c r="AH410" s="53"/>
      <c r="AI410" s="53"/>
      <c r="AJ410" s="53"/>
      <c r="AK410" s="53"/>
      <c r="AL410" s="53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53"/>
      <c r="AZ410" s="53"/>
      <c r="BA410" s="53"/>
      <c r="BB410" s="53"/>
      <c r="BC410" s="53"/>
      <c r="BD410" s="53"/>
      <c r="BE410" s="53"/>
      <c r="BF410" s="53"/>
      <c r="BG410" s="53"/>
      <c r="BH410" s="53"/>
      <c r="BI410" s="53"/>
      <c r="BJ410" s="53"/>
      <c r="BK410" s="53"/>
      <c r="BL410" s="53"/>
      <c r="BM410" s="53"/>
      <c r="BN410" s="53"/>
      <c r="BO410" s="53"/>
      <c r="BP410" s="53"/>
      <c r="BQ410" s="53"/>
      <c r="BR410" s="53"/>
      <c r="BS410" s="53"/>
      <c r="BT410" s="53"/>
      <c r="BU410" s="53"/>
      <c r="BV410" s="53"/>
      <c r="BW410" s="53"/>
      <c r="BX410" s="53"/>
    </row>
    <row r="411" spans="1:76" ht="57" customHeight="1" outlineLevel="1" x14ac:dyDescent="0.45">
      <c r="A411" s="5">
        <v>342</v>
      </c>
      <c r="B411" s="5">
        <v>342</v>
      </c>
      <c r="C411" s="5" t="s">
        <v>324</v>
      </c>
      <c r="D411" s="196" t="s">
        <v>549</v>
      </c>
      <c r="E411" s="10">
        <v>167.5</v>
      </c>
      <c r="F411" s="285">
        <f t="shared" ref="F411" si="472">E411*I411</f>
        <v>261300</v>
      </c>
      <c r="G411" s="285">
        <f t="shared" ref="G411" si="473">E411*J411</f>
        <v>165741.25</v>
      </c>
      <c r="H411" s="285">
        <f t="shared" ref="H411" si="474">F411+G411</f>
        <v>427041.25</v>
      </c>
      <c r="I411" s="285">
        <v>1560</v>
      </c>
      <c r="J411" s="285">
        <v>989.5</v>
      </c>
      <c r="K411" s="10">
        <f t="shared" ref="K411" si="475">J411+I411</f>
        <v>2549.5</v>
      </c>
      <c r="M411" s="319">
        <f t="shared" si="415"/>
        <v>235170</v>
      </c>
      <c r="N411" s="319">
        <f t="shared" si="416"/>
        <v>149167.125</v>
      </c>
      <c r="O411" s="319">
        <f t="shared" si="427"/>
        <v>384337.125</v>
      </c>
      <c r="P411" s="319">
        <v>1404</v>
      </c>
      <c r="Q411" s="319">
        <v>890.55000000000007</v>
      </c>
      <c r="R411" s="319">
        <f t="shared" si="417"/>
        <v>2294.5500000000002</v>
      </c>
      <c r="U411" s="315">
        <f t="shared" si="380"/>
        <v>399788.99999999994</v>
      </c>
      <c r="V411" s="315">
        <f t="shared" si="381"/>
        <v>164083.83750000002</v>
      </c>
      <c r="W411" s="320">
        <f t="shared" si="418"/>
        <v>563872.83749999991</v>
      </c>
      <c r="X411" s="315">
        <f t="shared" si="419"/>
        <v>2386.7999999999997</v>
      </c>
      <c r="Y411" s="315">
        <f t="shared" si="420"/>
        <v>979.60500000000013</v>
      </c>
      <c r="Z411" s="320"/>
    </row>
    <row r="412" spans="1:76" s="26" customFormat="1" x14ac:dyDescent="0.45">
      <c r="A412" s="21"/>
      <c r="B412" s="21"/>
      <c r="C412" s="21" t="s">
        <v>325</v>
      </c>
      <c r="D412" s="27"/>
      <c r="E412" s="28"/>
      <c r="F412" s="225">
        <f t="shared" ref="F412:H412" si="476">SUM(F413:F415)</f>
        <v>105227.25</v>
      </c>
      <c r="G412" s="225">
        <f t="shared" si="476"/>
        <v>26748.348000000002</v>
      </c>
      <c r="H412" s="225">
        <f t="shared" si="476"/>
        <v>131975.598</v>
      </c>
      <c r="I412" s="225"/>
      <c r="J412" s="225"/>
      <c r="K412" s="225"/>
      <c r="L412" s="53"/>
      <c r="M412" s="225">
        <f t="shared" ref="M412:O412" si="477">SUM(M413:M415)</f>
        <v>94704.524999999994</v>
      </c>
      <c r="N412" s="225">
        <f t="shared" si="477"/>
        <v>24073.513200000001</v>
      </c>
      <c r="O412" s="225">
        <f t="shared" si="477"/>
        <v>118778.03820000001</v>
      </c>
      <c r="P412" s="319">
        <v>0</v>
      </c>
      <c r="Q412" s="319">
        <v>0</v>
      </c>
      <c r="R412" s="319">
        <f t="shared" si="417"/>
        <v>0</v>
      </c>
      <c r="S412" s="53"/>
      <c r="T412" s="53"/>
      <c r="U412" s="225">
        <f t="shared" ref="U412:W412" si="478">SUM(U413:U415)</f>
        <v>160997.6925</v>
      </c>
      <c r="V412" s="225">
        <f t="shared" si="478"/>
        <v>26480.864520000003</v>
      </c>
      <c r="W412" s="225">
        <f t="shared" si="478"/>
        <v>187478.55702000001</v>
      </c>
      <c r="X412" s="225"/>
      <c r="Y412" s="225"/>
      <c r="Z412" s="225"/>
      <c r="AA412" s="53"/>
      <c r="AB412" s="53"/>
      <c r="AC412" s="53"/>
      <c r="AD412" s="53"/>
      <c r="AE412" s="53"/>
      <c r="AF412" s="53"/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  <c r="BH412" s="53"/>
      <c r="BI412" s="53"/>
      <c r="BJ412" s="53"/>
      <c r="BK412" s="53"/>
      <c r="BL412" s="53"/>
      <c r="BM412" s="53"/>
      <c r="BN412" s="53"/>
      <c r="BO412" s="53"/>
      <c r="BP412" s="53"/>
      <c r="BQ412" s="53"/>
      <c r="BR412" s="53"/>
      <c r="BS412" s="53"/>
      <c r="BT412" s="53"/>
      <c r="BU412" s="53"/>
      <c r="BV412" s="53"/>
      <c r="BW412" s="53"/>
      <c r="BX412" s="53"/>
    </row>
    <row r="413" spans="1:76" ht="114" customHeight="1" outlineLevel="1" x14ac:dyDescent="0.45">
      <c r="A413" s="5">
        <v>343</v>
      </c>
      <c r="B413" s="5">
        <v>343</v>
      </c>
      <c r="C413" s="5" t="s">
        <v>326</v>
      </c>
      <c r="D413" s="196" t="s">
        <v>557</v>
      </c>
      <c r="E413" s="10">
        <v>22.03</v>
      </c>
      <c r="F413" s="285">
        <f t="shared" ref="F413:F415" si="479">E413*I413</f>
        <v>21479.25</v>
      </c>
      <c r="G413" s="285">
        <f t="shared" ref="G413:G415" si="480">E413*J413</f>
        <v>12768.588000000002</v>
      </c>
      <c r="H413" s="285">
        <f t="shared" ref="H413:H415" si="481">F413+G413</f>
        <v>34247.838000000003</v>
      </c>
      <c r="I413" s="285">
        <v>975</v>
      </c>
      <c r="J413" s="285">
        <v>579.6</v>
      </c>
      <c r="K413" s="10">
        <f t="shared" ref="K413:K415" si="482">J413+I413</f>
        <v>1554.6</v>
      </c>
      <c r="M413" s="319">
        <f t="shared" si="415"/>
        <v>19331.325000000001</v>
      </c>
      <c r="N413" s="319">
        <f t="shared" si="416"/>
        <v>11491.7292</v>
      </c>
      <c r="O413" s="319">
        <f t="shared" si="427"/>
        <v>30823.054199999999</v>
      </c>
      <c r="P413" s="319">
        <v>877.5</v>
      </c>
      <c r="Q413" s="319">
        <v>521.64</v>
      </c>
      <c r="R413" s="319">
        <f t="shared" si="417"/>
        <v>1399.1399999999999</v>
      </c>
      <c r="U413" s="315">
        <f t="shared" si="380"/>
        <v>32863.252500000002</v>
      </c>
      <c r="V413" s="315">
        <f t="shared" si="381"/>
        <v>12640.902120000002</v>
      </c>
      <c r="W413" s="320">
        <f t="shared" si="418"/>
        <v>45504.154620000001</v>
      </c>
      <c r="X413" s="315">
        <f t="shared" si="419"/>
        <v>1491.75</v>
      </c>
      <c r="Y413" s="315">
        <f t="shared" si="420"/>
        <v>573.80400000000009</v>
      </c>
      <c r="Z413" s="320"/>
    </row>
    <row r="414" spans="1:76" ht="42.75" customHeight="1" outlineLevel="1" x14ac:dyDescent="0.45">
      <c r="A414" s="5">
        <v>344</v>
      </c>
      <c r="B414" s="5">
        <v>344</v>
      </c>
      <c r="C414" s="5" t="s">
        <v>327</v>
      </c>
      <c r="D414" s="196" t="s">
        <v>558</v>
      </c>
      <c r="E414" s="10">
        <v>7.2</v>
      </c>
      <c r="F414" s="285">
        <f t="shared" si="479"/>
        <v>64080</v>
      </c>
      <c r="G414" s="285">
        <f t="shared" si="480"/>
        <v>7511.76</v>
      </c>
      <c r="H414" s="285">
        <f t="shared" si="481"/>
        <v>71591.759999999995</v>
      </c>
      <c r="I414" s="285">
        <v>8900</v>
      </c>
      <c r="J414" s="285">
        <v>1043.3</v>
      </c>
      <c r="K414" s="10">
        <f t="shared" si="482"/>
        <v>9943.2999999999993</v>
      </c>
      <c r="M414" s="319">
        <f t="shared" si="415"/>
        <v>57672</v>
      </c>
      <c r="N414" s="319">
        <f t="shared" si="416"/>
        <v>6760.5840000000007</v>
      </c>
      <c r="O414" s="319">
        <f t="shared" si="427"/>
        <v>64432.584000000003</v>
      </c>
      <c r="P414" s="319">
        <v>8010</v>
      </c>
      <c r="Q414" s="319">
        <v>938.97</v>
      </c>
      <c r="R414" s="319">
        <f t="shared" si="417"/>
        <v>8948.9699999999993</v>
      </c>
      <c r="U414" s="315">
        <f t="shared" si="380"/>
        <v>98042.400000000009</v>
      </c>
      <c r="V414" s="315">
        <f t="shared" si="381"/>
        <v>7436.6424000000015</v>
      </c>
      <c r="W414" s="320">
        <f t="shared" si="418"/>
        <v>105479.04240000001</v>
      </c>
      <c r="X414" s="315">
        <f t="shared" si="419"/>
        <v>13617</v>
      </c>
      <c r="Y414" s="315">
        <f t="shared" si="420"/>
        <v>1032.8670000000002</v>
      </c>
      <c r="Z414" s="320"/>
    </row>
    <row r="415" spans="1:76" ht="57" customHeight="1" outlineLevel="1" x14ac:dyDescent="0.45">
      <c r="A415" s="5">
        <v>345</v>
      </c>
      <c r="B415" s="5">
        <v>345</v>
      </c>
      <c r="C415" s="5" t="s">
        <v>328</v>
      </c>
      <c r="D415" s="196" t="s">
        <v>549</v>
      </c>
      <c r="E415" s="10">
        <v>6.6</v>
      </c>
      <c r="F415" s="285">
        <f t="shared" si="479"/>
        <v>19668</v>
      </c>
      <c r="G415" s="285">
        <f t="shared" si="480"/>
        <v>6468</v>
      </c>
      <c r="H415" s="285">
        <f t="shared" si="481"/>
        <v>26136</v>
      </c>
      <c r="I415" s="285">
        <v>2980</v>
      </c>
      <c r="J415" s="285">
        <v>980</v>
      </c>
      <c r="K415" s="10">
        <f t="shared" si="482"/>
        <v>3960</v>
      </c>
      <c r="M415" s="319">
        <f t="shared" si="415"/>
        <v>17701.2</v>
      </c>
      <c r="N415" s="319">
        <f t="shared" si="416"/>
        <v>5821.2</v>
      </c>
      <c r="O415" s="319">
        <f t="shared" si="427"/>
        <v>23522.400000000001</v>
      </c>
      <c r="P415" s="319">
        <v>2682</v>
      </c>
      <c r="Q415" s="319">
        <v>882</v>
      </c>
      <c r="R415" s="319">
        <f t="shared" si="417"/>
        <v>3564</v>
      </c>
      <c r="U415" s="315">
        <f t="shared" si="380"/>
        <v>30092.039999999997</v>
      </c>
      <c r="V415" s="315">
        <f t="shared" si="381"/>
        <v>6403.32</v>
      </c>
      <c r="W415" s="320">
        <f t="shared" si="418"/>
        <v>36495.360000000001</v>
      </c>
      <c r="X415" s="315">
        <f t="shared" si="419"/>
        <v>4559.3999999999996</v>
      </c>
      <c r="Y415" s="315">
        <f t="shared" si="420"/>
        <v>970.2</v>
      </c>
      <c r="Z415" s="320"/>
    </row>
    <row r="416" spans="1:76" s="30" customFormat="1" x14ac:dyDescent="0.45">
      <c r="A416" s="22"/>
      <c r="B416" s="22"/>
      <c r="C416" s="22" t="s">
        <v>63</v>
      </c>
      <c r="D416" s="22"/>
      <c r="E416" s="23"/>
      <c r="F416" s="220">
        <f t="shared" ref="F416:H416" si="483">F417+F420+F423+F426+F430+F450+F461</f>
        <v>11959482.505000001</v>
      </c>
      <c r="G416" s="220">
        <f t="shared" si="483"/>
        <v>3931999.4584000008</v>
      </c>
      <c r="H416" s="220">
        <f t="shared" si="483"/>
        <v>15891481.963399999</v>
      </c>
      <c r="I416" s="220"/>
      <c r="J416" s="220"/>
      <c r="K416" s="220"/>
      <c r="L416" s="55"/>
      <c r="M416" s="220">
        <f t="shared" ref="M416:O416" si="484">M417+M420+M423+M426+M430+M450+M461</f>
        <v>10763534.2545</v>
      </c>
      <c r="N416" s="220">
        <f t="shared" si="484"/>
        <v>3538799.5125600006</v>
      </c>
      <c r="O416" s="220">
        <f t="shared" si="484"/>
        <v>14302333.76706</v>
      </c>
      <c r="P416" s="319">
        <v>0</v>
      </c>
      <c r="Q416" s="319">
        <v>0</v>
      </c>
      <c r="R416" s="319">
        <f t="shared" si="417"/>
        <v>0</v>
      </c>
      <c r="S416" s="55"/>
      <c r="T416" s="55"/>
      <c r="U416" s="220">
        <f t="shared" ref="U416:W416" si="485">U417+U420+U423+U426+U430+U450+U461</f>
        <v>18298008.232650001</v>
      </c>
      <c r="V416" s="220">
        <f t="shared" si="485"/>
        <v>3892679.4638160006</v>
      </c>
      <c r="W416" s="220">
        <f t="shared" si="485"/>
        <v>22190687.696465999</v>
      </c>
      <c r="X416" s="220"/>
      <c r="Y416" s="220"/>
      <c r="Z416" s="220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  <c r="AS416" s="55"/>
      <c r="AT416" s="55"/>
      <c r="AU416" s="55"/>
      <c r="AV416" s="55"/>
      <c r="AW416" s="55"/>
      <c r="AX416" s="55"/>
      <c r="AY416" s="55"/>
      <c r="AZ416" s="55"/>
      <c r="BA416" s="55"/>
      <c r="BB416" s="55"/>
      <c r="BC416" s="55"/>
      <c r="BD416" s="55"/>
      <c r="BE416" s="55"/>
      <c r="BF416" s="55"/>
      <c r="BG416" s="55"/>
      <c r="BH416" s="55"/>
      <c r="BI416" s="55"/>
      <c r="BJ416" s="55"/>
      <c r="BK416" s="55"/>
      <c r="BL416" s="55"/>
      <c r="BM416" s="55"/>
      <c r="BN416" s="55"/>
      <c r="BO416" s="55"/>
      <c r="BP416" s="55"/>
      <c r="BQ416" s="55"/>
      <c r="BR416" s="55"/>
      <c r="BS416" s="55"/>
      <c r="BT416" s="55"/>
      <c r="BU416" s="55"/>
      <c r="BV416" s="55"/>
      <c r="BW416" s="55"/>
      <c r="BX416" s="55"/>
    </row>
    <row r="417" spans="1:162" s="26" customFormat="1" x14ac:dyDescent="0.45">
      <c r="A417" s="21"/>
      <c r="B417" s="21"/>
      <c r="C417" s="21" t="s">
        <v>329</v>
      </c>
      <c r="D417" s="27"/>
      <c r="E417" s="28"/>
      <c r="F417" s="225">
        <f t="shared" ref="F417:H417" si="486">SUM(F418:F419)</f>
        <v>63567.9</v>
      </c>
      <c r="G417" s="225">
        <f t="shared" si="486"/>
        <v>26794.832999999999</v>
      </c>
      <c r="H417" s="225">
        <f t="shared" si="486"/>
        <v>90362.732999999993</v>
      </c>
      <c r="I417" s="225"/>
      <c r="J417" s="225"/>
      <c r="K417" s="225"/>
      <c r="L417" s="53"/>
      <c r="M417" s="225">
        <f t="shared" ref="M417:O417" si="487">SUM(M418:M419)</f>
        <v>57211.11</v>
      </c>
      <c r="N417" s="225">
        <f t="shared" si="487"/>
        <v>24115.349699999999</v>
      </c>
      <c r="O417" s="225">
        <f t="shared" si="487"/>
        <v>81326.459700000007</v>
      </c>
      <c r="P417" s="319">
        <v>0</v>
      </c>
      <c r="Q417" s="319">
        <v>0</v>
      </c>
      <c r="R417" s="319">
        <f t="shared" si="417"/>
        <v>0</v>
      </c>
      <c r="S417" s="53"/>
      <c r="T417" s="53"/>
      <c r="U417" s="225">
        <f t="shared" ref="U417:W417" si="488">SUM(U418:U419)</f>
        <v>97258.886999999988</v>
      </c>
      <c r="V417" s="225">
        <f t="shared" si="488"/>
        <v>26526.884669999999</v>
      </c>
      <c r="W417" s="225">
        <f t="shared" si="488"/>
        <v>123785.77166999999</v>
      </c>
      <c r="X417" s="225"/>
      <c r="Y417" s="225"/>
      <c r="Z417" s="225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  <c r="BH417" s="53"/>
      <c r="BI417" s="53"/>
      <c r="BJ417" s="53"/>
      <c r="BK417" s="53"/>
      <c r="BL417" s="53"/>
      <c r="BM417" s="53"/>
      <c r="BN417" s="53"/>
      <c r="BO417" s="53"/>
      <c r="BP417" s="53"/>
      <c r="BQ417" s="53"/>
      <c r="BR417" s="53"/>
      <c r="BS417" s="53"/>
      <c r="BT417" s="53"/>
      <c r="BU417" s="53"/>
      <c r="BV417" s="53"/>
      <c r="BW417" s="53"/>
      <c r="BX417" s="53"/>
    </row>
    <row r="418" spans="1:162" ht="156.75" customHeight="1" outlineLevel="1" x14ac:dyDescent="0.45">
      <c r="A418" s="5">
        <v>346</v>
      </c>
      <c r="B418" s="5">
        <v>346</v>
      </c>
      <c r="C418" s="5" t="s">
        <v>330</v>
      </c>
      <c r="D418" s="196" t="s">
        <v>552</v>
      </c>
      <c r="E418" s="10">
        <v>317.89</v>
      </c>
      <c r="F418" s="285">
        <f t="shared" ref="F418:F419" si="489">E418*I418</f>
        <v>52451.85</v>
      </c>
      <c r="G418" s="285">
        <f t="shared" ref="G418:G419" si="490">E418*J418</f>
        <v>22109.249499999998</v>
      </c>
      <c r="H418" s="285">
        <f t="shared" ref="H418:H419" si="491">F418+G418</f>
        <v>74561.099499999997</v>
      </c>
      <c r="I418" s="285">
        <v>165</v>
      </c>
      <c r="J418" s="285">
        <v>69.55</v>
      </c>
      <c r="K418" s="10"/>
      <c r="M418" s="319">
        <f t="shared" si="415"/>
        <v>47206.665000000001</v>
      </c>
      <c r="N418" s="319">
        <f t="shared" si="416"/>
        <v>19898.324549999998</v>
      </c>
      <c r="O418" s="319">
        <f t="shared" si="427"/>
        <v>67104.989549999998</v>
      </c>
      <c r="P418" s="319">
        <v>148.5</v>
      </c>
      <c r="Q418" s="319">
        <v>62.594999999999999</v>
      </c>
      <c r="R418" s="319">
        <f t="shared" si="417"/>
        <v>211.095</v>
      </c>
      <c r="U418" s="315">
        <f t="shared" si="380"/>
        <v>80251.330499999996</v>
      </c>
      <c r="V418" s="315">
        <f t="shared" si="381"/>
        <v>21888.157005000001</v>
      </c>
      <c r="W418" s="320">
        <f t="shared" si="418"/>
        <v>102139.487505</v>
      </c>
      <c r="X418" s="315">
        <f t="shared" si="419"/>
        <v>252.45</v>
      </c>
      <c r="Y418" s="315">
        <f t="shared" si="420"/>
        <v>68.854500000000002</v>
      </c>
      <c r="Z418" s="320"/>
    </row>
    <row r="419" spans="1:162" ht="57" customHeight="1" outlineLevel="1" x14ac:dyDescent="0.45">
      <c r="A419" s="5">
        <v>347</v>
      </c>
      <c r="B419" s="5">
        <v>347</v>
      </c>
      <c r="C419" s="5" t="s">
        <v>331</v>
      </c>
      <c r="D419" s="196" t="s">
        <v>552</v>
      </c>
      <c r="E419" s="10">
        <v>67.37</v>
      </c>
      <c r="F419" s="285">
        <f t="shared" si="489"/>
        <v>11116.050000000001</v>
      </c>
      <c r="G419" s="285">
        <f t="shared" si="490"/>
        <v>4685.5834999999997</v>
      </c>
      <c r="H419" s="285">
        <f t="shared" si="491"/>
        <v>15801.6335</v>
      </c>
      <c r="I419" s="285">
        <v>165</v>
      </c>
      <c r="J419" s="285">
        <v>69.55</v>
      </c>
      <c r="K419" s="10"/>
      <c r="M419" s="319">
        <f t="shared" si="415"/>
        <v>10004.445000000002</v>
      </c>
      <c r="N419" s="319">
        <f t="shared" si="416"/>
        <v>4217.0251500000004</v>
      </c>
      <c r="O419" s="319">
        <f t="shared" si="427"/>
        <v>14221.470150000001</v>
      </c>
      <c r="P419" s="319">
        <v>148.5</v>
      </c>
      <c r="Q419" s="319">
        <v>62.594999999999999</v>
      </c>
      <c r="R419" s="319">
        <f t="shared" si="417"/>
        <v>211.095</v>
      </c>
      <c r="U419" s="315">
        <f t="shared" si="380"/>
        <v>17007.556499999999</v>
      </c>
      <c r="V419" s="315">
        <f t="shared" si="381"/>
        <v>4638.7276650000003</v>
      </c>
      <c r="W419" s="320">
        <f t="shared" si="418"/>
        <v>21646.284164999997</v>
      </c>
      <c r="X419" s="315">
        <f t="shared" si="419"/>
        <v>252.45</v>
      </c>
      <c r="Y419" s="315">
        <f t="shared" si="420"/>
        <v>68.854500000000002</v>
      </c>
      <c r="Z419" s="320"/>
    </row>
    <row r="420" spans="1:162" s="26" customFormat="1" x14ac:dyDescent="0.45">
      <c r="A420" s="21"/>
      <c r="B420" s="21"/>
      <c r="C420" s="21" t="s">
        <v>332</v>
      </c>
      <c r="D420" s="27"/>
      <c r="E420" s="28"/>
      <c r="F420" s="225">
        <f t="shared" ref="F420:H420" si="492">SUM(F421:F422)</f>
        <v>473266.20000000007</v>
      </c>
      <c r="G420" s="225">
        <f t="shared" si="492"/>
        <v>199488.87400000001</v>
      </c>
      <c r="H420" s="225">
        <f t="shared" si="492"/>
        <v>672755.07400000014</v>
      </c>
      <c r="I420" s="225"/>
      <c r="J420" s="225"/>
      <c r="K420" s="225"/>
      <c r="L420" s="53"/>
      <c r="M420" s="225">
        <f t="shared" ref="M420:O420" si="493">SUM(M421:M422)</f>
        <v>425939.58000000007</v>
      </c>
      <c r="N420" s="225">
        <f t="shared" si="493"/>
        <v>179539.98660000003</v>
      </c>
      <c r="O420" s="225">
        <f t="shared" si="493"/>
        <v>605479.56660000002</v>
      </c>
      <c r="P420" s="319">
        <v>0</v>
      </c>
      <c r="Q420" s="319">
        <v>0</v>
      </c>
      <c r="R420" s="319">
        <f t="shared" si="417"/>
        <v>0</v>
      </c>
      <c r="S420" s="53"/>
      <c r="T420" s="53"/>
      <c r="U420" s="225">
        <f t="shared" ref="U420:W420" si="494">SUM(U421:U422)</f>
        <v>724097.28600000008</v>
      </c>
      <c r="V420" s="225">
        <f t="shared" si="494"/>
        <v>197493.98526000002</v>
      </c>
      <c r="W420" s="225">
        <f t="shared" si="494"/>
        <v>921591.27126000007</v>
      </c>
      <c r="X420" s="225"/>
      <c r="Y420" s="225"/>
      <c r="Z420" s="225"/>
      <c r="AA420" s="53"/>
      <c r="AB420" s="53"/>
      <c r="AC420" s="53"/>
      <c r="AD420" s="53"/>
      <c r="AE420" s="53"/>
      <c r="AF420" s="53"/>
      <c r="AG420" s="53"/>
      <c r="AH420" s="53"/>
      <c r="AI420" s="53"/>
      <c r="AJ420" s="53"/>
      <c r="AK420" s="53"/>
      <c r="AL420" s="53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53"/>
      <c r="AX420" s="53"/>
      <c r="AY420" s="53"/>
      <c r="AZ420" s="53"/>
      <c r="BA420" s="53"/>
      <c r="BB420" s="53"/>
      <c r="BC420" s="53"/>
      <c r="BD420" s="53"/>
      <c r="BE420" s="53"/>
      <c r="BF420" s="53"/>
      <c r="BG420" s="53"/>
      <c r="BH420" s="53"/>
      <c r="BI420" s="53"/>
      <c r="BJ420" s="53"/>
      <c r="BK420" s="53"/>
      <c r="BL420" s="53"/>
      <c r="BM420" s="53"/>
      <c r="BN420" s="53"/>
      <c r="BO420" s="53"/>
      <c r="BP420" s="53"/>
      <c r="BQ420" s="53"/>
      <c r="BR420" s="53"/>
      <c r="BS420" s="53"/>
      <c r="BT420" s="53"/>
      <c r="BU420" s="53"/>
      <c r="BV420" s="53"/>
      <c r="BW420" s="53"/>
      <c r="BX420" s="53"/>
    </row>
    <row r="421" spans="1:162" ht="128.25" customHeight="1" outlineLevel="1" x14ac:dyDescent="0.45">
      <c r="A421" s="5">
        <v>348</v>
      </c>
      <c r="B421" s="5">
        <v>348</v>
      </c>
      <c r="C421" s="5" t="s">
        <v>333</v>
      </c>
      <c r="D421" s="196" t="s">
        <v>553</v>
      </c>
      <c r="E421" s="10">
        <v>2.6230000000000002</v>
      </c>
      <c r="F421" s="285">
        <f t="shared" ref="F421:F422" si="495">E421*I421</f>
        <v>432795.00000000006</v>
      </c>
      <c r="G421" s="285">
        <f t="shared" ref="G421:G422" si="496">E421*J421</f>
        <v>182429.65000000002</v>
      </c>
      <c r="H421" s="285">
        <f t="shared" ref="H421:H422" si="497">F421+G421</f>
        <v>615224.65000000014</v>
      </c>
      <c r="I421" s="285">
        <v>165000</v>
      </c>
      <c r="J421" s="285">
        <v>69550</v>
      </c>
      <c r="K421" s="10"/>
      <c r="M421" s="319">
        <f t="shared" si="415"/>
        <v>389515.50000000006</v>
      </c>
      <c r="N421" s="319">
        <f t="shared" si="416"/>
        <v>164186.68500000003</v>
      </c>
      <c r="O421" s="319">
        <f t="shared" si="427"/>
        <v>553702.18500000006</v>
      </c>
      <c r="P421" s="319">
        <v>148500</v>
      </c>
      <c r="Q421" s="319">
        <v>62595</v>
      </c>
      <c r="R421" s="319">
        <f t="shared" si="417"/>
        <v>211095</v>
      </c>
      <c r="U421" s="315">
        <f t="shared" si="380"/>
        <v>662176.35000000009</v>
      </c>
      <c r="V421" s="315">
        <f t="shared" si="381"/>
        <v>180605.35350000003</v>
      </c>
      <c r="W421" s="320">
        <f t="shared" si="418"/>
        <v>842781.70350000006</v>
      </c>
      <c r="X421" s="315">
        <f t="shared" si="419"/>
        <v>252450</v>
      </c>
      <c r="Y421" s="315">
        <f t="shared" si="420"/>
        <v>68854.5</v>
      </c>
      <c r="Z421" s="320"/>
    </row>
    <row r="422" spans="1:162" ht="42.75" customHeight="1" outlineLevel="1" x14ac:dyDescent="0.45">
      <c r="A422" s="5">
        <v>349</v>
      </c>
      <c r="B422" s="5">
        <v>349</v>
      </c>
      <c r="C422" s="5" t="s">
        <v>334</v>
      </c>
      <c r="D422" s="196" t="s">
        <v>552</v>
      </c>
      <c r="E422" s="10">
        <v>245.28</v>
      </c>
      <c r="F422" s="285">
        <f t="shared" si="495"/>
        <v>40471.199999999997</v>
      </c>
      <c r="G422" s="285">
        <f t="shared" si="496"/>
        <v>17059.223999999998</v>
      </c>
      <c r="H422" s="285">
        <f t="shared" si="497"/>
        <v>57530.423999999999</v>
      </c>
      <c r="I422" s="285">
        <v>165</v>
      </c>
      <c r="J422" s="285">
        <v>69.55</v>
      </c>
      <c r="K422" s="10"/>
      <c r="M422" s="319">
        <f t="shared" si="415"/>
        <v>36424.080000000002</v>
      </c>
      <c r="N422" s="319">
        <f t="shared" si="416"/>
        <v>15353.301600000001</v>
      </c>
      <c r="O422" s="319">
        <f t="shared" si="427"/>
        <v>51777.381600000001</v>
      </c>
      <c r="P422" s="319">
        <v>148.5</v>
      </c>
      <c r="Q422" s="319">
        <v>62.594999999999999</v>
      </c>
      <c r="R422" s="319">
        <f t="shared" si="417"/>
        <v>211.095</v>
      </c>
      <c r="U422" s="315">
        <f t="shared" ref="U422:U484" si="498">X422*E422</f>
        <v>61920.935999999994</v>
      </c>
      <c r="V422" s="315">
        <f t="shared" ref="V422:V484" si="499">Y422*E422</f>
        <v>16888.63176</v>
      </c>
      <c r="W422" s="320">
        <f t="shared" si="418"/>
        <v>78809.567759999991</v>
      </c>
      <c r="X422" s="315">
        <f t="shared" si="419"/>
        <v>252.45</v>
      </c>
      <c r="Y422" s="315">
        <f t="shared" si="420"/>
        <v>68.854500000000002</v>
      </c>
      <c r="Z422" s="320"/>
    </row>
    <row r="423" spans="1:162" s="26" customFormat="1" x14ac:dyDescent="0.45">
      <c r="A423" s="21"/>
      <c r="B423" s="21"/>
      <c r="C423" s="21" t="s">
        <v>335</v>
      </c>
      <c r="D423" s="27"/>
      <c r="E423" s="28"/>
      <c r="F423" s="225">
        <f t="shared" ref="F423:H423" si="500">SUM(F424:F425)</f>
        <v>110809.05</v>
      </c>
      <c r="G423" s="225">
        <f t="shared" si="500"/>
        <v>46707.693500000001</v>
      </c>
      <c r="H423" s="225">
        <f t="shared" si="500"/>
        <v>157516.74350000001</v>
      </c>
      <c r="I423" s="225"/>
      <c r="J423" s="225"/>
      <c r="K423" s="225"/>
      <c r="L423" s="53"/>
      <c r="M423" s="225">
        <f t="shared" ref="M423:O423" si="501">SUM(M424:M425)</f>
        <v>99728.145000000004</v>
      </c>
      <c r="N423" s="225">
        <f t="shared" si="501"/>
        <v>42036.924150000006</v>
      </c>
      <c r="O423" s="225">
        <f t="shared" si="501"/>
        <v>141765.06915</v>
      </c>
      <c r="P423" s="319">
        <v>0</v>
      </c>
      <c r="Q423" s="319">
        <v>0</v>
      </c>
      <c r="R423" s="319">
        <f t="shared" si="417"/>
        <v>0</v>
      </c>
      <c r="S423" s="53"/>
      <c r="T423" s="53"/>
      <c r="U423" s="225">
        <f t="shared" ref="U423:W423" si="502">SUM(U424:U425)</f>
        <v>169537.84649999999</v>
      </c>
      <c r="V423" s="225">
        <f t="shared" si="502"/>
        <v>46240.616565000004</v>
      </c>
      <c r="W423" s="225">
        <f t="shared" si="502"/>
        <v>215778.46306499999</v>
      </c>
      <c r="X423" s="225"/>
      <c r="Y423" s="225"/>
      <c r="Z423" s="225"/>
      <c r="AA423" s="53"/>
      <c r="AB423" s="53"/>
      <c r="AC423" s="53"/>
      <c r="AD423" s="53"/>
      <c r="AE423" s="53"/>
      <c r="AF423" s="53"/>
      <c r="AG423" s="53"/>
      <c r="AH423" s="53"/>
      <c r="AI423" s="53"/>
      <c r="AJ423" s="53"/>
      <c r="AK423" s="53"/>
      <c r="AL423" s="53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53"/>
      <c r="AZ423" s="53"/>
      <c r="BA423" s="53"/>
      <c r="BB423" s="53"/>
      <c r="BC423" s="53"/>
      <c r="BD423" s="53"/>
      <c r="BE423" s="53"/>
      <c r="BF423" s="53"/>
      <c r="BG423" s="53"/>
      <c r="BH423" s="53"/>
      <c r="BI423" s="53"/>
      <c r="BJ423" s="53"/>
      <c r="BK423" s="53"/>
      <c r="BL423" s="53"/>
      <c r="BM423" s="53"/>
      <c r="BN423" s="53"/>
      <c r="BO423" s="53"/>
      <c r="BP423" s="53"/>
      <c r="BQ423" s="53"/>
      <c r="BR423" s="53"/>
      <c r="BS423" s="53"/>
      <c r="BT423" s="53"/>
      <c r="BU423" s="53"/>
      <c r="BV423" s="53"/>
      <c r="BW423" s="53"/>
      <c r="BX423" s="53"/>
    </row>
    <row r="424" spans="1:162" ht="57" customHeight="1" outlineLevel="1" x14ac:dyDescent="0.45">
      <c r="A424" s="5">
        <v>350</v>
      </c>
      <c r="B424" s="5">
        <v>350</v>
      </c>
      <c r="C424" s="5" t="s">
        <v>336</v>
      </c>
      <c r="D424" s="196" t="s">
        <v>552</v>
      </c>
      <c r="E424" s="10">
        <v>170.27</v>
      </c>
      <c r="F424" s="285">
        <f t="shared" ref="F424:F425" si="503">E424*I424</f>
        <v>28094.550000000003</v>
      </c>
      <c r="G424" s="285">
        <f t="shared" ref="G424:G425" si="504">E424*J424</f>
        <v>11842.2785</v>
      </c>
      <c r="H424" s="285">
        <f t="shared" ref="H424:H425" si="505">F424+G424</f>
        <v>39936.828500000003</v>
      </c>
      <c r="I424" s="285">
        <v>165</v>
      </c>
      <c r="J424" s="285">
        <v>69.55</v>
      </c>
      <c r="K424" s="10"/>
      <c r="M424" s="319">
        <f t="shared" si="415"/>
        <v>25285.095000000001</v>
      </c>
      <c r="N424" s="319">
        <f t="shared" si="416"/>
        <v>10658.050650000001</v>
      </c>
      <c r="O424" s="319">
        <f t="shared" si="427"/>
        <v>35943.145650000006</v>
      </c>
      <c r="P424" s="319">
        <v>148.5</v>
      </c>
      <c r="Q424" s="319">
        <v>62.594999999999999</v>
      </c>
      <c r="R424" s="319">
        <f t="shared" si="417"/>
        <v>211.095</v>
      </c>
      <c r="U424" s="315">
        <f t="shared" si="498"/>
        <v>42984.661500000002</v>
      </c>
      <c r="V424" s="315">
        <f t="shared" si="499"/>
        <v>11723.855715000002</v>
      </c>
      <c r="W424" s="320">
        <f t="shared" si="418"/>
        <v>54708.517215</v>
      </c>
      <c r="X424" s="315">
        <f t="shared" si="419"/>
        <v>252.45</v>
      </c>
      <c r="Y424" s="315">
        <f t="shared" si="420"/>
        <v>68.854500000000002</v>
      </c>
      <c r="Z424" s="320"/>
    </row>
    <row r="425" spans="1:162" ht="57" customHeight="1" outlineLevel="1" x14ac:dyDescent="0.45">
      <c r="A425" s="5">
        <v>351</v>
      </c>
      <c r="B425" s="5">
        <v>351</v>
      </c>
      <c r="C425" s="5" t="s">
        <v>337</v>
      </c>
      <c r="D425" s="196" t="s">
        <v>552</v>
      </c>
      <c r="E425" s="10">
        <v>501.3</v>
      </c>
      <c r="F425" s="285">
        <f t="shared" si="503"/>
        <v>82714.5</v>
      </c>
      <c r="G425" s="285">
        <f t="shared" si="504"/>
        <v>34865.415000000001</v>
      </c>
      <c r="H425" s="285">
        <f t="shared" si="505"/>
        <v>117579.91500000001</v>
      </c>
      <c r="I425" s="285">
        <v>165</v>
      </c>
      <c r="J425" s="285">
        <v>69.55</v>
      </c>
      <c r="K425" s="10"/>
      <c r="M425" s="319">
        <f t="shared" si="415"/>
        <v>74443.05</v>
      </c>
      <c r="N425" s="319">
        <f t="shared" si="416"/>
        <v>31378.873500000002</v>
      </c>
      <c r="O425" s="319">
        <f t="shared" si="427"/>
        <v>105821.9235</v>
      </c>
      <c r="P425" s="319">
        <v>148.5</v>
      </c>
      <c r="Q425" s="319">
        <v>62.594999999999999</v>
      </c>
      <c r="R425" s="319">
        <f t="shared" si="417"/>
        <v>211.095</v>
      </c>
      <c r="U425" s="315">
        <f t="shared" si="498"/>
        <v>126553.185</v>
      </c>
      <c r="V425" s="315">
        <f t="shared" si="499"/>
        <v>34516.760849999999</v>
      </c>
      <c r="W425" s="320">
        <f t="shared" si="418"/>
        <v>161069.94584999999</v>
      </c>
      <c r="X425" s="315">
        <f t="shared" si="419"/>
        <v>252.45</v>
      </c>
      <c r="Y425" s="315">
        <f t="shared" si="420"/>
        <v>68.854500000000002</v>
      </c>
      <c r="Z425" s="320"/>
    </row>
    <row r="426" spans="1:162" s="26" customFormat="1" x14ac:dyDescent="0.45">
      <c r="A426" s="21"/>
      <c r="B426" s="21"/>
      <c r="C426" s="21" t="s">
        <v>338</v>
      </c>
      <c r="D426" s="27"/>
      <c r="E426" s="28"/>
      <c r="F426" s="225">
        <f t="shared" ref="F426:H426" si="506">SUM(F427:F429)</f>
        <v>150987.285</v>
      </c>
      <c r="G426" s="225">
        <f t="shared" si="506"/>
        <v>55882.017199999995</v>
      </c>
      <c r="H426" s="225">
        <f t="shared" si="506"/>
        <v>206869.30220000001</v>
      </c>
      <c r="I426" s="225"/>
      <c r="J426" s="225"/>
      <c r="K426" s="225"/>
      <c r="L426" s="53"/>
      <c r="M426" s="225">
        <f t="shared" ref="M426:O426" si="507">SUM(M427:M429)</f>
        <v>135888.55649999998</v>
      </c>
      <c r="N426" s="225">
        <f t="shared" si="507"/>
        <v>50293.815479999997</v>
      </c>
      <c r="O426" s="225">
        <f t="shared" si="507"/>
        <v>186182.37197999997</v>
      </c>
      <c r="P426" s="319">
        <v>0</v>
      </c>
      <c r="Q426" s="319">
        <v>0</v>
      </c>
      <c r="R426" s="319">
        <f t="shared" si="417"/>
        <v>0</v>
      </c>
      <c r="S426" s="53"/>
      <c r="T426" s="53"/>
      <c r="U426" s="225">
        <f t="shared" ref="U426:W426" si="508">SUM(U427:U429)</f>
        <v>231010.54605</v>
      </c>
      <c r="V426" s="225">
        <f t="shared" si="508"/>
        <v>55323.197028000002</v>
      </c>
      <c r="W426" s="225">
        <f t="shared" si="508"/>
        <v>286333.74307800003</v>
      </c>
      <c r="X426" s="225"/>
      <c r="Y426" s="225"/>
      <c r="Z426" s="225"/>
      <c r="AA426" s="53"/>
      <c r="AB426" s="53"/>
      <c r="AC426" s="53"/>
      <c r="AD426" s="53"/>
      <c r="AE426" s="53"/>
      <c r="AF426" s="53"/>
      <c r="AG426" s="53"/>
      <c r="AH426" s="53"/>
      <c r="AI426" s="53"/>
      <c r="AJ426" s="53"/>
      <c r="AK426" s="53"/>
      <c r="AL426" s="53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53"/>
      <c r="AX426" s="53"/>
      <c r="AY426" s="53"/>
      <c r="AZ426" s="53"/>
      <c r="BA426" s="53"/>
      <c r="BB426" s="53"/>
      <c r="BC426" s="53"/>
      <c r="BD426" s="53"/>
      <c r="BE426" s="53"/>
      <c r="BF426" s="53"/>
      <c r="BG426" s="53"/>
      <c r="BH426" s="53"/>
      <c r="BI426" s="53"/>
      <c r="BJ426" s="53"/>
      <c r="BK426" s="53"/>
      <c r="BL426" s="53"/>
      <c r="BM426" s="53"/>
      <c r="BN426" s="53"/>
      <c r="BO426" s="53"/>
      <c r="BP426" s="53"/>
      <c r="BQ426" s="53"/>
      <c r="BR426" s="53"/>
      <c r="BS426" s="53"/>
      <c r="BT426" s="53"/>
      <c r="BU426" s="53"/>
      <c r="BV426" s="53"/>
      <c r="BW426" s="53"/>
      <c r="BX426" s="53"/>
    </row>
    <row r="427" spans="1:162" ht="57" customHeight="1" outlineLevel="1" x14ac:dyDescent="0.45">
      <c r="A427" s="5">
        <v>352</v>
      </c>
      <c r="B427" s="5">
        <v>352</v>
      </c>
      <c r="C427" s="5" t="s">
        <v>339</v>
      </c>
      <c r="D427" s="196" t="s">
        <v>552</v>
      </c>
      <c r="E427" s="10">
        <v>28.73</v>
      </c>
      <c r="F427" s="285">
        <f t="shared" ref="F427:F429" si="509">E427*I427</f>
        <v>991.18500000000006</v>
      </c>
      <c r="G427" s="285">
        <f t="shared" ref="G427:G429" si="510">E427*J427</f>
        <v>0</v>
      </c>
      <c r="H427" s="285">
        <f t="shared" ref="H427:H429" si="511">F427+G427</f>
        <v>991.18500000000006</v>
      </c>
      <c r="I427" s="285">
        <v>34.5</v>
      </c>
      <c r="J427" s="285">
        <v>0</v>
      </c>
      <c r="K427" s="10"/>
      <c r="M427" s="319">
        <f t="shared" si="415"/>
        <v>892.06650000000002</v>
      </c>
      <c r="N427" s="319">
        <f t="shared" si="416"/>
        <v>0</v>
      </c>
      <c r="O427" s="319">
        <f t="shared" si="427"/>
        <v>892.06650000000002</v>
      </c>
      <c r="P427" s="319">
        <v>31.05</v>
      </c>
      <c r="Q427" s="319">
        <v>0</v>
      </c>
      <c r="R427" s="319">
        <f t="shared" si="417"/>
        <v>31.05</v>
      </c>
      <c r="U427" s="315">
        <f t="shared" si="498"/>
        <v>1516.51305</v>
      </c>
      <c r="V427" s="315">
        <f t="shared" si="499"/>
        <v>0</v>
      </c>
      <c r="W427" s="320">
        <f t="shared" si="418"/>
        <v>1516.51305</v>
      </c>
      <c r="X427" s="315">
        <f t="shared" si="419"/>
        <v>52.784999999999997</v>
      </c>
      <c r="Y427" s="315">
        <f t="shared" si="420"/>
        <v>0</v>
      </c>
      <c r="Z427" s="320"/>
    </row>
    <row r="428" spans="1:162" ht="85.5" customHeight="1" outlineLevel="1" x14ac:dyDescent="0.45">
      <c r="A428" s="5">
        <v>353</v>
      </c>
      <c r="B428" s="5">
        <v>353</v>
      </c>
      <c r="C428" s="5" t="s">
        <v>340</v>
      </c>
      <c r="D428" s="196" t="s">
        <v>552</v>
      </c>
      <c r="E428" s="10">
        <v>33.04</v>
      </c>
      <c r="F428" s="285">
        <f t="shared" si="509"/>
        <v>5451.5999999999995</v>
      </c>
      <c r="G428" s="285">
        <f t="shared" si="510"/>
        <v>2411.2592</v>
      </c>
      <c r="H428" s="285">
        <f t="shared" si="511"/>
        <v>7862.859199999999</v>
      </c>
      <c r="I428" s="285">
        <v>165</v>
      </c>
      <c r="J428" s="285">
        <v>72.98</v>
      </c>
      <c r="K428" s="10"/>
      <c r="M428" s="319">
        <f t="shared" si="415"/>
        <v>4906.4399999999996</v>
      </c>
      <c r="N428" s="319">
        <f t="shared" si="416"/>
        <v>2170.13328</v>
      </c>
      <c r="O428" s="319">
        <f t="shared" si="427"/>
        <v>7076.5732799999996</v>
      </c>
      <c r="P428" s="319">
        <v>148.5</v>
      </c>
      <c r="Q428" s="319">
        <v>65.682000000000002</v>
      </c>
      <c r="R428" s="319">
        <f t="shared" si="417"/>
        <v>214.18200000000002</v>
      </c>
      <c r="U428" s="315">
        <f t="shared" si="498"/>
        <v>8340.9479999999985</v>
      </c>
      <c r="V428" s="315">
        <f t="shared" si="499"/>
        <v>2387.146608</v>
      </c>
      <c r="W428" s="320">
        <f t="shared" si="418"/>
        <v>10728.094607999999</v>
      </c>
      <c r="X428" s="315">
        <f t="shared" si="419"/>
        <v>252.45</v>
      </c>
      <c r="Y428" s="315">
        <f t="shared" si="420"/>
        <v>72.250200000000007</v>
      </c>
      <c r="Z428" s="320"/>
    </row>
    <row r="429" spans="1:162" ht="156.75" customHeight="1" outlineLevel="1" x14ac:dyDescent="0.45">
      <c r="A429" s="5">
        <v>354</v>
      </c>
      <c r="B429" s="5">
        <v>354</v>
      </c>
      <c r="C429" s="5" t="s">
        <v>341</v>
      </c>
      <c r="D429" s="196" t="s">
        <v>552</v>
      </c>
      <c r="E429" s="10">
        <v>214.14</v>
      </c>
      <c r="F429" s="285">
        <f t="shared" si="509"/>
        <v>144544.5</v>
      </c>
      <c r="G429" s="285">
        <f t="shared" si="510"/>
        <v>53470.757999999994</v>
      </c>
      <c r="H429" s="285">
        <f t="shared" si="511"/>
        <v>198015.258</v>
      </c>
      <c r="I429" s="285">
        <v>675</v>
      </c>
      <c r="J429" s="285">
        <v>249.7</v>
      </c>
      <c r="K429" s="10"/>
      <c r="M429" s="319">
        <f t="shared" si="415"/>
        <v>130090.04999999999</v>
      </c>
      <c r="N429" s="319">
        <f t="shared" si="416"/>
        <v>48123.682199999996</v>
      </c>
      <c r="O429" s="319">
        <f t="shared" si="427"/>
        <v>178213.73219999997</v>
      </c>
      <c r="P429" s="319">
        <v>607.5</v>
      </c>
      <c r="Q429" s="319">
        <v>224.73</v>
      </c>
      <c r="R429" s="319">
        <f t="shared" si="417"/>
        <v>832.23</v>
      </c>
      <c r="U429" s="315">
        <f t="shared" si="498"/>
        <v>221153.08499999999</v>
      </c>
      <c r="V429" s="315">
        <f t="shared" si="499"/>
        <v>52936.05042</v>
      </c>
      <c r="W429" s="320">
        <f t="shared" si="418"/>
        <v>274089.13542000001</v>
      </c>
      <c r="X429" s="315">
        <f t="shared" si="419"/>
        <v>1032.75</v>
      </c>
      <c r="Y429" s="315">
        <f t="shared" si="420"/>
        <v>247.203</v>
      </c>
      <c r="Z429" s="320"/>
    </row>
    <row r="430" spans="1:162" s="26" customFormat="1" x14ac:dyDescent="0.45">
      <c r="A430" s="21"/>
      <c r="B430" s="21"/>
      <c r="C430" s="21" t="s">
        <v>342</v>
      </c>
      <c r="D430" s="27"/>
      <c r="E430" s="28"/>
      <c r="F430" s="225">
        <f t="shared" ref="F430:H430" si="512">SUM(F431:F449)</f>
        <v>1178592.07</v>
      </c>
      <c r="G430" s="225">
        <f t="shared" si="512"/>
        <v>454113.4044</v>
      </c>
      <c r="H430" s="225">
        <f t="shared" si="512"/>
        <v>1632705.4743999995</v>
      </c>
      <c r="I430" s="225"/>
      <c r="J430" s="225"/>
      <c r="K430" s="225"/>
      <c r="L430" s="53"/>
      <c r="M430" s="225">
        <f t="shared" ref="M430:O430" si="513">SUM(M431:M449)</f>
        <v>1060732.8629999999</v>
      </c>
      <c r="N430" s="225">
        <f t="shared" si="513"/>
        <v>408702.06396000012</v>
      </c>
      <c r="O430" s="225">
        <f t="shared" si="513"/>
        <v>1469434.9269599998</v>
      </c>
      <c r="P430" s="319">
        <v>0</v>
      </c>
      <c r="Q430" s="319">
        <v>0</v>
      </c>
      <c r="R430" s="319">
        <f t="shared" si="417"/>
        <v>0</v>
      </c>
      <c r="S430" s="53"/>
      <c r="T430" s="53"/>
      <c r="U430" s="225">
        <f t="shared" ref="U430:W430" si="514">SUM(U431:U449)</f>
        <v>1803245.8670999999</v>
      </c>
      <c r="V430" s="225">
        <f t="shared" si="514"/>
        <v>449572.27035600005</v>
      </c>
      <c r="W430" s="225">
        <f t="shared" si="514"/>
        <v>2252818.1374559999</v>
      </c>
      <c r="X430" s="225"/>
      <c r="Y430" s="225"/>
      <c r="Z430" s="225"/>
      <c r="AA430" s="53"/>
      <c r="AB430" s="53"/>
      <c r="AC430" s="53"/>
      <c r="AD430" s="53"/>
      <c r="AE430" s="53"/>
      <c r="AF430" s="53"/>
      <c r="AG430" s="53"/>
      <c r="AH430" s="53"/>
      <c r="AI430" s="53"/>
      <c r="AJ430" s="53"/>
      <c r="AK430" s="53"/>
      <c r="AL430" s="53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53"/>
      <c r="AX430" s="53"/>
      <c r="AY430" s="53"/>
      <c r="AZ430" s="53"/>
      <c r="BA430" s="53"/>
      <c r="BB430" s="53"/>
      <c r="BC430" s="53"/>
      <c r="BD430" s="53"/>
      <c r="BE430" s="53"/>
      <c r="BF430" s="53"/>
      <c r="BG430" s="53"/>
      <c r="BH430" s="53"/>
      <c r="BI430" s="53"/>
      <c r="BJ430" s="53"/>
      <c r="BK430" s="53"/>
      <c r="BL430" s="53"/>
      <c r="BM430" s="53"/>
      <c r="BN430" s="53"/>
      <c r="BO430" s="53"/>
      <c r="BP430" s="53"/>
      <c r="BQ430" s="53"/>
      <c r="BR430" s="53"/>
      <c r="BS430" s="53"/>
      <c r="BT430" s="53"/>
      <c r="BU430" s="53"/>
      <c r="BV430" s="53"/>
      <c r="BW430" s="53"/>
      <c r="BX430" s="53"/>
    </row>
    <row r="431" spans="1:162" ht="57" customHeight="1" outlineLevel="1" x14ac:dyDescent="0.45">
      <c r="A431" s="5">
        <v>355</v>
      </c>
      <c r="B431" s="5">
        <v>355</v>
      </c>
      <c r="C431" s="5" t="s">
        <v>343</v>
      </c>
      <c r="D431" s="196" t="s">
        <v>552</v>
      </c>
      <c r="E431" s="10">
        <v>158.12</v>
      </c>
      <c r="F431" s="285">
        <f t="shared" ref="F431:F449" si="515">E431*I431</f>
        <v>8696.6</v>
      </c>
      <c r="G431" s="285">
        <f t="shared" ref="G431:G449" si="516">E431*J431</f>
        <v>0</v>
      </c>
      <c r="H431" s="285">
        <f t="shared" ref="H431:H449" si="517">F431+G431</f>
        <v>8696.6</v>
      </c>
      <c r="I431" s="285">
        <v>55</v>
      </c>
      <c r="J431" s="285">
        <v>0</v>
      </c>
      <c r="K431" s="10"/>
      <c r="M431" s="319">
        <f t="shared" si="415"/>
        <v>7826.9400000000005</v>
      </c>
      <c r="N431" s="319">
        <f t="shared" si="416"/>
        <v>0</v>
      </c>
      <c r="O431" s="319">
        <f t="shared" si="427"/>
        <v>7826.9400000000005</v>
      </c>
      <c r="P431" s="319">
        <v>49.5</v>
      </c>
      <c r="Q431" s="319">
        <v>0</v>
      </c>
      <c r="R431" s="319">
        <f t="shared" si="417"/>
        <v>49.5</v>
      </c>
      <c r="U431" s="315">
        <f t="shared" si="498"/>
        <v>13305.797999999999</v>
      </c>
      <c r="V431" s="315">
        <f t="shared" si="499"/>
        <v>0</v>
      </c>
      <c r="W431" s="320">
        <f t="shared" si="418"/>
        <v>13305.797999999999</v>
      </c>
      <c r="X431" s="315">
        <f t="shared" si="419"/>
        <v>84.149999999999991</v>
      </c>
      <c r="Y431" s="315">
        <f t="shared" si="420"/>
        <v>0</v>
      </c>
      <c r="Z431" s="320"/>
    </row>
    <row r="432" spans="1:162" s="32" customFormat="1" ht="57" customHeight="1" outlineLevel="1" x14ac:dyDescent="0.45">
      <c r="A432" s="5">
        <v>356</v>
      </c>
      <c r="B432" s="5">
        <v>356</v>
      </c>
      <c r="C432" s="5" t="s">
        <v>344</v>
      </c>
      <c r="D432" s="196" t="s">
        <v>552</v>
      </c>
      <c r="E432" s="10">
        <v>271.2</v>
      </c>
      <c r="F432" s="285">
        <f t="shared" si="515"/>
        <v>14916</v>
      </c>
      <c r="G432" s="285">
        <f t="shared" si="516"/>
        <v>0</v>
      </c>
      <c r="H432" s="285">
        <f t="shared" si="517"/>
        <v>14916</v>
      </c>
      <c r="I432" s="285">
        <v>55</v>
      </c>
      <c r="J432" s="285">
        <v>0</v>
      </c>
      <c r="K432" s="10"/>
      <c r="M432" s="319">
        <f t="shared" si="415"/>
        <v>13424.4</v>
      </c>
      <c r="N432" s="319">
        <f t="shared" si="416"/>
        <v>0</v>
      </c>
      <c r="O432" s="319">
        <f t="shared" si="427"/>
        <v>13424.4</v>
      </c>
      <c r="P432" s="319">
        <v>49.5</v>
      </c>
      <c r="Q432" s="319">
        <v>0</v>
      </c>
      <c r="R432" s="319">
        <f t="shared" si="417"/>
        <v>49.5</v>
      </c>
      <c r="U432" s="315">
        <f t="shared" si="498"/>
        <v>22821.479999999996</v>
      </c>
      <c r="V432" s="315">
        <f t="shared" si="499"/>
        <v>0</v>
      </c>
      <c r="W432" s="320">
        <f t="shared" si="418"/>
        <v>22821.479999999996</v>
      </c>
      <c r="X432" s="315">
        <f t="shared" si="419"/>
        <v>84.149999999999991</v>
      </c>
      <c r="Y432" s="315">
        <f t="shared" si="420"/>
        <v>0</v>
      </c>
      <c r="Z432" s="320"/>
      <c r="BY432" s="182"/>
      <c r="BZ432" s="182"/>
      <c r="CA432" s="182"/>
      <c r="CB432" s="182"/>
      <c r="CC432" s="182"/>
      <c r="CD432" s="182"/>
      <c r="CE432" s="182"/>
      <c r="CF432" s="182"/>
      <c r="CG432" s="182"/>
      <c r="CH432" s="182"/>
      <c r="CI432" s="182"/>
      <c r="CJ432" s="182"/>
      <c r="CK432" s="182"/>
      <c r="CL432" s="182"/>
      <c r="CM432" s="182"/>
      <c r="CN432" s="182"/>
      <c r="CO432" s="182"/>
      <c r="CP432" s="182"/>
      <c r="CQ432" s="182"/>
      <c r="CR432" s="182"/>
      <c r="CS432" s="182"/>
      <c r="CT432" s="182"/>
      <c r="CU432" s="182"/>
      <c r="CV432" s="182"/>
      <c r="CW432" s="182"/>
      <c r="CX432" s="182"/>
      <c r="CY432" s="182"/>
      <c r="CZ432" s="182"/>
      <c r="DA432" s="182"/>
      <c r="DB432" s="182"/>
      <c r="DC432" s="182"/>
      <c r="DD432" s="182"/>
      <c r="DE432" s="182"/>
      <c r="DF432" s="182"/>
      <c r="DG432" s="182"/>
      <c r="DH432" s="182"/>
      <c r="DI432" s="182"/>
      <c r="DJ432" s="182"/>
      <c r="DK432" s="182"/>
      <c r="DL432" s="182"/>
      <c r="DM432" s="182"/>
      <c r="DN432" s="182"/>
      <c r="DO432" s="182"/>
      <c r="DP432" s="182"/>
      <c r="DQ432" s="182"/>
      <c r="DR432" s="182"/>
      <c r="DS432" s="182"/>
      <c r="DT432" s="182"/>
      <c r="DU432" s="182"/>
      <c r="DV432" s="182"/>
      <c r="DW432" s="182"/>
      <c r="DX432" s="182"/>
      <c r="DY432" s="182"/>
      <c r="DZ432" s="182"/>
      <c r="EA432" s="182"/>
      <c r="EB432" s="182"/>
      <c r="EC432" s="182"/>
      <c r="ED432" s="182"/>
      <c r="EE432" s="182"/>
      <c r="EF432" s="182"/>
      <c r="EG432" s="182"/>
      <c r="EH432" s="182"/>
      <c r="EI432" s="182"/>
      <c r="EJ432" s="182"/>
      <c r="EK432" s="182"/>
      <c r="EL432" s="182"/>
      <c r="EM432" s="182"/>
      <c r="EN432" s="182"/>
      <c r="EO432" s="182"/>
      <c r="EP432" s="182"/>
      <c r="EQ432" s="182"/>
      <c r="ER432" s="182"/>
      <c r="ES432" s="182"/>
      <c r="ET432" s="182"/>
      <c r="EU432" s="182"/>
      <c r="EV432" s="182"/>
      <c r="EW432" s="182"/>
      <c r="EX432" s="182"/>
      <c r="EY432" s="182"/>
      <c r="EZ432" s="182"/>
      <c r="FA432" s="182"/>
      <c r="FB432" s="182"/>
      <c r="FC432" s="182"/>
      <c r="FD432" s="182"/>
      <c r="FE432" s="182"/>
      <c r="FF432" s="182"/>
    </row>
    <row r="433" spans="1:162" s="32" customFormat="1" ht="57" customHeight="1" outlineLevel="1" x14ac:dyDescent="0.45">
      <c r="A433" s="5">
        <v>357</v>
      </c>
      <c r="B433" s="5">
        <v>357</v>
      </c>
      <c r="C433" s="5" t="s">
        <v>345</v>
      </c>
      <c r="D433" s="196" t="s">
        <v>553</v>
      </c>
      <c r="E433" s="10">
        <v>1.103</v>
      </c>
      <c r="F433" s="285">
        <f t="shared" si="515"/>
        <v>60665</v>
      </c>
      <c r="G433" s="285">
        <f t="shared" si="516"/>
        <v>0</v>
      </c>
      <c r="H433" s="285">
        <f t="shared" si="517"/>
        <v>60665</v>
      </c>
      <c r="I433" s="285">
        <v>55000</v>
      </c>
      <c r="J433" s="285">
        <v>0</v>
      </c>
      <c r="K433" s="10"/>
      <c r="M433" s="319">
        <f t="shared" si="415"/>
        <v>54598.5</v>
      </c>
      <c r="N433" s="319">
        <f t="shared" si="416"/>
        <v>0</v>
      </c>
      <c r="O433" s="319">
        <f t="shared" si="427"/>
        <v>54598.5</v>
      </c>
      <c r="P433" s="319">
        <v>49500</v>
      </c>
      <c r="Q433" s="319">
        <v>0</v>
      </c>
      <c r="R433" s="319">
        <f t="shared" si="417"/>
        <v>49500</v>
      </c>
      <c r="U433" s="315">
        <f t="shared" si="498"/>
        <v>92817.45</v>
      </c>
      <c r="V433" s="315">
        <f t="shared" si="499"/>
        <v>0</v>
      </c>
      <c r="W433" s="320">
        <f t="shared" si="418"/>
        <v>92817.45</v>
      </c>
      <c r="X433" s="315">
        <f t="shared" si="419"/>
        <v>84150</v>
      </c>
      <c r="Y433" s="315">
        <f t="shared" si="420"/>
        <v>0</v>
      </c>
      <c r="Z433" s="320"/>
      <c r="BY433" s="182"/>
      <c r="BZ433" s="182"/>
      <c r="CA433" s="182"/>
      <c r="CB433" s="182"/>
      <c r="CC433" s="182"/>
      <c r="CD433" s="182"/>
      <c r="CE433" s="182"/>
      <c r="CF433" s="182"/>
      <c r="CG433" s="182"/>
      <c r="CH433" s="182"/>
      <c r="CI433" s="182"/>
      <c r="CJ433" s="182"/>
      <c r="CK433" s="182"/>
      <c r="CL433" s="182"/>
      <c r="CM433" s="182"/>
      <c r="CN433" s="182"/>
      <c r="CO433" s="182"/>
      <c r="CP433" s="182"/>
      <c r="CQ433" s="182"/>
      <c r="CR433" s="182"/>
      <c r="CS433" s="182"/>
      <c r="CT433" s="182"/>
      <c r="CU433" s="182"/>
      <c r="CV433" s="182"/>
      <c r="CW433" s="182"/>
      <c r="CX433" s="182"/>
      <c r="CY433" s="182"/>
      <c r="CZ433" s="182"/>
      <c r="DA433" s="182"/>
      <c r="DB433" s="182"/>
      <c r="DC433" s="182"/>
      <c r="DD433" s="182"/>
      <c r="DE433" s="182"/>
      <c r="DF433" s="182"/>
      <c r="DG433" s="182"/>
      <c r="DH433" s="182"/>
      <c r="DI433" s="182"/>
      <c r="DJ433" s="182"/>
      <c r="DK433" s="182"/>
      <c r="DL433" s="182"/>
      <c r="DM433" s="182"/>
      <c r="DN433" s="182"/>
      <c r="DO433" s="182"/>
      <c r="DP433" s="182"/>
      <c r="DQ433" s="182"/>
      <c r="DR433" s="182"/>
      <c r="DS433" s="182"/>
      <c r="DT433" s="182"/>
      <c r="DU433" s="182"/>
      <c r="DV433" s="182"/>
      <c r="DW433" s="182"/>
      <c r="DX433" s="182"/>
      <c r="DY433" s="182"/>
      <c r="DZ433" s="182"/>
      <c r="EA433" s="182"/>
      <c r="EB433" s="182"/>
      <c r="EC433" s="182"/>
      <c r="ED433" s="182"/>
      <c r="EE433" s="182"/>
      <c r="EF433" s="182"/>
      <c r="EG433" s="182"/>
      <c r="EH433" s="182"/>
      <c r="EI433" s="182"/>
      <c r="EJ433" s="182"/>
      <c r="EK433" s="182"/>
      <c r="EL433" s="182"/>
      <c r="EM433" s="182"/>
      <c r="EN433" s="182"/>
      <c r="EO433" s="182"/>
      <c r="EP433" s="182"/>
      <c r="EQ433" s="182"/>
      <c r="ER433" s="182"/>
      <c r="ES433" s="182"/>
      <c r="ET433" s="182"/>
      <c r="EU433" s="182"/>
      <c r="EV433" s="182"/>
      <c r="EW433" s="182"/>
      <c r="EX433" s="182"/>
      <c r="EY433" s="182"/>
      <c r="EZ433" s="182"/>
      <c r="FA433" s="182"/>
      <c r="FB433" s="182"/>
      <c r="FC433" s="182"/>
      <c r="FD433" s="182"/>
      <c r="FE433" s="182"/>
      <c r="FF433" s="182"/>
    </row>
    <row r="434" spans="1:162" s="32" customFormat="1" ht="71.25" customHeight="1" outlineLevel="1" x14ac:dyDescent="0.45">
      <c r="A434" s="5">
        <v>358</v>
      </c>
      <c r="B434" s="5">
        <v>358</v>
      </c>
      <c r="C434" s="5" t="s">
        <v>346</v>
      </c>
      <c r="D434" s="196" t="s">
        <v>553</v>
      </c>
      <c r="E434" s="10">
        <v>1.0349999999999999</v>
      </c>
      <c r="F434" s="285">
        <f t="shared" si="515"/>
        <v>56924.999999999993</v>
      </c>
      <c r="G434" s="285">
        <f t="shared" si="516"/>
        <v>0</v>
      </c>
      <c r="H434" s="285">
        <f t="shared" si="517"/>
        <v>56924.999999999993</v>
      </c>
      <c r="I434" s="285">
        <v>55000</v>
      </c>
      <c r="J434" s="285">
        <v>0</v>
      </c>
      <c r="K434" s="10"/>
      <c r="M434" s="319">
        <f t="shared" si="415"/>
        <v>51232.499999999993</v>
      </c>
      <c r="N434" s="319">
        <f t="shared" si="416"/>
        <v>0</v>
      </c>
      <c r="O434" s="319">
        <f t="shared" si="427"/>
        <v>51232.499999999993</v>
      </c>
      <c r="P434" s="319">
        <v>49500</v>
      </c>
      <c r="Q434" s="319">
        <v>0</v>
      </c>
      <c r="R434" s="319">
        <f t="shared" si="417"/>
        <v>49500</v>
      </c>
      <c r="U434" s="315">
        <f t="shared" si="498"/>
        <v>87095.25</v>
      </c>
      <c r="V434" s="315">
        <f t="shared" si="499"/>
        <v>0</v>
      </c>
      <c r="W434" s="320">
        <f t="shared" si="418"/>
        <v>87095.25</v>
      </c>
      <c r="X434" s="315">
        <f t="shared" si="419"/>
        <v>84150</v>
      </c>
      <c r="Y434" s="315">
        <f t="shared" si="420"/>
        <v>0</v>
      </c>
      <c r="Z434" s="320"/>
      <c r="BY434" s="182"/>
      <c r="BZ434" s="182"/>
      <c r="CA434" s="182"/>
      <c r="CB434" s="182"/>
      <c r="CC434" s="182"/>
      <c r="CD434" s="182"/>
      <c r="CE434" s="182"/>
      <c r="CF434" s="182"/>
      <c r="CG434" s="182"/>
      <c r="CH434" s="182"/>
      <c r="CI434" s="182"/>
      <c r="CJ434" s="182"/>
      <c r="CK434" s="182"/>
      <c r="CL434" s="182"/>
      <c r="CM434" s="182"/>
      <c r="CN434" s="182"/>
      <c r="CO434" s="182"/>
      <c r="CP434" s="182"/>
      <c r="CQ434" s="182"/>
      <c r="CR434" s="182"/>
      <c r="CS434" s="182"/>
      <c r="CT434" s="182"/>
      <c r="CU434" s="182"/>
      <c r="CV434" s="182"/>
      <c r="CW434" s="182"/>
      <c r="CX434" s="182"/>
      <c r="CY434" s="182"/>
      <c r="CZ434" s="182"/>
      <c r="DA434" s="182"/>
      <c r="DB434" s="182"/>
      <c r="DC434" s="182"/>
      <c r="DD434" s="182"/>
      <c r="DE434" s="182"/>
      <c r="DF434" s="182"/>
      <c r="DG434" s="182"/>
      <c r="DH434" s="182"/>
      <c r="DI434" s="182"/>
      <c r="DJ434" s="182"/>
      <c r="DK434" s="182"/>
      <c r="DL434" s="182"/>
      <c r="DM434" s="182"/>
      <c r="DN434" s="182"/>
      <c r="DO434" s="182"/>
      <c r="DP434" s="182"/>
      <c r="DQ434" s="182"/>
      <c r="DR434" s="182"/>
      <c r="DS434" s="182"/>
      <c r="DT434" s="182"/>
      <c r="DU434" s="182"/>
      <c r="DV434" s="182"/>
      <c r="DW434" s="182"/>
      <c r="DX434" s="182"/>
      <c r="DY434" s="182"/>
      <c r="DZ434" s="182"/>
      <c r="EA434" s="182"/>
      <c r="EB434" s="182"/>
      <c r="EC434" s="182"/>
      <c r="ED434" s="182"/>
      <c r="EE434" s="182"/>
      <c r="EF434" s="182"/>
      <c r="EG434" s="182"/>
      <c r="EH434" s="182"/>
      <c r="EI434" s="182"/>
      <c r="EJ434" s="182"/>
      <c r="EK434" s="182"/>
      <c r="EL434" s="182"/>
      <c r="EM434" s="182"/>
      <c r="EN434" s="182"/>
      <c r="EO434" s="182"/>
      <c r="EP434" s="182"/>
      <c r="EQ434" s="182"/>
      <c r="ER434" s="182"/>
      <c r="ES434" s="182"/>
      <c r="ET434" s="182"/>
      <c r="EU434" s="182"/>
      <c r="EV434" s="182"/>
      <c r="EW434" s="182"/>
      <c r="EX434" s="182"/>
      <c r="EY434" s="182"/>
      <c r="EZ434" s="182"/>
      <c r="FA434" s="182"/>
      <c r="FB434" s="182"/>
      <c r="FC434" s="182"/>
      <c r="FD434" s="182"/>
      <c r="FE434" s="182"/>
      <c r="FF434" s="182"/>
    </row>
    <row r="435" spans="1:162" s="32" customFormat="1" ht="142.5" customHeight="1" outlineLevel="1" x14ac:dyDescent="0.45">
      <c r="A435" s="5">
        <v>359</v>
      </c>
      <c r="B435" s="5">
        <v>359</v>
      </c>
      <c r="C435" s="5" t="s">
        <v>347</v>
      </c>
      <c r="D435" s="196" t="s">
        <v>552</v>
      </c>
      <c r="E435" s="10">
        <v>267.86</v>
      </c>
      <c r="F435" s="285">
        <f t="shared" si="515"/>
        <v>59464.920000000006</v>
      </c>
      <c r="G435" s="285">
        <f t="shared" si="516"/>
        <v>26751.178200000002</v>
      </c>
      <c r="H435" s="285">
        <f t="shared" si="517"/>
        <v>86216.098200000008</v>
      </c>
      <c r="I435" s="285">
        <v>222</v>
      </c>
      <c r="J435" s="285">
        <v>99.87</v>
      </c>
      <c r="K435" s="10"/>
      <c r="M435" s="319">
        <f t="shared" si="415"/>
        <v>53518.428000000007</v>
      </c>
      <c r="N435" s="319">
        <f t="shared" si="416"/>
        <v>24076.060380000003</v>
      </c>
      <c r="O435" s="319">
        <f t="shared" si="427"/>
        <v>77594.48838000001</v>
      </c>
      <c r="P435" s="319">
        <v>199.8</v>
      </c>
      <c r="Q435" s="319">
        <v>89.88300000000001</v>
      </c>
      <c r="R435" s="319">
        <f t="shared" si="417"/>
        <v>289.68299999999999</v>
      </c>
      <c r="U435" s="315">
        <f t="shared" si="498"/>
        <v>90981.327600000004</v>
      </c>
      <c r="V435" s="315">
        <f t="shared" si="499"/>
        <v>26483.666418000008</v>
      </c>
      <c r="W435" s="320">
        <f t="shared" si="418"/>
        <v>117464.99401800001</v>
      </c>
      <c r="X435" s="315">
        <f t="shared" si="419"/>
        <v>339.66</v>
      </c>
      <c r="Y435" s="315">
        <f t="shared" si="420"/>
        <v>98.871300000000019</v>
      </c>
      <c r="Z435" s="320"/>
      <c r="BY435" s="182"/>
      <c r="BZ435" s="182"/>
      <c r="CA435" s="182"/>
      <c r="CB435" s="182"/>
      <c r="CC435" s="182"/>
      <c r="CD435" s="182"/>
      <c r="CE435" s="182"/>
      <c r="CF435" s="182"/>
      <c r="CG435" s="182"/>
      <c r="CH435" s="182"/>
      <c r="CI435" s="182"/>
      <c r="CJ435" s="182"/>
      <c r="CK435" s="182"/>
      <c r="CL435" s="182"/>
      <c r="CM435" s="182"/>
      <c r="CN435" s="182"/>
      <c r="CO435" s="182"/>
      <c r="CP435" s="182"/>
      <c r="CQ435" s="182"/>
      <c r="CR435" s="182"/>
      <c r="CS435" s="182"/>
      <c r="CT435" s="182"/>
      <c r="CU435" s="182"/>
      <c r="CV435" s="182"/>
      <c r="CW435" s="182"/>
      <c r="CX435" s="182"/>
      <c r="CY435" s="182"/>
      <c r="CZ435" s="182"/>
      <c r="DA435" s="182"/>
      <c r="DB435" s="182"/>
      <c r="DC435" s="182"/>
      <c r="DD435" s="182"/>
      <c r="DE435" s="182"/>
      <c r="DF435" s="182"/>
      <c r="DG435" s="182"/>
      <c r="DH435" s="182"/>
      <c r="DI435" s="182"/>
      <c r="DJ435" s="182"/>
      <c r="DK435" s="182"/>
      <c r="DL435" s="182"/>
      <c r="DM435" s="182"/>
      <c r="DN435" s="182"/>
      <c r="DO435" s="182"/>
      <c r="DP435" s="182"/>
      <c r="DQ435" s="182"/>
      <c r="DR435" s="182"/>
      <c r="DS435" s="182"/>
      <c r="DT435" s="182"/>
      <c r="DU435" s="182"/>
      <c r="DV435" s="182"/>
      <c r="DW435" s="182"/>
      <c r="DX435" s="182"/>
      <c r="DY435" s="182"/>
      <c r="DZ435" s="182"/>
      <c r="EA435" s="182"/>
      <c r="EB435" s="182"/>
      <c r="EC435" s="182"/>
      <c r="ED435" s="182"/>
      <c r="EE435" s="182"/>
      <c r="EF435" s="182"/>
      <c r="EG435" s="182"/>
      <c r="EH435" s="182"/>
      <c r="EI435" s="182"/>
      <c r="EJ435" s="182"/>
      <c r="EK435" s="182"/>
      <c r="EL435" s="182"/>
      <c r="EM435" s="182"/>
      <c r="EN435" s="182"/>
      <c r="EO435" s="182"/>
      <c r="EP435" s="182"/>
      <c r="EQ435" s="182"/>
      <c r="ER435" s="182"/>
      <c r="ES435" s="182"/>
      <c r="ET435" s="182"/>
      <c r="EU435" s="182"/>
      <c r="EV435" s="182"/>
      <c r="EW435" s="182"/>
      <c r="EX435" s="182"/>
      <c r="EY435" s="182"/>
      <c r="EZ435" s="182"/>
      <c r="FA435" s="182"/>
      <c r="FB435" s="182"/>
      <c r="FC435" s="182"/>
      <c r="FD435" s="182"/>
      <c r="FE435" s="182"/>
      <c r="FF435" s="182"/>
    </row>
    <row r="436" spans="1:162" s="32" customFormat="1" ht="142.5" customHeight="1" outlineLevel="1" x14ac:dyDescent="0.45">
      <c r="A436" s="5">
        <v>360</v>
      </c>
      <c r="B436" s="5">
        <v>360</v>
      </c>
      <c r="C436" s="5" t="s">
        <v>348</v>
      </c>
      <c r="D436" s="196" t="s">
        <v>552</v>
      </c>
      <c r="E436" s="10">
        <v>706.53</v>
      </c>
      <c r="F436" s="285">
        <f t="shared" si="515"/>
        <v>156849.66</v>
      </c>
      <c r="G436" s="285">
        <f t="shared" si="516"/>
        <v>70561.151100000003</v>
      </c>
      <c r="H436" s="285">
        <f t="shared" si="517"/>
        <v>227410.81109999999</v>
      </c>
      <c r="I436" s="285">
        <v>222</v>
      </c>
      <c r="J436" s="285">
        <v>99.87</v>
      </c>
      <c r="K436" s="10"/>
      <c r="M436" s="319">
        <f t="shared" si="415"/>
        <v>141164.69399999999</v>
      </c>
      <c r="N436" s="319">
        <f t="shared" si="416"/>
        <v>63505.035990000004</v>
      </c>
      <c r="O436" s="319">
        <f t="shared" si="427"/>
        <v>204669.72998999999</v>
      </c>
      <c r="P436" s="319">
        <v>199.8</v>
      </c>
      <c r="Q436" s="319">
        <v>89.88300000000001</v>
      </c>
      <c r="R436" s="319">
        <f t="shared" si="417"/>
        <v>289.68299999999999</v>
      </c>
      <c r="U436" s="315">
        <f t="shared" si="498"/>
        <v>239979.9798</v>
      </c>
      <c r="V436" s="315">
        <f t="shared" si="499"/>
        <v>69855.539589000007</v>
      </c>
      <c r="W436" s="320">
        <f t="shared" si="418"/>
        <v>309835.51938900002</v>
      </c>
      <c r="X436" s="315">
        <f t="shared" si="419"/>
        <v>339.66</v>
      </c>
      <c r="Y436" s="315">
        <f t="shared" si="420"/>
        <v>98.871300000000019</v>
      </c>
      <c r="Z436" s="320"/>
      <c r="BY436" s="182"/>
      <c r="BZ436" s="182"/>
      <c r="CA436" s="182"/>
      <c r="CB436" s="182"/>
      <c r="CC436" s="182"/>
      <c r="CD436" s="182"/>
      <c r="CE436" s="182"/>
      <c r="CF436" s="182"/>
      <c r="CG436" s="182"/>
      <c r="CH436" s="182"/>
      <c r="CI436" s="182"/>
      <c r="CJ436" s="182"/>
      <c r="CK436" s="182"/>
      <c r="CL436" s="182"/>
      <c r="CM436" s="182"/>
      <c r="CN436" s="182"/>
      <c r="CO436" s="182"/>
      <c r="CP436" s="182"/>
      <c r="CQ436" s="182"/>
      <c r="CR436" s="182"/>
      <c r="CS436" s="182"/>
      <c r="CT436" s="182"/>
      <c r="CU436" s="182"/>
      <c r="CV436" s="182"/>
      <c r="CW436" s="182"/>
      <c r="CX436" s="182"/>
      <c r="CY436" s="182"/>
      <c r="CZ436" s="182"/>
      <c r="DA436" s="182"/>
      <c r="DB436" s="182"/>
      <c r="DC436" s="182"/>
      <c r="DD436" s="182"/>
      <c r="DE436" s="182"/>
      <c r="DF436" s="182"/>
      <c r="DG436" s="182"/>
      <c r="DH436" s="182"/>
      <c r="DI436" s="182"/>
      <c r="DJ436" s="182"/>
      <c r="DK436" s="182"/>
      <c r="DL436" s="182"/>
      <c r="DM436" s="182"/>
      <c r="DN436" s="182"/>
      <c r="DO436" s="182"/>
      <c r="DP436" s="182"/>
      <c r="DQ436" s="182"/>
      <c r="DR436" s="182"/>
      <c r="DS436" s="182"/>
      <c r="DT436" s="182"/>
      <c r="DU436" s="182"/>
      <c r="DV436" s="182"/>
      <c r="DW436" s="182"/>
      <c r="DX436" s="182"/>
      <c r="DY436" s="182"/>
      <c r="DZ436" s="182"/>
      <c r="EA436" s="182"/>
      <c r="EB436" s="182"/>
      <c r="EC436" s="182"/>
      <c r="ED436" s="182"/>
      <c r="EE436" s="182"/>
      <c r="EF436" s="182"/>
      <c r="EG436" s="182"/>
      <c r="EH436" s="182"/>
      <c r="EI436" s="182"/>
      <c r="EJ436" s="182"/>
      <c r="EK436" s="182"/>
      <c r="EL436" s="182"/>
      <c r="EM436" s="182"/>
      <c r="EN436" s="182"/>
      <c r="EO436" s="182"/>
      <c r="EP436" s="182"/>
      <c r="EQ436" s="182"/>
      <c r="ER436" s="182"/>
      <c r="ES436" s="182"/>
      <c r="ET436" s="182"/>
      <c r="EU436" s="182"/>
      <c r="EV436" s="182"/>
      <c r="EW436" s="182"/>
      <c r="EX436" s="182"/>
      <c r="EY436" s="182"/>
      <c r="EZ436" s="182"/>
      <c r="FA436" s="182"/>
      <c r="FB436" s="182"/>
      <c r="FC436" s="182"/>
      <c r="FD436" s="182"/>
      <c r="FE436" s="182"/>
      <c r="FF436" s="182"/>
    </row>
    <row r="437" spans="1:162" s="32" customFormat="1" ht="171" customHeight="1" outlineLevel="1" x14ac:dyDescent="0.45">
      <c r="A437" s="5">
        <v>361</v>
      </c>
      <c r="B437" s="5">
        <v>361</v>
      </c>
      <c r="C437" s="5" t="s">
        <v>349</v>
      </c>
      <c r="D437" s="196" t="s">
        <v>553</v>
      </c>
      <c r="E437" s="10">
        <v>1.3089999999999999</v>
      </c>
      <c r="F437" s="285">
        <f t="shared" si="515"/>
        <v>290598</v>
      </c>
      <c r="G437" s="285">
        <f t="shared" si="516"/>
        <v>130725.51029999999</v>
      </c>
      <c r="H437" s="285">
        <f t="shared" si="517"/>
        <v>421323.51029999997</v>
      </c>
      <c r="I437" s="285">
        <v>222000</v>
      </c>
      <c r="J437" s="285">
        <v>99866.7</v>
      </c>
      <c r="K437" s="10"/>
      <c r="M437" s="319">
        <f t="shared" si="415"/>
        <v>261538.19999999998</v>
      </c>
      <c r="N437" s="319">
        <f t="shared" si="416"/>
        <v>117652.95926999999</v>
      </c>
      <c r="O437" s="319">
        <f t="shared" si="427"/>
        <v>379191.15926999995</v>
      </c>
      <c r="P437" s="319">
        <v>199800</v>
      </c>
      <c r="Q437" s="319">
        <v>89880.03</v>
      </c>
      <c r="R437" s="319">
        <f t="shared" si="417"/>
        <v>289680.03000000003</v>
      </c>
      <c r="U437" s="315">
        <f t="shared" si="498"/>
        <v>444614.94</v>
      </c>
      <c r="V437" s="315">
        <f t="shared" si="499"/>
        <v>129418.25519700001</v>
      </c>
      <c r="W437" s="320">
        <f t="shared" si="418"/>
        <v>574033.19519700005</v>
      </c>
      <c r="X437" s="315">
        <f t="shared" si="419"/>
        <v>339660</v>
      </c>
      <c r="Y437" s="315">
        <f t="shared" si="420"/>
        <v>98868.03300000001</v>
      </c>
      <c r="Z437" s="320"/>
      <c r="BY437" s="182"/>
      <c r="BZ437" s="182"/>
      <c r="CA437" s="182"/>
      <c r="CB437" s="182"/>
      <c r="CC437" s="182"/>
      <c r="CD437" s="182"/>
      <c r="CE437" s="182"/>
      <c r="CF437" s="182"/>
      <c r="CG437" s="182"/>
      <c r="CH437" s="182"/>
      <c r="CI437" s="182"/>
      <c r="CJ437" s="182"/>
      <c r="CK437" s="182"/>
      <c r="CL437" s="182"/>
      <c r="CM437" s="182"/>
      <c r="CN437" s="182"/>
      <c r="CO437" s="182"/>
      <c r="CP437" s="182"/>
      <c r="CQ437" s="182"/>
      <c r="CR437" s="182"/>
      <c r="CS437" s="182"/>
      <c r="CT437" s="182"/>
      <c r="CU437" s="182"/>
      <c r="CV437" s="182"/>
      <c r="CW437" s="182"/>
      <c r="CX437" s="182"/>
      <c r="CY437" s="182"/>
      <c r="CZ437" s="182"/>
      <c r="DA437" s="182"/>
      <c r="DB437" s="182"/>
      <c r="DC437" s="182"/>
      <c r="DD437" s="182"/>
      <c r="DE437" s="182"/>
      <c r="DF437" s="182"/>
      <c r="DG437" s="182"/>
      <c r="DH437" s="182"/>
      <c r="DI437" s="182"/>
      <c r="DJ437" s="182"/>
      <c r="DK437" s="182"/>
      <c r="DL437" s="182"/>
      <c r="DM437" s="182"/>
      <c r="DN437" s="182"/>
      <c r="DO437" s="182"/>
      <c r="DP437" s="182"/>
      <c r="DQ437" s="182"/>
      <c r="DR437" s="182"/>
      <c r="DS437" s="182"/>
      <c r="DT437" s="182"/>
      <c r="DU437" s="182"/>
      <c r="DV437" s="182"/>
      <c r="DW437" s="182"/>
      <c r="DX437" s="182"/>
      <c r="DY437" s="182"/>
      <c r="DZ437" s="182"/>
      <c r="EA437" s="182"/>
      <c r="EB437" s="182"/>
      <c r="EC437" s="182"/>
      <c r="ED437" s="182"/>
      <c r="EE437" s="182"/>
      <c r="EF437" s="182"/>
      <c r="EG437" s="182"/>
      <c r="EH437" s="182"/>
      <c r="EI437" s="182"/>
      <c r="EJ437" s="182"/>
      <c r="EK437" s="182"/>
      <c r="EL437" s="182"/>
      <c r="EM437" s="182"/>
      <c r="EN437" s="182"/>
      <c r="EO437" s="182"/>
      <c r="EP437" s="182"/>
      <c r="EQ437" s="182"/>
      <c r="ER437" s="182"/>
      <c r="ES437" s="182"/>
      <c r="ET437" s="182"/>
      <c r="EU437" s="182"/>
      <c r="EV437" s="182"/>
      <c r="EW437" s="182"/>
      <c r="EX437" s="182"/>
      <c r="EY437" s="182"/>
      <c r="EZ437" s="182"/>
      <c r="FA437" s="182"/>
      <c r="FB437" s="182"/>
      <c r="FC437" s="182"/>
      <c r="FD437" s="182"/>
      <c r="FE437" s="182"/>
      <c r="FF437" s="182"/>
    </row>
    <row r="438" spans="1:162" s="32" customFormat="1" ht="85.5" customHeight="1" outlineLevel="1" x14ac:dyDescent="0.45">
      <c r="A438" s="5">
        <v>362</v>
      </c>
      <c r="B438" s="5">
        <v>362</v>
      </c>
      <c r="C438" s="5" t="s">
        <v>350</v>
      </c>
      <c r="D438" s="196" t="s">
        <v>559</v>
      </c>
      <c r="E438" s="10">
        <v>1.054</v>
      </c>
      <c r="F438" s="285">
        <f t="shared" si="515"/>
        <v>233988</v>
      </c>
      <c r="G438" s="285">
        <f t="shared" si="516"/>
        <v>105259.5018</v>
      </c>
      <c r="H438" s="285">
        <f t="shared" si="517"/>
        <v>339247.50179999997</v>
      </c>
      <c r="I438" s="285">
        <v>222000</v>
      </c>
      <c r="J438" s="285">
        <v>99866.7</v>
      </c>
      <c r="K438" s="10"/>
      <c r="M438" s="319">
        <f t="shared" si="415"/>
        <v>210589.2</v>
      </c>
      <c r="N438" s="319">
        <f t="shared" si="416"/>
        <v>94733.551619999998</v>
      </c>
      <c r="O438" s="319">
        <f t="shared" si="427"/>
        <v>305322.75162</v>
      </c>
      <c r="P438" s="319">
        <v>199800</v>
      </c>
      <c r="Q438" s="319">
        <v>89880.03</v>
      </c>
      <c r="R438" s="319">
        <f t="shared" si="417"/>
        <v>289680.03000000003</v>
      </c>
      <c r="U438" s="315">
        <f t="shared" si="498"/>
        <v>358001.64</v>
      </c>
      <c r="V438" s="315">
        <f t="shared" si="499"/>
        <v>104206.90678200002</v>
      </c>
      <c r="W438" s="320">
        <f t="shared" si="418"/>
        <v>462208.54678200005</v>
      </c>
      <c r="X438" s="315">
        <f t="shared" si="419"/>
        <v>339660</v>
      </c>
      <c r="Y438" s="315">
        <f t="shared" si="420"/>
        <v>98868.03300000001</v>
      </c>
      <c r="Z438" s="320"/>
      <c r="BY438" s="182"/>
      <c r="BZ438" s="182"/>
      <c r="CA438" s="182"/>
      <c r="CB438" s="182"/>
      <c r="CC438" s="182"/>
      <c r="CD438" s="182"/>
      <c r="CE438" s="182"/>
      <c r="CF438" s="182"/>
      <c r="CG438" s="182"/>
      <c r="CH438" s="182"/>
      <c r="CI438" s="182"/>
      <c r="CJ438" s="182"/>
      <c r="CK438" s="182"/>
      <c r="CL438" s="182"/>
      <c r="CM438" s="182"/>
      <c r="CN438" s="182"/>
      <c r="CO438" s="182"/>
      <c r="CP438" s="182"/>
      <c r="CQ438" s="182"/>
      <c r="CR438" s="182"/>
      <c r="CS438" s="182"/>
      <c r="CT438" s="182"/>
      <c r="CU438" s="182"/>
      <c r="CV438" s="182"/>
      <c r="CW438" s="182"/>
      <c r="CX438" s="182"/>
      <c r="CY438" s="182"/>
      <c r="CZ438" s="182"/>
      <c r="DA438" s="182"/>
      <c r="DB438" s="182"/>
      <c r="DC438" s="182"/>
      <c r="DD438" s="182"/>
      <c r="DE438" s="182"/>
      <c r="DF438" s="182"/>
      <c r="DG438" s="182"/>
      <c r="DH438" s="182"/>
      <c r="DI438" s="182"/>
      <c r="DJ438" s="182"/>
      <c r="DK438" s="182"/>
      <c r="DL438" s="182"/>
      <c r="DM438" s="182"/>
      <c r="DN438" s="182"/>
      <c r="DO438" s="182"/>
      <c r="DP438" s="182"/>
      <c r="DQ438" s="182"/>
      <c r="DR438" s="182"/>
      <c r="DS438" s="182"/>
      <c r="DT438" s="182"/>
      <c r="DU438" s="182"/>
      <c r="DV438" s="182"/>
      <c r="DW438" s="182"/>
      <c r="DX438" s="182"/>
      <c r="DY438" s="182"/>
      <c r="DZ438" s="182"/>
      <c r="EA438" s="182"/>
      <c r="EB438" s="182"/>
      <c r="EC438" s="182"/>
      <c r="ED438" s="182"/>
      <c r="EE438" s="182"/>
      <c r="EF438" s="182"/>
      <c r="EG438" s="182"/>
      <c r="EH438" s="182"/>
      <c r="EI438" s="182"/>
      <c r="EJ438" s="182"/>
      <c r="EK438" s="182"/>
      <c r="EL438" s="182"/>
      <c r="EM438" s="182"/>
      <c r="EN438" s="182"/>
      <c r="EO438" s="182"/>
      <c r="EP438" s="182"/>
      <c r="EQ438" s="182"/>
      <c r="ER438" s="182"/>
      <c r="ES438" s="182"/>
      <c r="ET438" s="182"/>
      <c r="EU438" s="182"/>
      <c r="EV438" s="182"/>
      <c r="EW438" s="182"/>
      <c r="EX438" s="182"/>
      <c r="EY438" s="182"/>
      <c r="EZ438" s="182"/>
      <c r="FA438" s="182"/>
      <c r="FB438" s="182"/>
      <c r="FC438" s="182"/>
      <c r="FD438" s="182"/>
      <c r="FE438" s="182"/>
      <c r="FF438" s="182"/>
    </row>
    <row r="439" spans="1:162" s="32" customFormat="1" ht="28.5" customHeight="1" outlineLevel="1" x14ac:dyDescent="0.45">
      <c r="A439" s="5"/>
      <c r="B439" s="5"/>
      <c r="C439" s="5" t="s">
        <v>351</v>
      </c>
      <c r="D439" s="196"/>
      <c r="E439" s="10"/>
      <c r="F439" s="285">
        <f t="shared" si="515"/>
        <v>0</v>
      </c>
      <c r="G439" s="285">
        <f t="shared" si="516"/>
        <v>0</v>
      </c>
      <c r="H439" s="285">
        <f t="shared" si="517"/>
        <v>0</v>
      </c>
      <c r="I439" s="285">
        <v>0</v>
      </c>
      <c r="J439" s="285">
        <v>0</v>
      </c>
      <c r="K439" s="10"/>
      <c r="M439" s="319">
        <f t="shared" si="415"/>
        <v>0</v>
      </c>
      <c r="N439" s="319">
        <f t="shared" si="416"/>
        <v>0</v>
      </c>
      <c r="O439" s="319">
        <f t="shared" si="427"/>
        <v>0</v>
      </c>
      <c r="P439" s="319">
        <v>0</v>
      </c>
      <c r="Q439" s="319">
        <v>0</v>
      </c>
      <c r="R439" s="319">
        <f t="shared" si="417"/>
        <v>0</v>
      </c>
      <c r="U439" s="315">
        <f t="shared" si="498"/>
        <v>0</v>
      </c>
      <c r="V439" s="315">
        <f t="shared" si="499"/>
        <v>0</v>
      </c>
      <c r="W439" s="320">
        <f t="shared" si="418"/>
        <v>0</v>
      </c>
      <c r="X439" s="315">
        <f t="shared" si="419"/>
        <v>0</v>
      </c>
      <c r="Y439" s="315">
        <f t="shared" si="420"/>
        <v>0</v>
      </c>
      <c r="Z439" s="320"/>
      <c r="BY439" s="182"/>
      <c r="BZ439" s="182"/>
      <c r="CA439" s="182"/>
      <c r="CB439" s="182"/>
      <c r="CC439" s="182"/>
      <c r="CD439" s="182"/>
      <c r="CE439" s="182"/>
      <c r="CF439" s="182"/>
      <c r="CG439" s="182"/>
      <c r="CH439" s="182"/>
      <c r="CI439" s="182"/>
      <c r="CJ439" s="182"/>
      <c r="CK439" s="182"/>
      <c r="CL439" s="182"/>
      <c r="CM439" s="182"/>
      <c r="CN439" s="182"/>
      <c r="CO439" s="182"/>
      <c r="CP439" s="182"/>
      <c r="CQ439" s="182"/>
      <c r="CR439" s="182"/>
      <c r="CS439" s="182"/>
      <c r="CT439" s="182"/>
      <c r="CU439" s="182"/>
      <c r="CV439" s="182"/>
      <c r="CW439" s="182"/>
      <c r="CX439" s="182"/>
      <c r="CY439" s="182"/>
      <c r="CZ439" s="182"/>
      <c r="DA439" s="182"/>
      <c r="DB439" s="182"/>
      <c r="DC439" s="182"/>
      <c r="DD439" s="182"/>
      <c r="DE439" s="182"/>
      <c r="DF439" s="182"/>
      <c r="DG439" s="182"/>
      <c r="DH439" s="182"/>
      <c r="DI439" s="182"/>
      <c r="DJ439" s="182"/>
      <c r="DK439" s="182"/>
      <c r="DL439" s="182"/>
      <c r="DM439" s="182"/>
      <c r="DN439" s="182"/>
      <c r="DO439" s="182"/>
      <c r="DP439" s="182"/>
      <c r="DQ439" s="182"/>
      <c r="DR439" s="182"/>
      <c r="DS439" s="182"/>
      <c r="DT439" s="182"/>
      <c r="DU439" s="182"/>
      <c r="DV439" s="182"/>
      <c r="DW439" s="182"/>
      <c r="DX439" s="182"/>
      <c r="DY439" s="182"/>
      <c r="DZ439" s="182"/>
      <c r="EA439" s="182"/>
      <c r="EB439" s="182"/>
      <c r="EC439" s="182"/>
      <c r="ED439" s="182"/>
      <c r="EE439" s="182"/>
      <c r="EF439" s="182"/>
      <c r="EG439" s="182"/>
      <c r="EH439" s="182"/>
      <c r="EI439" s="182"/>
      <c r="EJ439" s="182"/>
      <c r="EK439" s="182"/>
      <c r="EL439" s="182"/>
      <c r="EM439" s="182"/>
      <c r="EN439" s="182"/>
      <c r="EO439" s="182"/>
      <c r="EP439" s="182"/>
      <c r="EQ439" s="182"/>
      <c r="ER439" s="182"/>
      <c r="ES439" s="182"/>
      <c r="ET439" s="182"/>
      <c r="EU439" s="182"/>
      <c r="EV439" s="182"/>
      <c r="EW439" s="182"/>
      <c r="EX439" s="182"/>
      <c r="EY439" s="182"/>
      <c r="EZ439" s="182"/>
      <c r="FA439" s="182"/>
      <c r="FB439" s="182"/>
      <c r="FC439" s="182"/>
      <c r="FD439" s="182"/>
      <c r="FE439" s="182"/>
      <c r="FF439" s="182"/>
    </row>
    <row r="440" spans="1:162" s="32" customFormat="1" ht="57" customHeight="1" outlineLevel="1" x14ac:dyDescent="0.45">
      <c r="A440" s="5">
        <v>363</v>
      </c>
      <c r="B440" s="5">
        <v>363</v>
      </c>
      <c r="C440" s="5" t="s">
        <v>352</v>
      </c>
      <c r="D440" s="196" t="s">
        <v>552</v>
      </c>
      <c r="E440" s="10">
        <v>151.72999999999999</v>
      </c>
      <c r="F440" s="285">
        <f t="shared" si="515"/>
        <v>8345.15</v>
      </c>
      <c r="G440" s="285">
        <f t="shared" si="516"/>
        <v>0</v>
      </c>
      <c r="H440" s="285">
        <f t="shared" si="517"/>
        <v>8345.15</v>
      </c>
      <c r="I440" s="285">
        <v>55</v>
      </c>
      <c r="J440" s="285">
        <v>0</v>
      </c>
      <c r="K440" s="10"/>
      <c r="M440" s="319">
        <f t="shared" si="415"/>
        <v>7510.6349999999993</v>
      </c>
      <c r="N440" s="319">
        <f t="shared" si="416"/>
        <v>0</v>
      </c>
      <c r="O440" s="319">
        <f t="shared" si="427"/>
        <v>7510.6349999999993</v>
      </c>
      <c r="P440" s="319">
        <v>49.5</v>
      </c>
      <c r="Q440" s="319">
        <v>0</v>
      </c>
      <c r="R440" s="319">
        <f t="shared" si="417"/>
        <v>49.5</v>
      </c>
      <c r="U440" s="315">
        <f t="shared" si="498"/>
        <v>12768.079499999998</v>
      </c>
      <c r="V440" s="315">
        <f t="shared" si="499"/>
        <v>0</v>
      </c>
      <c r="W440" s="320">
        <f t="shared" si="418"/>
        <v>12768.079499999998</v>
      </c>
      <c r="X440" s="315">
        <f t="shared" si="419"/>
        <v>84.149999999999991</v>
      </c>
      <c r="Y440" s="315">
        <f t="shared" si="420"/>
        <v>0</v>
      </c>
      <c r="Z440" s="320"/>
      <c r="BY440" s="182"/>
      <c r="BZ440" s="182"/>
      <c r="CA440" s="182"/>
      <c r="CB440" s="182"/>
      <c r="CC440" s="182"/>
      <c r="CD440" s="182"/>
      <c r="CE440" s="182"/>
      <c r="CF440" s="182"/>
      <c r="CG440" s="182"/>
      <c r="CH440" s="182"/>
      <c r="CI440" s="182"/>
      <c r="CJ440" s="182"/>
      <c r="CK440" s="182"/>
      <c r="CL440" s="182"/>
      <c r="CM440" s="182"/>
      <c r="CN440" s="182"/>
      <c r="CO440" s="182"/>
      <c r="CP440" s="182"/>
      <c r="CQ440" s="182"/>
      <c r="CR440" s="182"/>
      <c r="CS440" s="182"/>
      <c r="CT440" s="182"/>
      <c r="CU440" s="182"/>
      <c r="CV440" s="182"/>
      <c r="CW440" s="182"/>
      <c r="CX440" s="182"/>
      <c r="CY440" s="182"/>
      <c r="CZ440" s="182"/>
      <c r="DA440" s="182"/>
      <c r="DB440" s="182"/>
      <c r="DC440" s="182"/>
      <c r="DD440" s="182"/>
      <c r="DE440" s="182"/>
      <c r="DF440" s="182"/>
      <c r="DG440" s="182"/>
      <c r="DH440" s="182"/>
      <c r="DI440" s="182"/>
      <c r="DJ440" s="182"/>
      <c r="DK440" s="182"/>
      <c r="DL440" s="182"/>
      <c r="DM440" s="182"/>
      <c r="DN440" s="182"/>
      <c r="DO440" s="182"/>
      <c r="DP440" s="182"/>
      <c r="DQ440" s="182"/>
      <c r="DR440" s="182"/>
      <c r="DS440" s="182"/>
      <c r="DT440" s="182"/>
      <c r="DU440" s="182"/>
      <c r="DV440" s="182"/>
      <c r="DW440" s="182"/>
      <c r="DX440" s="182"/>
      <c r="DY440" s="182"/>
      <c r="DZ440" s="182"/>
      <c r="EA440" s="182"/>
      <c r="EB440" s="182"/>
      <c r="EC440" s="182"/>
      <c r="ED440" s="182"/>
      <c r="EE440" s="182"/>
      <c r="EF440" s="182"/>
      <c r="EG440" s="182"/>
      <c r="EH440" s="182"/>
      <c r="EI440" s="182"/>
      <c r="EJ440" s="182"/>
      <c r="EK440" s="182"/>
      <c r="EL440" s="182"/>
      <c r="EM440" s="182"/>
      <c r="EN440" s="182"/>
      <c r="EO440" s="182"/>
      <c r="EP440" s="182"/>
      <c r="EQ440" s="182"/>
      <c r="ER440" s="182"/>
      <c r="ES440" s="182"/>
      <c r="ET440" s="182"/>
      <c r="EU440" s="182"/>
      <c r="EV440" s="182"/>
      <c r="EW440" s="182"/>
      <c r="EX440" s="182"/>
      <c r="EY440" s="182"/>
      <c r="EZ440" s="182"/>
      <c r="FA440" s="182"/>
      <c r="FB440" s="182"/>
      <c r="FC440" s="182"/>
      <c r="FD440" s="182"/>
      <c r="FE440" s="182"/>
      <c r="FF440" s="182"/>
    </row>
    <row r="441" spans="1:162" s="32" customFormat="1" ht="57" customHeight="1" outlineLevel="1" x14ac:dyDescent="0.45">
      <c r="A441" s="5">
        <v>364</v>
      </c>
      <c r="B441" s="5">
        <v>364</v>
      </c>
      <c r="C441" s="5" t="s">
        <v>353</v>
      </c>
      <c r="D441" s="196" t="s">
        <v>552</v>
      </c>
      <c r="E441" s="10">
        <v>101.15</v>
      </c>
      <c r="F441" s="285">
        <f t="shared" si="515"/>
        <v>5563.25</v>
      </c>
      <c r="G441" s="285">
        <f t="shared" si="516"/>
        <v>0</v>
      </c>
      <c r="H441" s="285">
        <f t="shared" si="517"/>
        <v>5563.25</v>
      </c>
      <c r="I441" s="285">
        <v>55</v>
      </c>
      <c r="J441" s="285">
        <v>0</v>
      </c>
      <c r="K441" s="10"/>
      <c r="M441" s="319">
        <f t="shared" si="415"/>
        <v>5006.9250000000002</v>
      </c>
      <c r="N441" s="319">
        <f t="shared" si="416"/>
        <v>0</v>
      </c>
      <c r="O441" s="319">
        <f t="shared" si="427"/>
        <v>5006.9250000000002</v>
      </c>
      <c r="P441" s="319">
        <v>49.5</v>
      </c>
      <c r="Q441" s="319">
        <v>0</v>
      </c>
      <c r="R441" s="319">
        <f t="shared" si="417"/>
        <v>49.5</v>
      </c>
      <c r="U441" s="315">
        <f t="shared" si="498"/>
        <v>8511.7724999999991</v>
      </c>
      <c r="V441" s="315">
        <f t="shared" si="499"/>
        <v>0</v>
      </c>
      <c r="W441" s="320">
        <f t="shared" si="418"/>
        <v>8511.7724999999991</v>
      </c>
      <c r="X441" s="315">
        <f t="shared" si="419"/>
        <v>84.149999999999991</v>
      </c>
      <c r="Y441" s="315">
        <f t="shared" si="420"/>
        <v>0</v>
      </c>
      <c r="Z441" s="320"/>
      <c r="BY441" s="182"/>
      <c r="BZ441" s="182"/>
      <c r="CA441" s="182"/>
      <c r="CB441" s="182"/>
      <c r="CC441" s="182"/>
      <c r="CD441" s="182"/>
      <c r="CE441" s="182"/>
      <c r="CF441" s="182"/>
      <c r="CG441" s="182"/>
      <c r="CH441" s="182"/>
      <c r="CI441" s="182"/>
      <c r="CJ441" s="182"/>
      <c r="CK441" s="182"/>
      <c r="CL441" s="182"/>
      <c r="CM441" s="182"/>
      <c r="CN441" s="182"/>
      <c r="CO441" s="182"/>
      <c r="CP441" s="182"/>
      <c r="CQ441" s="182"/>
      <c r="CR441" s="182"/>
      <c r="CS441" s="182"/>
      <c r="CT441" s="182"/>
      <c r="CU441" s="182"/>
      <c r="CV441" s="182"/>
      <c r="CW441" s="182"/>
      <c r="CX441" s="182"/>
      <c r="CY441" s="182"/>
      <c r="CZ441" s="182"/>
      <c r="DA441" s="182"/>
      <c r="DB441" s="182"/>
      <c r="DC441" s="182"/>
      <c r="DD441" s="182"/>
      <c r="DE441" s="182"/>
      <c r="DF441" s="182"/>
      <c r="DG441" s="182"/>
      <c r="DH441" s="182"/>
      <c r="DI441" s="182"/>
      <c r="DJ441" s="182"/>
      <c r="DK441" s="182"/>
      <c r="DL441" s="182"/>
      <c r="DM441" s="182"/>
      <c r="DN441" s="182"/>
      <c r="DO441" s="182"/>
      <c r="DP441" s="182"/>
      <c r="DQ441" s="182"/>
      <c r="DR441" s="182"/>
      <c r="DS441" s="182"/>
      <c r="DT441" s="182"/>
      <c r="DU441" s="182"/>
      <c r="DV441" s="182"/>
      <c r="DW441" s="182"/>
      <c r="DX441" s="182"/>
      <c r="DY441" s="182"/>
      <c r="DZ441" s="182"/>
      <c r="EA441" s="182"/>
      <c r="EB441" s="182"/>
      <c r="EC441" s="182"/>
      <c r="ED441" s="182"/>
      <c r="EE441" s="182"/>
      <c r="EF441" s="182"/>
      <c r="EG441" s="182"/>
      <c r="EH441" s="182"/>
      <c r="EI441" s="182"/>
      <c r="EJ441" s="182"/>
      <c r="EK441" s="182"/>
      <c r="EL441" s="182"/>
      <c r="EM441" s="182"/>
      <c r="EN441" s="182"/>
      <c r="EO441" s="182"/>
      <c r="EP441" s="182"/>
      <c r="EQ441" s="182"/>
      <c r="ER441" s="182"/>
      <c r="ES441" s="182"/>
      <c r="ET441" s="182"/>
      <c r="EU441" s="182"/>
      <c r="EV441" s="182"/>
      <c r="EW441" s="182"/>
      <c r="EX441" s="182"/>
      <c r="EY441" s="182"/>
      <c r="EZ441" s="182"/>
      <c r="FA441" s="182"/>
      <c r="FB441" s="182"/>
      <c r="FC441" s="182"/>
      <c r="FD441" s="182"/>
      <c r="FE441" s="182"/>
      <c r="FF441" s="182"/>
    </row>
    <row r="442" spans="1:162" s="32" customFormat="1" ht="57" customHeight="1" outlineLevel="1" x14ac:dyDescent="0.45">
      <c r="A442" s="5">
        <v>365</v>
      </c>
      <c r="B442" s="5">
        <v>365</v>
      </c>
      <c r="C442" s="5" t="s">
        <v>354</v>
      </c>
      <c r="D442" s="196" t="s">
        <v>552</v>
      </c>
      <c r="E442" s="10">
        <v>50.58</v>
      </c>
      <c r="F442" s="285">
        <f t="shared" si="515"/>
        <v>2781.9</v>
      </c>
      <c r="G442" s="285">
        <f t="shared" si="516"/>
        <v>0</v>
      </c>
      <c r="H442" s="285">
        <f t="shared" si="517"/>
        <v>2781.9</v>
      </c>
      <c r="I442" s="285">
        <v>55</v>
      </c>
      <c r="J442" s="285">
        <v>0</v>
      </c>
      <c r="K442" s="10"/>
      <c r="M442" s="319">
        <f t="shared" si="415"/>
        <v>2503.71</v>
      </c>
      <c r="N442" s="319">
        <f t="shared" si="416"/>
        <v>0</v>
      </c>
      <c r="O442" s="319">
        <f t="shared" si="427"/>
        <v>2503.71</v>
      </c>
      <c r="P442" s="319">
        <v>49.5</v>
      </c>
      <c r="Q442" s="319">
        <v>0</v>
      </c>
      <c r="R442" s="319">
        <f t="shared" si="417"/>
        <v>49.5</v>
      </c>
      <c r="U442" s="315">
        <f t="shared" si="498"/>
        <v>4256.3069999999998</v>
      </c>
      <c r="V442" s="315">
        <f t="shared" si="499"/>
        <v>0</v>
      </c>
      <c r="W442" s="320">
        <f t="shared" si="418"/>
        <v>4256.3069999999998</v>
      </c>
      <c r="X442" s="315">
        <f t="shared" si="419"/>
        <v>84.149999999999991</v>
      </c>
      <c r="Y442" s="315">
        <f t="shared" si="420"/>
        <v>0</v>
      </c>
      <c r="Z442" s="320"/>
      <c r="BY442" s="182"/>
      <c r="BZ442" s="182"/>
      <c r="CA442" s="182"/>
      <c r="CB442" s="182"/>
      <c r="CC442" s="182"/>
      <c r="CD442" s="182"/>
      <c r="CE442" s="182"/>
      <c r="CF442" s="182"/>
      <c r="CG442" s="182"/>
      <c r="CH442" s="182"/>
      <c r="CI442" s="182"/>
      <c r="CJ442" s="182"/>
      <c r="CK442" s="182"/>
      <c r="CL442" s="182"/>
      <c r="CM442" s="182"/>
      <c r="CN442" s="182"/>
      <c r="CO442" s="182"/>
      <c r="CP442" s="182"/>
      <c r="CQ442" s="182"/>
      <c r="CR442" s="182"/>
      <c r="CS442" s="182"/>
      <c r="CT442" s="182"/>
      <c r="CU442" s="182"/>
      <c r="CV442" s="182"/>
      <c r="CW442" s="182"/>
      <c r="CX442" s="182"/>
      <c r="CY442" s="182"/>
      <c r="CZ442" s="182"/>
      <c r="DA442" s="182"/>
      <c r="DB442" s="182"/>
      <c r="DC442" s="182"/>
      <c r="DD442" s="182"/>
      <c r="DE442" s="182"/>
      <c r="DF442" s="182"/>
      <c r="DG442" s="182"/>
      <c r="DH442" s="182"/>
      <c r="DI442" s="182"/>
      <c r="DJ442" s="182"/>
      <c r="DK442" s="182"/>
      <c r="DL442" s="182"/>
      <c r="DM442" s="182"/>
      <c r="DN442" s="182"/>
      <c r="DO442" s="182"/>
      <c r="DP442" s="182"/>
      <c r="DQ442" s="182"/>
      <c r="DR442" s="182"/>
      <c r="DS442" s="182"/>
      <c r="DT442" s="182"/>
      <c r="DU442" s="182"/>
      <c r="DV442" s="182"/>
      <c r="DW442" s="182"/>
      <c r="DX442" s="182"/>
      <c r="DY442" s="182"/>
      <c r="DZ442" s="182"/>
      <c r="EA442" s="182"/>
      <c r="EB442" s="182"/>
      <c r="EC442" s="182"/>
      <c r="ED442" s="182"/>
      <c r="EE442" s="182"/>
      <c r="EF442" s="182"/>
      <c r="EG442" s="182"/>
      <c r="EH442" s="182"/>
      <c r="EI442" s="182"/>
      <c r="EJ442" s="182"/>
      <c r="EK442" s="182"/>
      <c r="EL442" s="182"/>
      <c r="EM442" s="182"/>
      <c r="EN442" s="182"/>
      <c r="EO442" s="182"/>
      <c r="EP442" s="182"/>
      <c r="EQ442" s="182"/>
      <c r="ER442" s="182"/>
      <c r="ES442" s="182"/>
      <c r="ET442" s="182"/>
      <c r="EU442" s="182"/>
      <c r="EV442" s="182"/>
      <c r="EW442" s="182"/>
      <c r="EX442" s="182"/>
      <c r="EY442" s="182"/>
      <c r="EZ442" s="182"/>
      <c r="FA442" s="182"/>
      <c r="FB442" s="182"/>
      <c r="FC442" s="182"/>
      <c r="FD442" s="182"/>
      <c r="FE442" s="182"/>
      <c r="FF442" s="182"/>
    </row>
    <row r="443" spans="1:162" s="32" customFormat="1" ht="85.5" customHeight="1" outlineLevel="1" x14ac:dyDescent="0.45">
      <c r="A443" s="5">
        <v>366</v>
      </c>
      <c r="B443" s="5">
        <v>366</v>
      </c>
      <c r="C443" s="5" t="s">
        <v>355</v>
      </c>
      <c r="D443" s="196" t="s">
        <v>552</v>
      </c>
      <c r="E443" s="10">
        <v>205.79</v>
      </c>
      <c r="F443" s="285">
        <f t="shared" si="515"/>
        <v>11318.449999999999</v>
      </c>
      <c r="G443" s="285">
        <f t="shared" si="516"/>
        <v>0</v>
      </c>
      <c r="H443" s="285">
        <f t="shared" si="517"/>
        <v>11318.449999999999</v>
      </c>
      <c r="I443" s="285">
        <v>55</v>
      </c>
      <c r="J443" s="285">
        <v>0</v>
      </c>
      <c r="K443" s="10"/>
      <c r="M443" s="319">
        <f t="shared" si="415"/>
        <v>10186.605</v>
      </c>
      <c r="N443" s="319">
        <f t="shared" si="416"/>
        <v>0</v>
      </c>
      <c r="O443" s="319">
        <f t="shared" si="427"/>
        <v>10186.605</v>
      </c>
      <c r="P443" s="319">
        <v>49.5</v>
      </c>
      <c r="Q443" s="319">
        <v>0</v>
      </c>
      <c r="R443" s="319">
        <f t="shared" si="417"/>
        <v>49.5</v>
      </c>
      <c r="U443" s="315">
        <f t="shared" si="498"/>
        <v>17317.228499999997</v>
      </c>
      <c r="V443" s="315">
        <f t="shared" si="499"/>
        <v>0</v>
      </c>
      <c r="W443" s="320">
        <f t="shared" si="418"/>
        <v>17317.228499999997</v>
      </c>
      <c r="X443" s="315">
        <f t="shared" si="419"/>
        <v>84.149999999999991</v>
      </c>
      <c r="Y443" s="315">
        <f t="shared" si="420"/>
        <v>0</v>
      </c>
      <c r="Z443" s="320"/>
      <c r="BY443" s="182"/>
      <c r="BZ443" s="182"/>
      <c r="CA443" s="182"/>
      <c r="CB443" s="182"/>
      <c r="CC443" s="182"/>
      <c r="CD443" s="182"/>
      <c r="CE443" s="182"/>
      <c r="CF443" s="182"/>
      <c r="CG443" s="182"/>
      <c r="CH443" s="182"/>
      <c r="CI443" s="182"/>
      <c r="CJ443" s="182"/>
      <c r="CK443" s="182"/>
      <c r="CL443" s="182"/>
      <c r="CM443" s="182"/>
      <c r="CN443" s="182"/>
      <c r="CO443" s="182"/>
      <c r="CP443" s="182"/>
      <c r="CQ443" s="182"/>
      <c r="CR443" s="182"/>
      <c r="CS443" s="182"/>
      <c r="CT443" s="182"/>
      <c r="CU443" s="182"/>
      <c r="CV443" s="182"/>
      <c r="CW443" s="182"/>
      <c r="CX443" s="182"/>
      <c r="CY443" s="182"/>
      <c r="CZ443" s="182"/>
      <c r="DA443" s="182"/>
      <c r="DB443" s="182"/>
      <c r="DC443" s="182"/>
      <c r="DD443" s="182"/>
      <c r="DE443" s="182"/>
      <c r="DF443" s="182"/>
      <c r="DG443" s="182"/>
      <c r="DH443" s="182"/>
      <c r="DI443" s="182"/>
      <c r="DJ443" s="182"/>
      <c r="DK443" s="182"/>
      <c r="DL443" s="182"/>
      <c r="DM443" s="182"/>
      <c r="DN443" s="182"/>
      <c r="DO443" s="182"/>
      <c r="DP443" s="182"/>
      <c r="DQ443" s="182"/>
      <c r="DR443" s="182"/>
      <c r="DS443" s="182"/>
      <c r="DT443" s="182"/>
      <c r="DU443" s="182"/>
      <c r="DV443" s="182"/>
      <c r="DW443" s="182"/>
      <c r="DX443" s="182"/>
      <c r="DY443" s="182"/>
      <c r="DZ443" s="182"/>
      <c r="EA443" s="182"/>
      <c r="EB443" s="182"/>
      <c r="EC443" s="182"/>
      <c r="ED443" s="182"/>
      <c r="EE443" s="182"/>
      <c r="EF443" s="182"/>
      <c r="EG443" s="182"/>
      <c r="EH443" s="182"/>
      <c r="EI443" s="182"/>
      <c r="EJ443" s="182"/>
      <c r="EK443" s="182"/>
      <c r="EL443" s="182"/>
      <c r="EM443" s="182"/>
      <c r="EN443" s="182"/>
      <c r="EO443" s="182"/>
      <c r="EP443" s="182"/>
      <c r="EQ443" s="182"/>
      <c r="ER443" s="182"/>
      <c r="ES443" s="182"/>
      <c r="ET443" s="182"/>
      <c r="EU443" s="182"/>
      <c r="EV443" s="182"/>
      <c r="EW443" s="182"/>
      <c r="EX443" s="182"/>
      <c r="EY443" s="182"/>
      <c r="EZ443" s="182"/>
      <c r="FA443" s="182"/>
      <c r="FB443" s="182"/>
      <c r="FC443" s="182"/>
      <c r="FD443" s="182"/>
      <c r="FE443" s="182"/>
      <c r="FF443" s="182"/>
    </row>
    <row r="444" spans="1:162" s="32" customFormat="1" ht="42.75" customHeight="1" outlineLevel="1" x14ac:dyDescent="0.45">
      <c r="A444" s="5">
        <v>367</v>
      </c>
      <c r="B444" s="5">
        <v>367</v>
      </c>
      <c r="C444" s="5" t="s">
        <v>356</v>
      </c>
      <c r="D444" s="196" t="s">
        <v>552</v>
      </c>
      <c r="E444" s="10">
        <v>428.31</v>
      </c>
      <c r="F444" s="285">
        <f t="shared" si="515"/>
        <v>95084.82</v>
      </c>
      <c r="G444" s="285">
        <f t="shared" si="516"/>
        <v>42788.169000000002</v>
      </c>
      <c r="H444" s="285">
        <f t="shared" si="517"/>
        <v>137872.989</v>
      </c>
      <c r="I444" s="285">
        <v>222</v>
      </c>
      <c r="J444" s="285">
        <v>99.9</v>
      </c>
      <c r="K444" s="10"/>
      <c r="M444" s="319">
        <f t="shared" si="415"/>
        <v>85576.338000000003</v>
      </c>
      <c r="N444" s="319">
        <f t="shared" si="416"/>
        <v>38509.352100000004</v>
      </c>
      <c r="O444" s="319">
        <f t="shared" si="427"/>
        <v>124085.69010000001</v>
      </c>
      <c r="P444" s="319">
        <v>199.8</v>
      </c>
      <c r="Q444" s="319">
        <v>89.910000000000011</v>
      </c>
      <c r="R444" s="319">
        <f t="shared" si="417"/>
        <v>289.71000000000004</v>
      </c>
      <c r="U444" s="315">
        <f t="shared" si="498"/>
        <v>145479.7746</v>
      </c>
      <c r="V444" s="315">
        <f t="shared" si="499"/>
        <v>42360.287310000014</v>
      </c>
      <c r="W444" s="320">
        <f t="shared" si="418"/>
        <v>187840.06191000002</v>
      </c>
      <c r="X444" s="315">
        <f t="shared" si="419"/>
        <v>339.66</v>
      </c>
      <c r="Y444" s="315">
        <f t="shared" si="420"/>
        <v>98.901000000000025</v>
      </c>
      <c r="Z444" s="320"/>
      <c r="BY444" s="182"/>
      <c r="BZ444" s="182"/>
      <c r="CA444" s="182"/>
      <c r="CB444" s="182"/>
      <c r="CC444" s="182"/>
      <c r="CD444" s="182"/>
      <c r="CE444" s="182"/>
      <c r="CF444" s="182"/>
      <c r="CG444" s="182"/>
      <c r="CH444" s="182"/>
      <c r="CI444" s="182"/>
      <c r="CJ444" s="182"/>
      <c r="CK444" s="182"/>
      <c r="CL444" s="182"/>
      <c r="CM444" s="182"/>
      <c r="CN444" s="182"/>
      <c r="CO444" s="182"/>
      <c r="CP444" s="182"/>
      <c r="CQ444" s="182"/>
      <c r="CR444" s="182"/>
      <c r="CS444" s="182"/>
      <c r="CT444" s="182"/>
      <c r="CU444" s="182"/>
      <c r="CV444" s="182"/>
      <c r="CW444" s="182"/>
      <c r="CX444" s="182"/>
      <c r="CY444" s="182"/>
      <c r="CZ444" s="182"/>
      <c r="DA444" s="182"/>
      <c r="DB444" s="182"/>
      <c r="DC444" s="182"/>
      <c r="DD444" s="182"/>
      <c r="DE444" s="182"/>
      <c r="DF444" s="182"/>
      <c r="DG444" s="182"/>
      <c r="DH444" s="182"/>
      <c r="DI444" s="182"/>
      <c r="DJ444" s="182"/>
      <c r="DK444" s="182"/>
      <c r="DL444" s="182"/>
      <c r="DM444" s="182"/>
      <c r="DN444" s="182"/>
      <c r="DO444" s="182"/>
      <c r="DP444" s="182"/>
      <c r="DQ444" s="182"/>
      <c r="DR444" s="182"/>
      <c r="DS444" s="182"/>
      <c r="DT444" s="182"/>
      <c r="DU444" s="182"/>
      <c r="DV444" s="182"/>
      <c r="DW444" s="182"/>
      <c r="DX444" s="182"/>
      <c r="DY444" s="182"/>
      <c r="DZ444" s="182"/>
      <c r="EA444" s="182"/>
      <c r="EB444" s="182"/>
      <c r="EC444" s="182"/>
      <c r="ED444" s="182"/>
      <c r="EE444" s="182"/>
      <c r="EF444" s="182"/>
      <c r="EG444" s="182"/>
      <c r="EH444" s="182"/>
      <c r="EI444" s="182"/>
      <c r="EJ444" s="182"/>
      <c r="EK444" s="182"/>
      <c r="EL444" s="182"/>
      <c r="EM444" s="182"/>
      <c r="EN444" s="182"/>
      <c r="EO444" s="182"/>
      <c r="EP444" s="182"/>
      <c r="EQ444" s="182"/>
      <c r="ER444" s="182"/>
      <c r="ES444" s="182"/>
      <c r="ET444" s="182"/>
      <c r="EU444" s="182"/>
      <c r="EV444" s="182"/>
      <c r="EW444" s="182"/>
      <c r="EX444" s="182"/>
      <c r="EY444" s="182"/>
      <c r="EZ444" s="182"/>
      <c r="FA444" s="182"/>
      <c r="FB444" s="182"/>
      <c r="FC444" s="182"/>
      <c r="FD444" s="182"/>
      <c r="FE444" s="182"/>
      <c r="FF444" s="182"/>
    </row>
    <row r="445" spans="1:162" s="32" customFormat="1" ht="114" customHeight="1" outlineLevel="1" x14ac:dyDescent="0.45">
      <c r="A445" s="5">
        <v>368</v>
      </c>
      <c r="B445" s="5">
        <v>368</v>
      </c>
      <c r="C445" s="5" t="s">
        <v>357</v>
      </c>
      <c r="D445" s="196" t="s">
        <v>552</v>
      </c>
      <c r="E445" s="10">
        <v>293.41000000000003</v>
      </c>
      <c r="F445" s="285">
        <f t="shared" si="515"/>
        <v>65137.020000000004</v>
      </c>
      <c r="G445" s="285">
        <f t="shared" si="516"/>
        <v>29311.659000000003</v>
      </c>
      <c r="H445" s="285">
        <f t="shared" si="517"/>
        <v>94448.679000000004</v>
      </c>
      <c r="I445" s="285">
        <v>222</v>
      </c>
      <c r="J445" s="285">
        <v>99.9</v>
      </c>
      <c r="K445" s="10"/>
      <c r="M445" s="319">
        <f t="shared" si="415"/>
        <v>58623.318000000007</v>
      </c>
      <c r="N445" s="319">
        <f t="shared" si="416"/>
        <v>26380.493100000007</v>
      </c>
      <c r="O445" s="319">
        <f t="shared" si="427"/>
        <v>85003.811100000021</v>
      </c>
      <c r="P445" s="319">
        <v>199.8</v>
      </c>
      <c r="Q445" s="319">
        <v>89.910000000000011</v>
      </c>
      <c r="R445" s="319">
        <f t="shared" si="417"/>
        <v>289.71000000000004</v>
      </c>
      <c r="U445" s="315">
        <f t="shared" si="498"/>
        <v>99659.640600000013</v>
      </c>
      <c r="V445" s="315">
        <f t="shared" si="499"/>
        <v>29018.542410000009</v>
      </c>
      <c r="W445" s="320">
        <f t="shared" si="418"/>
        <v>128678.18301000002</v>
      </c>
      <c r="X445" s="315">
        <f t="shared" si="419"/>
        <v>339.66</v>
      </c>
      <c r="Y445" s="315">
        <f t="shared" si="420"/>
        <v>98.901000000000025</v>
      </c>
      <c r="Z445" s="320"/>
      <c r="BY445" s="182"/>
      <c r="BZ445" s="182"/>
      <c r="CA445" s="182"/>
      <c r="CB445" s="182"/>
      <c r="CC445" s="182"/>
      <c r="CD445" s="182"/>
      <c r="CE445" s="182"/>
      <c r="CF445" s="182"/>
      <c r="CG445" s="182"/>
      <c r="CH445" s="182"/>
      <c r="CI445" s="182"/>
      <c r="CJ445" s="182"/>
      <c r="CK445" s="182"/>
      <c r="CL445" s="182"/>
      <c r="CM445" s="182"/>
      <c r="CN445" s="182"/>
      <c r="CO445" s="182"/>
      <c r="CP445" s="182"/>
      <c r="CQ445" s="182"/>
      <c r="CR445" s="182"/>
      <c r="CS445" s="182"/>
      <c r="CT445" s="182"/>
      <c r="CU445" s="182"/>
      <c r="CV445" s="182"/>
      <c r="CW445" s="182"/>
      <c r="CX445" s="182"/>
      <c r="CY445" s="182"/>
      <c r="CZ445" s="182"/>
      <c r="DA445" s="182"/>
      <c r="DB445" s="182"/>
      <c r="DC445" s="182"/>
      <c r="DD445" s="182"/>
      <c r="DE445" s="182"/>
      <c r="DF445" s="182"/>
      <c r="DG445" s="182"/>
      <c r="DH445" s="182"/>
      <c r="DI445" s="182"/>
      <c r="DJ445" s="182"/>
      <c r="DK445" s="182"/>
      <c r="DL445" s="182"/>
      <c r="DM445" s="182"/>
      <c r="DN445" s="182"/>
      <c r="DO445" s="182"/>
      <c r="DP445" s="182"/>
      <c r="DQ445" s="182"/>
      <c r="DR445" s="182"/>
      <c r="DS445" s="182"/>
      <c r="DT445" s="182"/>
      <c r="DU445" s="182"/>
      <c r="DV445" s="182"/>
      <c r="DW445" s="182"/>
      <c r="DX445" s="182"/>
      <c r="DY445" s="182"/>
      <c r="DZ445" s="182"/>
      <c r="EA445" s="182"/>
      <c r="EB445" s="182"/>
      <c r="EC445" s="182"/>
      <c r="ED445" s="182"/>
      <c r="EE445" s="182"/>
      <c r="EF445" s="182"/>
      <c r="EG445" s="182"/>
      <c r="EH445" s="182"/>
      <c r="EI445" s="182"/>
      <c r="EJ445" s="182"/>
      <c r="EK445" s="182"/>
      <c r="EL445" s="182"/>
      <c r="EM445" s="182"/>
      <c r="EN445" s="182"/>
      <c r="EO445" s="182"/>
      <c r="EP445" s="182"/>
      <c r="EQ445" s="182"/>
      <c r="ER445" s="182"/>
      <c r="ES445" s="182"/>
      <c r="ET445" s="182"/>
      <c r="EU445" s="182"/>
      <c r="EV445" s="182"/>
      <c r="EW445" s="182"/>
      <c r="EX445" s="182"/>
      <c r="EY445" s="182"/>
      <c r="EZ445" s="182"/>
      <c r="FA445" s="182"/>
      <c r="FB445" s="182"/>
      <c r="FC445" s="182"/>
      <c r="FD445" s="182"/>
      <c r="FE445" s="182"/>
      <c r="FF445" s="182"/>
    </row>
    <row r="446" spans="1:162" s="32" customFormat="1" ht="71.25" customHeight="1" outlineLevel="1" x14ac:dyDescent="0.45">
      <c r="A446" s="5">
        <v>369</v>
      </c>
      <c r="B446" s="5">
        <v>369</v>
      </c>
      <c r="C446" s="5" t="s">
        <v>358</v>
      </c>
      <c r="D446" s="196" t="s">
        <v>552</v>
      </c>
      <c r="E446" s="10">
        <v>108.33</v>
      </c>
      <c r="F446" s="285">
        <f t="shared" si="515"/>
        <v>24049.26</v>
      </c>
      <c r="G446" s="285">
        <f t="shared" si="516"/>
        <v>10822.167000000001</v>
      </c>
      <c r="H446" s="285">
        <f t="shared" si="517"/>
        <v>34871.426999999996</v>
      </c>
      <c r="I446" s="285">
        <v>222</v>
      </c>
      <c r="J446" s="285">
        <v>99.9</v>
      </c>
      <c r="K446" s="10"/>
      <c r="M446" s="319">
        <f t="shared" si="415"/>
        <v>21644.334000000003</v>
      </c>
      <c r="N446" s="319">
        <f t="shared" si="416"/>
        <v>9739.9503000000004</v>
      </c>
      <c r="O446" s="319">
        <f t="shared" si="427"/>
        <v>31384.284300000003</v>
      </c>
      <c r="P446" s="319">
        <v>199.8</v>
      </c>
      <c r="Q446" s="319">
        <v>89.910000000000011</v>
      </c>
      <c r="R446" s="319">
        <f t="shared" si="417"/>
        <v>289.71000000000004</v>
      </c>
      <c r="U446" s="315">
        <f t="shared" si="498"/>
        <v>36795.3678</v>
      </c>
      <c r="V446" s="315">
        <f t="shared" si="499"/>
        <v>10713.945330000002</v>
      </c>
      <c r="W446" s="320">
        <f t="shared" si="418"/>
        <v>47509.313130000002</v>
      </c>
      <c r="X446" s="315">
        <f t="shared" si="419"/>
        <v>339.66</v>
      </c>
      <c r="Y446" s="315">
        <f t="shared" si="420"/>
        <v>98.901000000000025</v>
      </c>
      <c r="Z446" s="320"/>
      <c r="BY446" s="182"/>
      <c r="BZ446" s="182"/>
      <c r="CA446" s="182"/>
      <c r="CB446" s="182"/>
      <c r="CC446" s="182"/>
      <c r="CD446" s="182"/>
      <c r="CE446" s="182"/>
      <c r="CF446" s="182"/>
      <c r="CG446" s="182"/>
      <c r="CH446" s="182"/>
      <c r="CI446" s="182"/>
      <c r="CJ446" s="182"/>
      <c r="CK446" s="182"/>
      <c r="CL446" s="182"/>
      <c r="CM446" s="182"/>
      <c r="CN446" s="182"/>
      <c r="CO446" s="182"/>
      <c r="CP446" s="182"/>
      <c r="CQ446" s="182"/>
      <c r="CR446" s="182"/>
      <c r="CS446" s="182"/>
      <c r="CT446" s="182"/>
      <c r="CU446" s="182"/>
      <c r="CV446" s="182"/>
      <c r="CW446" s="182"/>
      <c r="CX446" s="182"/>
      <c r="CY446" s="182"/>
      <c r="CZ446" s="182"/>
      <c r="DA446" s="182"/>
      <c r="DB446" s="182"/>
      <c r="DC446" s="182"/>
      <c r="DD446" s="182"/>
      <c r="DE446" s="182"/>
      <c r="DF446" s="182"/>
      <c r="DG446" s="182"/>
      <c r="DH446" s="182"/>
      <c r="DI446" s="182"/>
      <c r="DJ446" s="182"/>
      <c r="DK446" s="182"/>
      <c r="DL446" s="182"/>
      <c r="DM446" s="182"/>
      <c r="DN446" s="182"/>
      <c r="DO446" s="182"/>
      <c r="DP446" s="182"/>
      <c r="DQ446" s="182"/>
      <c r="DR446" s="182"/>
      <c r="DS446" s="182"/>
      <c r="DT446" s="182"/>
      <c r="DU446" s="182"/>
      <c r="DV446" s="182"/>
      <c r="DW446" s="182"/>
      <c r="DX446" s="182"/>
      <c r="DY446" s="182"/>
      <c r="DZ446" s="182"/>
      <c r="EA446" s="182"/>
      <c r="EB446" s="182"/>
      <c r="EC446" s="182"/>
      <c r="ED446" s="182"/>
      <c r="EE446" s="182"/>
      <c r="EF446" s="182"/>
      <c r="EG446" s="182"/>
      <c r="EH446" s="182"/>
      <c r="EI446" s="182"/>
      <c r="EJ446" s="182"/>
      <c r="EK446" s="182"/>
      <c r="EL446" s="182"/>
      <c r="EM446" s="182"/>
      <c r="EN446" s="182"/>
      <c r="EO446" s="182"/>
      <c r="EP446" s="182"/>
      <c r="EQ446" s="182"/>
      <c r="ER446" s="182"/>
      <c r="ES446" s="182"/>
      <c r="ET446" s="182"/>
      <c r="EU446" s="182"/>
      <c r="EV446" s="182"/>
      <c r="EW446" s="182"/>
      <c r="EX446" s="182"/>
      <c r="EY446" s="182"/>
      <c r="EZ446" s="182"/>
      <c r="FA446" s="182"/>
      <c r="FB446" s="182"/>
      <c r="FC446" s="182"/>
      <c r="FD446" s="182"/>
      <c r="FE446" s="182"/>
      <c r="FF446" s="182"/>
    </row>
    <row r="447" spans="1:162" s="32" customFormat="1" ht="57" customHeight="1" outlineLevel="1" x14ac:dyDescent="0.45">
      <c r="A447" s="5">
        <v>370</v>
      </c>
      <c r="B447" s="5">
        <v>370</v>
      </c>
      <c r="C447" s="5" t="s">
        <v>359</v>
      </c>
      <c r="D447" s="196" t="s">
        <v>552</v>
      </c>
      <c r="E447" s="10">
        <v>57.02</v>
      </c>
      <c r="F447" s="285">
        <f t="shared" si="515"/>
        <v>12658.44</v>
      </c>
      <c r="G447" s="285">
        <f t="shared" si="516"/>
        <v>5696.2980000000007</v>
      </c>
      <c r="H447" s="285">
        <f t="shared" si="517"/>
        <v>18354.738000000001</v>
      </c>
      <c r="I447" s="285">
        <v>222</v>
      </c>
      <c r="J447" s="285">
        <v>99.9</v>
      </c>
      <c r="K447" s="10"/>
      <c r="M447" s="319">
        <f t="shared" si="415"/>
        <v>11392.596000000001</v>
      </c>
      <c r="N447" s="319">
        <f t="shared" si="416"/>
        <v>5126.668200000001</v>
      </c>
      <c r="O447" s="319">
        <f t="shared" si="427"/>
        <v>16519.264200000001</v>
      </c>
      <c r="P447" s="319">
        <v>199.8</v>
      </c>
      <c r="Q447" s="319">
        <v>89.910000000000011</v>
      </c>
      <c r="R447" s="319">
        <f t="shared" si="417"/>
        <v>289.71000000000004</v>
      </c>
      <c r="U447" s="315">
        <f t="shared" si="498"/>
        <v>19367.413200000003</v>
      </c>
      <c r="V447" s="315">
        <f t="shared" si="499"/>
        <v>5639.3350200000014</v>
      </c>
      <c r="W447" s="320">
        <f t="shared" si="418"/>
        <v>25006.748220000005</v>
      </c>
      <c r="X447" s="315">
        <f t="shared" si="419"/>
        <v>339.66</v>
      </c>
      <c r="Y447" s="315">
        <f t="shared" si="420"/>
        <v>98.901000000000025</v>
      </c>
      <c r="Z447" s="320"/>
      <c r="BY447" s="182"/>
      <c r="BZ447" s="182"/>
      <c r="CA447" s="182"/>
      <c r="CB447" s="182"/>
      <c r="CC447" s="182"/>
      <c r="CD447" s="182"/>
      <c r="CE447" s="182"/>
      <c r="CF447" s="182"/>
      <c r="CG447" s="182"/>
      <c r="CH447" s="182"/>
      <c r="CI447" s="182"/>
      <c r="CJ447" s="182"/>
      <c r="CK447" s="182"/>
      <c r="CL447" s="182"/>
      <c r="CM447" s="182"/>
      <c r="CN447" s="182"/>
      <c r="CO447" s="182"/>
      <c r="CP447" s="182"/>
      <c r="CQ447" s="182"/>
      <c r="CR447" s="182"/>
      <c r="CS447" s="182"/>
      <c r="CT447" s="182"/>
      <c r="CU447" s="182"/>
      <c r="CV447" s="182"/>
      <c r="CW447" s="182"/>
      <c r="CX447" s="182"/>
      <c r="CY447" s="182"/>
      <c r="CZ447" s="182"/>
      <c r="DA447" s="182"/>
      <c r="DB447" s="182"/>
      <c r="DC447" s="182"/>
      <c r="DD447" s="182"/>
      <c r="DE447" s="182"/>
      <c r="DF447" s="182"/>
      <c r="DG447" s="182"/>
      <c r="DH447" s="182"/>
      <c r="DI447" s="182"/>
      <c r="DJ447" s="182"/>
      <c r="DK447" s="182"/>
      <c r="DL447" s="182"/>
      <c r="DM447" s="182"/>
      <c r="DN447" s="182"/>
      <c r="DO447" s="182"/>
      <c r="DP447" s="182"/>
      <c r="DQ447" s="182"/>
      <c r="DR447" s="182"/>
      <c r="DS447" s="182"/>
      <c r="DT447" s="182"/>
      <c r="DU447" s="182"/>
      <c r="DV447" s="182"/>
      <c r="DW447" s="182"/>
      <c r="DX447" s="182"/>
      <c r="DY447" s="182"/>
      <c r="DZ447" s="182"/>
      <c r="EA447" s="182"/>
      <c r="EB447" s="182"/>
      <c r="EC447" s="182"/>
      <c r="ED447" s="182"/>
      <c r="EE447" s="182"/>
      <c r="EF447" s="182"/>
      <c r="EG447" s="182"/>
      <c r="EH447" s="182"/>
      <c r="EI447" s="182"/>
      <c r="EJ447" s="182"/>
      <c r="EK447" s="182"/>
      <c r="EL447" s="182"/>
      <c r="EM447" s="182"/>
      <c r="EN447" s="182"/>
      <c r="EO447" s="182"/>
      <c r="EP447" s="182"/>
      <c r="EQ447" s="182"/>
      <c r="ER447" s="182"/>
      <c r="ES447" s="182"/>
      <c r="ET447" s="182"/>
      <c r="EU447" s="182"/>
      <c r="EV447" s="182"/>
      <c r="EW447" s="182"/>
      <c r="EX447" s="182"/>
      <c r="EY447" s="182"/>
      <c r="EZ447" s="182"/>
      <c r="FA447" s="182"/>
      <c r="FB447" s="182"/>
      <c r="FC447" s="182"/>
      <c r="FD447" s="182"/>
      <c r="FE447" s="182"/>
      <c r="FF447" s="182"/>
    </row>
    <row r="448" spans="1:162" ht="128.25" customHeight="1" outlineLevel="1" x14ac:dyDescent="0.45">
      <c r="A448" s="5">
        <v>371</v>
      </c>
      <c r="B448" s="5">
        <v>371</v>
      </c>
      <c r="C448" s="5" t="s">
        <v>360</v>
      </c>
      <c r="D448" s="196" t="s">
        <v>552</v>
      </c>
      <c r="E448" s="10">
        <v>213.84</v>
      </c>
      <c r="F448" s="285">
        <f t="shared" si="515"/>
        <v>47472.480000000003</v>
      </c>
      <c r="G448" s="285">
        <f t="shared" si="516"/>
        <v>21362.616000000002</v>
      </c>
      <c r="H448" s="285">
        <f t="shared" si="517"/>
        <v>68835.096000000005</v>
      </c>
      <c r="I448" s="285">
        <v>222</v>
      </c>
      <c r="J448" s="285">
        <v>99.9</v>
      </c>
      <c r="K448" s="10"/>
      <c r="M448" s="319">
        <f t="shared" si="415"/>
        <v>42725.232000000004</v>
      </c>
      <c r="N448" s="319">
        <f t="shared" si="416"/>
        <v>19226.354400000004</v>
      </c>
      <c r="O448" s="319">
        <f t="shared" si="427"/>
        <v>61951.586400000007</v>
      </c>
      <c r="P448" s="319">
        <v>199.8</v>
      </c>
      <c r="Q448" s="319">
        <v>89.910000000000011</v>
      </c>
      <c r="R448" s="319">
        <f t="shared" si="417"/>
        <v>289.71000000000004</v>
      </c>
      <c r="U448" s="315">
        <f t="shared" si="498"/>
        <v>72632.894400000005</v>
      </c>
      <c r="V448" s="315">
        <f t="shared" si="499"/>
        <v>21148.989840000006</v>
      </c>
      <c r="W448" s="320">
        <f t="shared" si="418"/>
        <v>93781.884240000014</v>
      </c>
      <c r="X448" s="315">
        <f t="shared" si="419"/>
        <v>339.66</v>
      </c>
      <c r="Y448" s="315">
        <f t="shared" si="420"/>
        <v>98.901000000000025</v>
      </c>
      <c r="Z448" s="320"/>
    </row>
    <row r="449" spans="1:76" ht="85.5" customHeight="1" outlineLevel="1" x14ac:dyDescent="0.45">
      <c r="A449" s="5">
        <v>372</v>
      </c>
      <c r="B449" s="5">
        <v>372</v>
      </c>
      <c r="C449" s="5" t="s">
        <v>361</v>
      </c>
      <c r="D449" s="196" t="s">
        <v>552</v>
      </c>
      <c r="E449" s="10">
        <v>108.46</v>
      </c>
      <c r="F449" s="285">
        <f t="shared" si="515"/>
        <v>24078.12</v>
      </c>
      <c r="G449" s="285">
        <f t="shared" si="516"/>
        <v>10835.154</v>
      </c>
      <c r="H449" s="285">
        <f t="shared" si="517"/>
        <v>34913.273999999998</v>
      </c>
      <c r="I449" s="285">
        <v>222</v>
      </c>
      <c r="J449" s="285">
        <v>99.9</v>
      </c>
      <c r="K449" s="10"/>
      <c r="M449" s="319">
        <f t="shared" si="415"/>
        <v>21670.308000000001</v>
      </c>
      <c r="N449" s="319">
        <f t="shared" si="416"/>
        <v>9751.6386000000002</v>
      </c>
      <c r="O449" s="319">
        <f t="shared" si="427"/>
        <v>31421.946600000003</v>
      </c>
      <c r="P449" s="319">
        <v>199.8</v>
      </c>
      <c r="Q449" s="319">
        <v>89.910000000000011</v>
      </c>
      <c r="R449" s="319">
        <f t="shared" si="417"/>
        <v>289.71000000000004</v>
      </c>
      <c r="U449" s="315">
        <f t="shared" si="498"/>
        <v>36839.5236</v>
      </c>
      <c r="V449" s="315">
        <f t="shared" si="499"/>
        <v>10726.802460000003</v>
      </c>
      <c r="W449" s="320">
        <f t="shared" si="418"/>
        <v>47566.326060000007</v>
      </c>
      <c r="X449" s="315">
        <f t="shared" si="419"/>
        <v>339.66</v>
      </c>
      <c r="Y449" s="315">
        <f t="shared" si="420"/>
        <v>98.901000000000025</v>
      </c>
      <c r="Z449" s="320"/>
    </row>
    <row r="450" spans="1:76" s="26" customFormat="1" ht="42.75" x14ac:dyDescent="0.45">
      <c r="A450" s="21"/>
      <c r="B450" s="21"/>
      <c r="C450" s="21" t="s">
        <v>147</v>
      </c>
      <c r="D450" s="27"/>
      <c r="E450" s="28"/>
      <c r="F450" s="225">
        <f t="shared" ref="F450:H450" si="518">SUM(F451:F460)</f>
        <v>8083905</v>
      </c>
      <c r="G450" s="225">
        <f t="shared" si="518"/>
        <v>1007593.2</v>
      </c>
      <c r="H450" s="225">
        <f t="shared" si="518"/>
        <v>9091498.1999999993</v>
      </c>
      <c r="I450" s="225"/>
      <c r="J450" s="225"/>
      <c r="K450" s="225"/>
      <c r="L450" s="53"/>
      <c r="M450" s="225">
        <f t="shared" ref="M450:O450" si="519">SUM(M451:M460)</f>
        <v>7275514.5</v>
      </c>
      <c r="N450" s="225">
        <f t="shared" si="519"/>
        <v>906833.87999999989</v>
      </c>
      <c r="O450" s="225">
        <f t="shared" si="519"/>
        <v>8182348.3800000008</v>
      </c>
      <c r="P450" s="319">
        <v>0</v>
      </c>
      <c r="Q450" s="319">
        <v>0</v>
      </c>
      <c r="R450" s="319">
        <f t="shared" si="417"/>
        <v>0</v>
      </c>
      <c r="S450" s="53"/>
      <c r="T450" s="53"/>
      <c r="U450" s="225">
        <f t="shared" ref="U450:W450" si="520">SUM(U451:U460)</f>
        <v>12368374.65</v>
      </c>
      <c r="V450" s="225">
        <f t="shared" si="520"/>
        <v>997517.26800000016</v>
      </c>
      <c r="W450" s="225">
        <f t="shared" si="520"/>
        <v>13365891.918</v>
      </c>
      <c r="X450" s="225"/>
      <c r="Y450" s="225"/>
      <c r="Z450" s="225"/>
      <c r="AA450" s="53"/>
      <c r="AB450" s="53"/>
      <c r="AC450" s="53"/>
      <c r="AD450" s="53"/>
      <c r="AE450" s="53"/>
      <c r="AF450" s="53"/>
      <c r="AG450" s="53"/>
      <c r="AH450" s="53"/>
      <c r="AI450" s="53"/>
      <c r="AJ450" s="53"/>
      <c r="AK450" s="53"/>
      <c r="AL450" s="53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G450" s="53"/>
      <c r="BH450" s="53"/>
      <c r="BI450" s="53"/>
      <c r="BJ450" s="53"/>
      <c r="BK450" s="53"/>
      <c r="BL450" s="53"/>
      <c r="BM450" s="53"/>
      <c r="BN450" s="53"/>
      <c r="BO450" s="53"/>
      <c r="BP450" s="53"/>
      <c r="BQ450" s="53"/>
      <c r="BR450" s="53"/>
      <c r="BS450" s="53"/>
      <c r="BT450" s="53"/>
      <c r="BU450" s="53"/>
      <c r="BV450" s="53"/>
      <c r="BW450" s="53"/>
      <c r="BX450" s="53"/>
    </row>
    <row r="451" spans="1:76" ht="42.75" customHeight="1" outlineLevel="1" x14ac:dyDescent="0.45">
      <c r="A451" s="5">
        <v>373</v>
      </c>
      <c r="B451" s="5">
        <v>373</v>
      </c>
      <c r="C451" s="5" t="s">
        <v>362</v>
      </c>
      <c r="D451" s="196" t="s">
        <v>549</v>
      </c>
      <c r="E451" s="10">
        <v>2597</v>
      </c>
      <c r="F451" s="285">
        <f t="shared" ref="F451:F460" si="521">E451*I451</f>
        <v>1714020</v>
      </c>
      <c r="G451" s="285">
        <f t="shared" ref="G451:G460" si="522">E451*J451</f>
        <v>0</v>
      </c>
      <c r="H451" s="285">
        <f t="shared" ref="H451:H460" si="523">F451+G451</f>
        <v>1714020</v>
      </c>
      <c r="I451" s="285">
        <v>660</v>
      </c>
      <c r="J451" s="285">
        <v>0</v>
      </c>
      <c r="K451" s="10"/>
      <c r="M451" s="319">
        <f t="shared" si="415"/>
        <v>1542618</v>
      </c>
      <c r="N451" s="319">
        <f t="shared" si="416"/>
        <v>0</v>
      </c>
      <c r="O451" s="319">
        <f t="shared" si="427"/>
        <v>1542618</v>
      </c>
      <c r="P451" s="319">
        <v>594</v>
      </c>
      <c r="Q451" s="319">
        <v>0</v>
      </c>
      <c r="R451" s="319">
        <f t="shared" si="417"/>
        <v>594</v>
      </c>
      <c r="U451" s="315">
        <f t="shared" si="498"/>
        <v>2622450.6</v>
      </c>
      <c r="V451" s="315">
        <f t="shared" si="499"/>
        <v>0</v>
      </c>
      <c r="W451" s="320">
        <f t="shared" si="418"/>
        <v>2622450.6</v>
      </c>
      <c r="X451" s="315">
        <f t="shared" si="419"/>
        <v>1009.8</v>
      </c>
      <c r="Y451" s="315">
        <f t="shared" si="420"/>
        <v>0</v>
      </c>
      <c r="Z451" s="320"/>
    </row>
    <row r="452" spans="1:76" ht="57" customHeight="1" outlineLevel="1" x14ac:dyDescent="0.45">
      <c r="A452" s="5">
        <v>374</v>
      </c>
      <c r="B452" s="5">
        <v>374</v>
      </c>
      <c r="C452" s="5" t="s">
        <v>363</v>
      </c>
      <c r="D452" s="196" t="s">
        <v>549</v>
      </c>
      <c r="E452" s="10">
        <v>2597</v>
      </c>
      <c r="F452" s="285">
        <f t="shared" si="521"/>
        <v>1051785</v>
      </c>
      <c r="G452" s="285">
        <f t="shared" si="522"/>
        <v>120500.8</v>
      </c>
      <c r="H452" s="285">
        <f t="shared" si="523"/>
        <v>1172285.8</v>
      </c>
      <c r="I452" s="285">
        <v>405</v>
      </c>
      <c r="J452" s="285">
        <v>46.4</v>
      </c>
      <c r="K452" s="10"/>
      <c r="M452" s="319">
        <f t="shared" si="415"/>
        <v>946606.5</v>
      </c>
      <c r="N452" s="319">
        <f t="shared" si="416"/>
        <v>108450.72</v>
      </c>
      <c r="O452" s="319">
        <f t="shared" si="427"/>
        <v>1055057.22</v>
      </c>
      <c r="P452" s="319">
        <v>364.5</v>
      </c>
      <c r="Q452" s="319">
        <v>41.76</v>
      </c>
      <c r="R452" s="319">
        <f t="shared" si="417"/>
        <v>406.26</v>
      </c>
      <c r="U452" s="315">
        <f t="shared" si="498"/>
        <v>1609231.05</v>
      </c>
      <c r="V452" s="315">
        <f t="shared" si="499"/>
        <v>119295.792</v>
      </c>
      <c r="W452" s="320">
        <f t="shared" si="418"/>
        <v>1728526.8419999999</v>
      </c>
      <c r="X452" s="315">
        <f t="shared" si="419"/>
        <v>619.65</v>
      </c>
      <c r="Y452" s="315">
        <f t="shared" si="420"/>
        <v>45.936</v>
      </c>
      <c r="Z452" s="320"/>
    </row>
    <row r="453" spans="1:76" ht="71.25" customHeight="1" outlineLevel="1" x14ac:dyDescent="0.45">
      <c r="A453" s="5">
        <v>375</v>
      </c>
      <c r="B453" s="5">
        <v>375</v>
      </c>
      <c r="C453" s="5" t="s">
        <v>150</v>
      </c>
      <c r="D453" s="196" t="s">
        <v>549</v>
      </c>
      <c r="E453" s="10">
        <v>2597</v>
      </c>
      <c r="F453" s="285">
        <f t="shared" si="521"/>
        <v>1363425</v>
      </c>
      <c r="G453" s="285">
        <f t="shared" si="522"/>
        <v>57913.1</v>
      </c>
      <c r="H453" s="285">
        <f t="shared" si="523"/>
        <v>1421338.1</v>
      </c>
      <c r="I453" s="285">
        <v>525</v>
      </c>
      <c r="J453" s="285">
        <v>22.3</v>
      </c>
      <c r="K453" s="10"/>
      <c r="M453" s="319">
        <f t="shared" si="415"/>
        <v>1227082.5</v>
      </c>
      <c r="N453" s="319">
        <f t="shared" si="416"/>
        <v>52121.79</v>
      </c>
      <c r="O453" s="319">
        <f t="shared" si="427"/>
        <v>1279204.29</v>
      </c>
      <c r="P453" s="319">
        <v>472.5</v>
      </c>
      <c r="Q453" s="319">
        <v>20.07</v>
      </c>
      <c r="R453" s="319">
        <f t="shared" si="417"/>
        <v>492.57</v>
      </c>
      <c r="U453" s="315">
        <f t="shared" si="498"/>
        <v>2086040.25</v>
      </c>
      <c r="V453" s="315">
        <f t="shared" si="499"/>
        <v>57333.969000000005</v>
      </c>
      <c r="W453" s="320">
        <f t="shared" si="418"/>
        <v>2143374.219</v>
      </c>
      <c r="X453" s="315">
        <f t="shared" si="419"/>
        <v>803.25</v>
      </c>
      <c r="Y453" s="315">
        <f t="shared" si="420"/>
        <v>22.077000000000002</v>
      </c>
      <c r="Z453" s="320"/>
    </row>
    <row r="454" spans="1:76" ht="57" customHeight="1" outlineLevel="1" x14ac:dyDescent="0.45">
      <c r="A454" s="5">
        <v>376</v>
      </c>
      <c r="B454" s="5">
        <v>376</v>
      </c>
      <c r="C454" s="5" t="s">
        <v>151</v>
      </c>
      <c r="D454" s="196" t="s">
        <v>549</v>
      </c>
      <c r="E454" s="10">
        <v>2597</v>
      </c>
      <c r="F454" s="285">
        <f t="shared" si="521"/>
        <v>1558200</v>
      </c>
      <c r="G454" s="285">
        <f t="shared" si="522"/>
        <v>555758</v>
      </c>
      <c r="H454" s="285">
        <f t="shared" si="523"/>
        <v>2113958</v>
      </c>
      <c r="I454" s="285">
        <v>600</v>
      </c>
      <c r="J454" s="285">
        <v>214</v>
      </c>
      <c r="K454" s="10"/>
      <c r="M454" s="319">
        <f t="shared" si="415"/>
        <v>1402380</v>
      </c>
      <c r="N454" s="319">
        <f t="shared" si="416"/>
        <v>500182.2</v>
      </c>
      <c r="O454" s="319">
        <f t="shared" si="427"/>
        <v>1902562.2</v>
      </c>
      <c r="P454" s="319">
        <v>540</v>
      </c>
      <c r="Q454" s="319">
        <v>192.6</v>
      </c>
      <c r="R454" s="319">
        <f t="shared" si="417"/>
        <v>732.6</v>
      </c>
      <c r="U454" s="315">
        <f t="shared" si="498"/>
        <v>2384046</v>
      </c>
      <c r="V454" s="315">
        <f t="shared" si="499"/>
        <v>550200.42000000004</v>
      </c>
      <c r="W454" s="320">
        <f t="shared" si="418"/>
        <v>2934246.42</v>
      </c>
      <c r="X454" s="315">
        <f t="shared" si="419"/>
        <v>918</v>
      </c>
      <c r="Y454" s="315">
        <f t="shared" si="420"/>
        <v>211.86</v>
      </c>
      <c r="Z454" s="320"/>
    </row>
    <row r="455" spans="1:76" ht="71.25" customHeight="1" outlineLevel="1" x14ac:dyDescent="0.45">
      <c r="A455" s="5">
        <v>377</v>
      </c>
      <c r="B455" s="5">
        <v>377</v>
      </c>
      <c r="C455" s="5" t="s">
        <v>152</v>
      </c>
      <c r="D455" s="196" t="s">
        <v>549</v>
      </c>
      <c r="E455" s="10">
        <v>2597</v>
      </c>
      <c r="F455" s="285">
        <f t="shared" si="521"/>
        <v>1363425</v>
      </c>
      <c r="G455" s="285">
        <f t="shared" si="522"/>
        <v>111151.59999999999</v>
      </c>
      <c r="H455" s="285">
        <f t="shared" si="523"/>
        <v>1474576.6</v>
      </c>
      <c r="I455" s="285">
        <v>525</v>
      </c>
      <c r="J455" s="285">
        <v>42.8</v>
      </c>
      <c r="K455" s="10"/>
      <c r="M455" s="319">
        <f t="shared" ref="M455:M518" si="524">P455*E455</f>
        <v>1227082.5</v>
      </c>
      <c r="N455" s="319">
        <f t="shared" ref="N455:N518" si="525">Q455*E455</f>
        <v>100036.43999999999</v>
      </c>
      <c r="O455" s="319">
        <f t="shared" si="427"/>
        <v>1327118.94</v>
      </c>
      <c r="P455" s="319">
        <v>472.5</v>
      </c>
      <c r="Q455" s="319">
        <v>38.519999999999996</v>
      </c>
      <c r="R455" s="319">
        <f t="shared" ref="R455:R518" si="526">P455+Q455</f>
        <v>511.02</v>
      </c>
      <c r="U455" s="315">
        <f t="shared" si="498"/>
        <v>2086040.25</v>
      </c>
      <c r="V455" s="315">
        <f t="shared" si="499"/>
        <v>110040.084</v>
      </c>
      <c r="W455" s="320">
        <f t="shared" ref="W455:W518" si="527">U455+V455</f>
        <v>2196080.3339999998</v>
      </c>
      <c r="X455" s="315">
        <f t="shared" ref="X455:X518" si="528">P455*$S$1</f>
        <v>803.25</v>
      </c>
      <c r="Y455" s="315">
        <f t="shared" ref="Y455:Y518" si="529">Q455*$S$2</f>
        <v>42.372</v>
      </c>
      <c r="Z455" s="320"/>
    </row>
    <row r="456" spans="1:76" ht="85.5" customHeight="1" outlineLevel="1" x14ac:dyDescent="0.45">
      <c r="A456" s="5">
        <v>378</v>
      </c>
      <c r="B456" s="5">
        <v>378</v>
      </c>
      <c r="C456" s="5" t="s">
        <v>153</v>
      </c>
      <c r="D456" s="196" t="s">
        <v>549</v>
      </c>
      <c r="E456" s="10">
        <v>579</v>
      </c>
      <c r="F456" s="285">
        <f t="shared" si="521"/>
        <v>303975</v>
      </c>
      <c r="G456" s="285">
        <f t="shared" si="522"/>
        <v>12911.7</v>
      </c>
      <c r="H456" s="285">
        <f t="shared" si="523"/>
        <v>316886.7</v>
      </c>
      <c r="I456" s="285">
        <v>525</v>
      </c>
      <c r="J456" s="285">
        <v>22.3</v>
      </c>
      <c r="K456" s="10"/>
      <c r="M456" s="319">
        <f t="shared" si="524"/>
        <v>273577.5</v>
      </c>
      <c r="N456" s="319">
        <f t="shared" si="525"/>
        <v>11620.53</v>
      </c>
      <c r="O456" s="319">
        <f t="shared" ref="O456:O519" si="530">M456+N456</f>
        <v>285198.03000000003</v>
      </c>
      <c r="P456" s="319">
        <v>472.5</v>
      </c>
      <c r="Q456" s="319">
        <v>20.07</v>
      </c>
      <c r="R456" s="319">
        <f t="shared" si="526"/>
        <v>492.57</v>
      </c>
      <c r="U456" s="315">
        <f t="shared" si="498"/>
        <v>465081.75</v>
      </c>
      <c r="V456" s="315">
        <f t="shared" si="499"/>
        <v>12782.583000000001</v>
      </c>
      <c r="W456" s="320">
        <f t="shared" si="527"/>
        <v>477864.33299999998</v>
      </c>
      <c r="X456" s="315">
        <f t="shared" si="528"/>
        <v>803.25</v>
      </c>
      <c r="Y456" s="315">
        <f t="shared" si="529"/>
        <v>22.077000000000002</v>
      </c>
      <c r="Z456" s="320"/>
    </row>
    <row r="457" spans="1:76" ht="71.25" customHeight="1" outlineLevel="1" x14ac:dyDescent="0.45">
      <c r="A457" s="5">
        <v>379</v>
      </c>
      <c r="B457" s="5">
        <v>379</v>
      </c>
      <c r="C457" s="5" t="s">
        <v>154</v>
      </c>
      <c r="D457" s="196" t="s">
        <v>549</v>
      </c>
      <c r="E457" s="10">
        <v>579</v>
      </c>
      <c r="F457" s="285">
        <f t="shared" si="521"/>
        <v>347400</v>
      </c>
      <c r="G457" s="285">
        <f t="shared" si="522"/>
        <v>123906</v>
      </c>
      <c r="H457" s="285">
        <f t="shared" si="523"/>
        <v>471306</v>
      </c>
      <c r="I457" s="285">
        <v>600</v>
      </c>
      <c r="J457" s="285">
        <v>214</v>
      </c>
      <c r="K457" s="10"/>
      <c r="M457" s="319">
        <f t="shared" si="524"/>
        <v>312660</v>
      </c>
      <c r="N457" s="319">
        <f t="shared" si="525"/>
        <v>111515.4</v>
      </c>
      <c r="O457" s="319">
        <f t="shared" si="530"/>
        <v>424175.4</v>
      </c>
      <c r="P457" s="319">
        <v>540</v>
      </c>
      <c r="Q457" s="319">
        <v>192.6</v>
      </c>
      <c r="R457" s="319">
        <f t="shared" si="526"/>
        <v>732.6</v>
      </c>
      <c r="U457" s="315">
        <f t="shared" si="498"/>
        <v>531522</v>
      </c>
      <c r="V457" s="315">
        <f t="shared" si="499"/>
        <v>122666.94</v>
      </c>
      <c r="W457" s="320">
        <f t="shared" si="527"/>
        <v>654188.93999999994</v>
      </c>
      <c r="X457" s="315">
        <f t="shared" si="528"/>
        <v>918</v>
      </c>
      <c r="Y457" s="315">
        <f t="shared" si="529"/>
        <v>211.86</v>
      </c>
      <c r="Z457" s="320"/>
    </row>
    <row r="458" spans="1:76" ht="85.5" customHeight="1" outlineLevel="1" x14ac:dyDescent="0.45">
      <c r="A458" s="5">
        <v>380</v>
      </c>
      <c r="B458" s="5">
        <v>380</v>
      </c>
      <c r="C458" s="5" t="s">
        <v>155</v>
      </c>
      <c r="D458" s="196" t="s">
        <v>549</v>
      </c>
      <c r="E458" s="10">
        <v>579</v>
      </c>
      <c r="F458" s="285">
        <f t="shared" si="521"/>
        <v>303975</v>
      </c>
      <c r="G458" s="285">
        <f t="shared" si="522"/>
        <v>24781.199999999997</v>
      </c>
      <c r="H458" s="285">
        <f t="shared" si="523"/>
        <v>328756.2</v>
      </c>
      <c r="I458" s="285">
        <v>525</v>
      </c>
      <c r="J458" s="285">
        <v>42.8</v>
      </c>
      <c r="K458" s="10"/>
      <c r="M458" s="319">
        <f t="shared" si="524"/>
        <v>273577.5</v>
      </c>
      <c r="N458" s="319">
        <f t="shared" si="525"/>
        <v>22303.079999999998</v>
      </c>
      <c r="O458" s="319">
        <f t="shared" si="530"/>
        <v>295880.58</v>
      </c>
      <c r="P458" s="319">
        <v>472.5</v>
      </c>
      <c r="Q458" s="319">
        <v>38.519999999999996</v>
      </c>
      <c r="R458" s="319">
        <f t="shared" si="526"/>
        <v>511.02</v>
      </c>
      <c r="U458" s="315">
        <f t="shared" si="498"/>
        <v>465081.75</v>
      </c>
      <c r="V458" s="315">
        <f t="shared" si="499"/>
        <v>24533.387999999999</v>
      </c>
      <c r="W458" s="320">
        <f t="shared" si="527"/>
        <v>489615.13799999998</v>
      </c>
      <c r="X458" s="315">
        <f t="shared" si="528"/>
        <v>803.25</v>
      </c>
      <c r="Y458" s="315">
        <f t="shared" si="529"/>
        <v>42.372</v>
      </c>
      <c r="Z458" s="320"/>
    </row>
    <row r="459" spans="1:76" ht="42.75" customHeight="1" outlineLevel="1" x14ac:dyDescent="0.45">
      <c r="A459" s="5">
        <v>381</v>
      </c>
      <c r="B459" s="5">
        <v>381</v>
      </c>
      <c r="C459" s="5" t="s">
        <v>159</v>
      </c>
      <c r="D459" s="196" t="s">
        <v>550</v>
      </c>
      <c r="E459" s="10">
        <v>200</v>
      </c>
      <c r="F459" s="285">
        <f t="shared" si="521"/>
        <v>75000</v>
      </c>
      <c r="G459" s="285">
        <f t="shared" si="522"/>
        <v>0</v>
      </c>
      <c r="H459" s="285">
        <f t="shared" si="523"/>
        <v>75000</v>
      </c>
      <c r="I459" s="285">
        <v>375</v>
      </c>
      <c r="J459" s="285">
        <v>0</v>
      </c>
      <c r="K459" s="10"/>
      <c r="M459" s="319">
        <f t="shared" si="524"/>
        <v>67500</v>
      </c>
      <c r="N459" s="319">
        <f t="shared" si="525"/>
        <v>0</v>
      </c>
      <c r="O459" s="319">
        <f t="shared" si="530"/>
        <v>67500</v>
      </c>
      <c r="P459" s="319">
        <v>337.5</v>
      </c>
      <c r="Q459" s="319">
        <v>0</v>
      </c>
      <c r="R459" s="319">
        <f t="shared" si="526"/>
        <v>337.5</v>
      </c>
      <c r="U459" s="315">
        <f t="shared" si="498"/>
        <v>114750</v>
      </c>
      <c r="V459" s="315">
        <f t="shared" si="499"/>
        <v>0</v>
      </c>
      <c r="W459" s="320">
        <f t="shared" si="527"/>
        <v>114750</v>
      </c>
      <c r="X459" s="315">
        <f t="shared" si="528"/>
        <v>573.75</v>
      </c>
      <c r="Y459" s="315">
        <f t="shared" si="529"/>
        <v>0</v>
      </c>
      <c r="Z459" s="320"/>
    </row>
    <row r="460" spans="1:76" ht="57" customHeight="1" outlineLevel="1" x14ac:dyDescent="0.45">
      <c r="A460" s="5">
        <v>382</v>
      </c>
      <c r="B460" s="5">
        <v>382</v>
      </c>
      <c r="C460" s="5" t="s">
        <v>160</v>
      </c>
      <c r="D460" s="196" t="s">
        <v>550</v>
      </c>
      <c r="E460" s="10">
        <v>3</v>
      </c>
      <c r="F460" s="285">
        <f t="shared" si="521"/>
        <v>2700</v>
      </c>
      <c r="G460" s="285">
        <f t="shared" si="522"/>
        <v>670.8</v>
      </c>
      <c r="H460" s="285">
        <f t="shared" si="523"/>
        <v>3370.8</v>
      </c>
      <c r="I460" s="285">
        <v>900</v>
      </c>
      <c r="J460" s="285">
        <v>223.6</v>
      </c>
      <c r="K460" s="10"/>
      <c r="M460" s="319">
        <f t="shared" si="524"/>
        <v>2430</v>
      </c>
      <c r="N460" s="319">
        <f t="shared" si="525"/>
        <v>603.72</v>
      </c>
      <c r="O460" s="319">
        <f t="shared" si="530"/>
        <v>3033.7200000000003</v>
      </c>
      <c r="P460" s="319">
        <v>810</v>
      </c>
      <c r="Q460" s="319">
        <v>201.24</v>
      </c>
      <c r="R460" s="319">
        <f t="shared" si="526"/>
        <v>1011.24</v>
      </c>
      <c r="U460" s="315">
        <f t="shared" si="498"/>
        <v>4131</v>
      </c>
      <c r="V460" s="315">
        <f t="shared" si="499"/>
        <v>664.0920000000001</v>
      </c>
      <c r="W460" s="320">
        <f t="shared" si="527"/>
        <v>4795.0920000000006</v>
      </c>
      <c r="X460" s="315">
        <f t="shared" si="528"/>
        <v>1377</v>
      </c>
      <c r="Y460" s="315">
        <f t="shared" si="529"/>
        <v>221.36400000000003</v>
      </c>
      <c r="Z460" s="320"/>
    </row>
    <row r="461" spans="1:76" s="26" customFormat="1" x14ac:dyDescent="0.45">
      <c r="A461" s="21"/>
      <c r="B461" s="21"/>
      <c r="C461" s="21" t="s">
        <v>170</v>
      </c>
      <c r="D461" s="27"/>
      <c r="E461" s="28"/>
      <c r="F461" s="225">
        <f t="shared" ref="F461:H461" si="531">SUM(F462:F467)</f>
        <v>1898355</v>
      </c>
      <c r="G461" s="225">
        <f t="shared" si="531"/>
        <v>2141419.4363000006</v>
      </c>
      <c r="H461" s="225">
        <f t="shared" si="531"/>
        <v>4039774.4363000006</v>
      </c>
      <c r="I461" s="225"/>
      <c r="J461" s="225"/>
      <c r="K461" s="225"/>
      <c r="L461" s="53"/>
      <c r="M461" s="225">
        <f t="shared" ref="M461:O461" si="532">SUM(M462:M467)</f>
        <v>1708519.5000000002</v>
      </c>
      <c r="N461" s="225">
        <f t="shared" si="532"/>
        <v>1927277.4926700003</v>
      </c>
      <c r="O461" s="225">
        <f t="shared" si="532"/>
        <v>3635796.9926700001</v>
      </c>
      <c r="P461" s="319">
        <v>0</v>
      </c>
      <c r="Q461" s="319">
        <v>0</v>
      </c>
      <c r="R461" s="319">
        <f t="shared" si="526"/>
        <v>0</v>
      </c>
      <c r="S461" s="53"/>
      <c r="T461" s="53"/>
      <c r="U461" s="225">
        <f t="shared" ref="U461:W461" si="533">SUM(U462:U467)</f>
        <v>2904483.15</v>
      </c>
      <c r="V461" s="225">
        <f t="shared" si="533"/>
        <v>2120005.2419370003</v>
      </c>
      <c r="W461" s="225">
        <f t="shared" si="533"/>
        <v>5024488.3919370007</v>
      </c>
      <c r="X461" s="225"/>
      <c r="Y461" s="225"/>
      <c r="Z461" s="225"/>
      <c r="AA461" s="53"/>
      <c r="AB461" s="53"/>
      <c r="AC461" s="53"/>
      <c r="AD461" s="53"/>
      <c r="AE461" s="53"/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  <c r="AQ461" s="53"/>
      <c r="AR461" s="53"/>
      <c r="AS461" s="53"/>
      <c r="AT461" s="53"/>
      <c r="AU461" s="53"/>
      <c r="AV461" s="53"/>
      <c r="AW461" s="53"/>
      <c r="AX461" s="53"/>
      <c r="AY461" s="53"/>
      <c r="AZ461" s="53"/>
      <c r="BA461" s="53"/>
      <c r="BB461" s="53"/>
      <c r="BC461" s="53"/>
      <c r="BD461" s="53"/>
      <c r="BE461" s="53"/>
      <c r="BF461" s="53"/>
      <c r="BG461" s="53"/>
      <c r="BH461" s="53"/>
      <c r="BI461" s="53"/>
      <c r="BJ461" s="53"/>
      <c r="BK461" s="53"/>
      <c r="BL461" s="53"/>
      <c r="BM461" s="53"/>
      <c r="BN461" s="53"/>
      <c r="BO461" s="53"/>
      <c r="BP461" s="53"/>
      <c r="BQ461" s="53"/>
      <c r="BR461" s="53"/>
      <c r="BS461" s="53"/>
      <c r="BT461" s="53"/>
      <c r="BU461" s="53"/>
      <c r="BV461" s="53"/>
      <c r="BW461" s="53"/>
      <c r="BX461" s="53"/>
    </row>
    <row r="462" spans="1:76" ht="85.5" customHeight="1" outlineLevel="1" x14ac:dyDescent="0.45">
      <c r="A462" s="5">
        <v>383</v>
      </c>
      <c r="B462" s="5">
        <v>383</v>
      </c>
      <c r="C462" s="5" t="s">
        <v>364</v>
      </c>
      <c r="D462" s="196" t="s">
        <v>553</v>
      </c>
      <c r="E462" s="10">
        <v>1.589</v>
      </c>
      <c r="F462" s="285">
        <f t="shared" ref="F462:F467" si="534">E462*I462</f>
        <v>314622</v>
      </c>
      <c r="G462" s="285">
        <f t="shared" ref="G462:G467" si="535">E462*J462</f>
        <v>107681.28629999999</v>
      </c>
      <c r="H462" s="285">
        <f t="shared" ref="H462:H467" si="536">F462+G462</f>
        <v>422303.28629999998</v>
      </c>
      <c r="I462" s="285">
        <v>198000</v>
      </c>
      <c r="J462" s="285">
        <v>67766.7</v>
      </c>
      <c r="K462" s="10"/>
      <c r="M462" s="319">
        <f t="shared" si="524"/>
        <v>283159.8</v>
      </c>
      <c r="N462" s="319">
        <f t="shared" si="525"/>
        <v>96913.157670000001</v>
      </c>
      <c r="O462" s="319">
        <f t="shared" si="530"/>
        <v>380072.95766999997</v>
      </c>
      <c r="P462" s="319">
        <v>178200</v>
      </c>
      <c r="Q462" s="319">
        <v>60990.03</v>
      </c>
      <c r="R462" s="319">
        <f t="shared" si="526"/>
        <v>239190.03</v>
      </c>
      <c r="U462" s="315">
        <f t="shared" si="498"/>
        <v>481371.66</v>
      </c>
      <c r="V462" s="315">
        <f t="shared" si="499"/>
        <v>106604.47343700001</v>
      </c>
      <c r="W462" s="320">
        <f t="shared" si="527"/>
        <v>587976.13343699998</v>
      </c>
      <c r="X462" s="315">
        <f t="shared" si="528"/>
        <v>302940</v>
      </c>
      <c r="Y462" s="315">
        <f t="shared" si="529"/>
        <v>67089.03300000001</v>
      </c>
      <c r="Z462" s="320"/>
    </row>
    <row r="463" spans="1:76" ht="42.75" customHeight="1" outlineLevel="1" x14ac:dyDescent="0.45">
      <c r="A463" s="5">
        <v>384</v>
      </c>
      <c r="B463" s="5">
        <v>384</v>
      </c>
      <c r="C463" s="5" t="s">
        <v>365</v>
      </c>
      <c r="D463" s="196" t="s">
        <v>549</v>
      </c>
      <c r="E463" s="10">
        <v>217.36</v>
      </c>
      <c r="F463" s="285">
        <f t="shared" si="534"/>
        <v>1238952</v>
      </c>
      <c r="G463" s="285">
        <f t="shared" si="535"/>
        <v>513599.94400000008</v>
      </c>
      <c r="H463" s="285">
        <f t="shared" si="536"/>
        <v>1752551.9440000001</v>
      </c>
      <c r="I463" s="285">
        <v>5700</v>
      </c>
      <c r="J463" s="285">
        <v>2362.9</v>
      </c>
      <c r="K463" s="10"/>
      <c r="M463" s="319">
        <f t="shared" si="524"/>
        <v>1115056.8</v>
      </c>
      <c r="N463" s="319">
        <f t="shared" si="525"/>
        <v>462239.94960000005</v>
      </c>
      <c r="O463" s="319">
        <f t="shared" si="530"/>
        <v>1577296.7496000002</v>
      </c>
      <c r="P463" s="319">
        <v>5130</v>
      </c>
      <c r="Q463" s="319">
        <v>2126.61</v>
      </c>
      <c r="R463" s="319">
        <f t="shared" si="526"/>
        <v>7256.6100000000006</v>
      </c>
      <c r="U463" s="315">
        <f t="shared" si="498"/>
        <v>1895596.56</v>
      </c>
      <c r="V463" s="315">
        <f t="shared" si="499"/>
        <v>508463.94456000009</v>
      </c>
      <c r="W463" s="320">
        <f t="shared" si="527"/>
        <v>2404060.5045600003</v>
      </c>
      <c r="X463" s="315">
        <f t="shared" si="528"/>
        <v>8721</v>
      </c>
      <c r="Y463" s="315">
        <f t="shared" si="529"/>
        <v>2339.2710000000002</v>
      </c>
      <c r="Z463" s="320"/>
    </row>
    <row r="464" spans="1:76" ht="57" customHeight="1" outlineLevel="1" x14ac:dyDescent="0.45">
      <c r="A464" s="5">
        <v>385</v>
      </c>
      <c r="B464" s="5">
        <v>385</v>
      </c>
      <c r="C464" s="5" t="s">
        <v>173</v>
      </c>
      <c r="D464" s="196" t="s">
        <v>549</v>
      </c>
      <c r="E464" s="10">
        <v>60.365000000000002</v>
      </c>
      <c r="F464" s="285">
        <f t="shared" si="534"/>
        <v>271642.5</v>
      </c>
      <c r="G464" s="285">
        <f t="shared" si="535"/>
        <v>1371372.07</v>
      </c>
      <c r="H464" s="285">
        <f t="shared" si="536"/>
        <v>1643014.57</v>
      </c>
      <c r="I464" s="285">
        <v>4500</v>
      </c>
      <c r="J464" s="285">
        <v>22718</v>
      </c>
      <c r="K464" s="10"/>
      <c r="M464" s="319">
        <f t="shared" si="524"/>
        <v>244478.25</v>
      </c>
      <c r="N464" s="319">
        <f t="shared" si="525"/>
        <v>1234234.8630000001</v>
      </c>
      <c r="O464" s="319">
        <f t="shared" si="530"/>
        <v>1478713.1130000001</v>
      </c>
      <c r="P464" s="319">
        <v>4050</v>
      </c>
      <c r="Q464" s="319">
        <v>20446.2</v>
      </c>
      <c r="R464" s="319">
        <f t="shared" si="526"/>
        <v>24496.2</v>
      </c>
      <c r="U464" s="315">
        <f t="shared" si="498"/>
        <v>415613.02500000002</v>
      </c>
      <c r="V464" s="315">
        <f t="shared" si="499"/>
        <v>1357658.3493000004</v>
      </c>
      <c r="W464" s="320">
        <f t="shared" si="527"/>
        <v>1773271.3743000003</v>
      </c>
      <c r="X464" s="315">
        <f t="shared" si="528"/>
        <v>6885</v>
      </c>
      <c r="Y464" s="315">
        <f t="shared" si="529"/>
        <v>22490.820000000003</v>
      </c>
      <c r="Z464" s="320"/>
    </row>
    <row r="465" spans="1:76" ht="57" customHeight="1" outlineLevel="1" x14ac:dyDescent="0.45">
      <c r="A465" s="5">
        <v>386</v>
      </c>
      <c r="B465" s="5">
        <v>386</v>
      </c>
      <c r="C465" s="5" t="s">
        <v>174</v>
      </c>
      <c r="D465" s="196" t="s">
        <v>549</v>
      </c>
      <c r="E465" s="10">
        <v>4.8</v>
      </c>
      <c r="F465" s="285">
        <f t="shared" si="534"/>
        <v>2880</v>
      </c>
      <c r="G465" s="285">
        <f t="shared" si="535"/>
        <v>107000.16</v>
      </c>
      <c r="H465" s="285">
        <f t="shared" si="536"/>
        <v>109880.16</v>
      </c>
      <c r="I465" s="285">
        <v>600</v>
      </c>
      <c r="J465" s="285">
        <v>22291.7</v>
      </c>
      <c r="K465" s="10"/>
      <c r="M465" s="319">
        <f t="shared" si="524"/>
        <v>2592</v>
      </c>
      <c r="N465" s="319">
        <f t="shared" si="525"/>
        <v>96300.144000000015</v>
      </c>
      <c r="O465" s="319">
        <f t="shared" si="530"/>
        <v>98892.144000000015</v>
      </c>
      <c r="P465" s="319">
        <v>540</v>
      </c>
      <c r="Q465" s="319">
        <v>20062.530000000002</v>
      </c>
      <c r="R465" s="319">
        <f t="shared" si="526"/>
        <v>20602.530000000002</v>
      </c>
      <c r="U465" s="315">
        <f t="shared" si="498"/>
        <v>4406.3999999999996</v>
      </c>
      <c r="V465" s="315">
        <f t="shared" si="499"/>
        <v>105930.15840000001</v>
      </c>
      <c r="W465" s="320">
        <f t="shared" si="527"/>
        <v>110336.55840000001</v>
      </c>
      <c r="X465" s="315">
        <f t="shared" si="528"/>
        <v>918</v>
      </c>
      <c r="Y465" s="315">
        <f t="shared" si="529"/>
        <v>22068.783000000003</v>
      </c>
      <c r="Z465" s="320"/>
    </row>
    <row r="466" spans="1:76" ht="85.5" customHeight="1" outlineLevel="1" x14ac:dyDescent="0.45">
      <c r="A466" s="5">
        <v>387</v>
      </c>
      <c r="B466" s="5">
        <v>387</v>
      </c>
      <c r="C466" s="5" t="s">
        <v>366</v>
      </c>
      <c r="D466" s="196" t="s">
        <v>551</v>
      </c>
      <c r="E466" s="10">
        <v>53.19</v>
      </c>
      <c r="F466" s="285">
        <f t="shared" si="534"/>
        <v>51860.25</v>
      </c>
      <c r="G466" s="285">
        <f t="shared" si="535"/>
        <v>30828.923999999999</v>
      </c>
      <c r="H466" s="285">
        <f t="shared" si="536"/>
        <v>82689.173999999999</v>
      </c>
      <c r="I466" s="285">
        <v>975</v>
      </c>
      <c r="J466" s="285">
        <v>579.6</v>
      </c>
      <c r="K466" s="10"/>
      <c r="M466" s="319">
        <f t="shared" si="524"/>
        <v>46674.224999999999</v>
      </c>
      <c r="N466" s="319">
        <f t="shared" si="525"/>
        <v>27746.031599999998</v>
      </c>
      <c r="O466" s="319">
        <f t="shared" si="530"/>
        <v>74420.256599999993</v>
      </c>
      <c r="P466" s="319">
        <v>877.5</v>
      </c>
      <c r="Q466" s="319">
        <v>521.64</v>
      </c>
      <c r="R466" s="319">
        <f t="shared" si="526"/>
        <v>1399.1399999999999</v>
      </c>
      <c r="U466" s="315">
        <f t="shared" si="498"/>
        <v>79346.182499999995</v>
      </c>
      <c r="V466" s="315">
        <f t="shared" si="499"/>
        <v>30520.634760000004</v>
      </c>
      <c r="W466" s="320">
        <f t="shared" si="527"/>
        <v>109866.81726</v>
      </c>
      <c r="X466" s="315">
        <f t="shared" si="528"/>
        <v>1491.75</v>
      </c>
      <c r="Y466" s="315">
        <f t="shared" si="529"/>
        <v>573.80400000000009</v>
      </c>
      <c r="Z466" s="320"/>
    </row>
    <row r="467" spans="1:76" ht="71.25" customHeight="1" outlineLevel="1" x14ac:dyDescent="0.45">
      <c r="A467" s="5">
        <v>388</v>
      </c>
      <c r="B467" s="5">
        <v>388</v>
      </c>
      <c r="C467" s="5" t="s">
        <v>367</v>
      </c>
      <c r="D467" s="196" t="s">
        <v>551</v>
      </c>
      <c r="E467" s="10">
        <v>18.87</v>
      </c>
      <c r="F467" s="285">
        <f t="shared" si="534"/>
        <v>18398.25</v>
      </c>
      <c r="G467" s="285">
        <f t="shared" si="535"/>
        <v>10937.052000000001</v>
      </c>
      <c r="H467" s="285">
        <f t="shared" si="536"/>
        <v>29335.302000000003</v>
      </c>
      <c r="I467" s="285">
        <v>975</v>
      </c>
      <c r="J467" s="285">
        <v>579.6</v>
      </c>
      <c r="K467" s="10"/>
      <c r="M467" s="319">
        <f t="shared" si="524"/>
        <v>16558.424999999999</v>
      </c>
      <c r="N467" s="319">
        <f t="shared" si="525"/>
        <v>9843.3468000000012</v>
      </c>
      <c r="O467" s="319">
        <f t="shared" si="530"/>
        <v>26401.771800000002</v>
      </c>
      <c r="P467" s="319">
        <v>877.5</v>
      </c>
      <c r="Q467" s="319">
        <v>521.64</v>
      </c>
      <c r="R467" s="319">
        <f t="shared" si="526"/>
        <v>1399.1399999999999</v>
      </c>
      <c r="U467" s="315">
        <f t="shared" si="498"/>
        <v>28149.322500000002</v>
      </c>
      <c r="V467" s="315">
        <f t="shared" si="499"/>
        <v>10827.681480000003</v>
      </c>
      <c r="W467" s="320">
        <f t="shared" si="527"/>
        <v>38977.003980000009</v>
      </c>
      <c r="X467" s="315">
        <f t="shared" si="528"/>
        <v>1491.75</v>
      </c>
      <c r="Y467" s="315">
        <f t="shared" si="529"/>
        <v>573.80400000000009</v>
      </c>
      <c r="Z467" s="320"/>
    </row>
    <row r="468" spans="1:76" s="26" customFormat="1" ht="42.75" customHeight="1" x14ac:dyDescent="0.45">
      <c r="A468" s="21"/>
      <c r="B468" s="21"/>
      <c r="C468" s="22" t="s">
        <v>177</v>
      </c>
      <c r="D468" s="22"/>
      <c r="E468" s="23"/>
      <c r="F468" s="220">
        <f>F469+F477+F481+F485+F487+F491+F500+F506+F512+F515+F521</f>
        <v>8638061.9929999989</v>
      </c>
      <c r="G468" s="220">
        <f t="shared" ref="G468:H468" si="537">G469+G477+G481+G485+G487+G491+G500+G506+G512+G515+G521</f>
        <v>13527189.162587497</v>
      </c>
      <c r="H468" s="220">
        <f t="shared" si="537"/>
        <v>22165251.155587498</v>
      </c>
      <c r="I468" s="220"/>
      <c r="J468" s="220"/>
      <c r="K468" s="220"/>
      <c r="L468" s="53"/>
      <c r="M468" s="220">
        <f>M469+M477+M481+M485+M487+M491+M500+M506+M512+M515+M521</f>
        <v>7774255.7937000003</v>
      </c>
      <c r="N468" s="220">
        <f t="shared" ref="N468:O468" si="538">N469+N477+N481+N485+N487+N491+N500+N506+N512+N515+N521</f>
        <v>12174470.246328747</v>
      </c>
      <c r="O468" s="220">
        <f t="shared" si="538"/>
        <v>19948726.040028747</v>
      </c>
      <c r="P468" s="319">
        <v>0</v>
      </c>
      <c r="Q468" s="319">
        <v>0</v>
      </c>
      <c r="R468" s="319">
        <f t="shared" si="526"/>
        <v>0</v>
      </c>
      <c r="S468" s="53"/>
      <c r="T468" s="53"/>
      <c r="U468" s="220">
        <f>U469+U477+U481+U485+U487+U491+U500+U506+U512+U515+U521</f>
        <v>13216234.849289998</v>
      </c>
      <c r="V468" s="220">
        <f t="shared" ref="V468:W468" si="539">V469+V477+V481+V485+V487+V491+V500+V506+V512+V515+V521</f>
        <v>13391917.270961627</v>
      </c>
      <c r="W468" s="220">
        <f t="shared" si="539"/>
        <v>26608152.120251626</v>
      </c>
      <c r="X468" s="220"/>
      <c r="Y468" s="220"/>
      <c r="Z468" s="220"/>
      <c r="AA468" s="53"/>
      <c r="AB468" s="53"/>
      <c r="AC468" s="53"/>
      <c r="AD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/>
      <c r="AT468" s="53"/>
      <c r="AU468" s="53"/>
      <c r="AV468" s="53"/>
      <c r="AW468" s="53"/>
      <c r="AX468" s="53"/>
      <c r="AY468" s="53"/>
      <c r="AZ468" s="53"/>
      <c r="BA468" s="53"/>
      <c r="BB468" s="53"/>
      <c r="BC468" s="53"/>
      <c r="BD468" s="53"/>
      <c r="BE468" s="53"/>
      <c r="BF468" s="53"/>
      <c r="BG468" s="53"/>
      <c r="BH468" s="53"/>
      <c r="BI468" s="53"/>
      <c r="BJ468" s="53"/>
      <c r="BK468" s="53"/>
      <c r="BL468" s="53"/>
      <c r="BM468" s="53"/>
      <c r="BN468" s="53"/>
      <c r="BO468" s="53"/>
      <c r="BP468" s="53"/>
      <c r="BQ468" s="53"/>
      <c r="BR468" s="53"/>
      <c r="BS468" s="53"/>
      <c r="BT468" s="53"/>
      <c r="BU468" s="53"/>
      <c r="BV468" s="53"/>
      <c r="BW468" s="53"/>
      <c r="BX468" s="53"/>
    </row>
    <row r="469" spans="1:76" s="26" customFormat="1" x14ac:dyDescent="0.45">
      <c r="A469" s="21"/>
      <c r="B469" s="21"/>
      <c r="C469" s="31" t="s">
        <v>368</v>
      </c>
      <c r="D469" s="27"/>
      <c r="E469" s="28"/>
      <c r="F469" s="225">
        <f t="shared" ref="F469:H469" si="540">SUM(F470:F476)</f>
        <v>5116304.5999999996</v>
      </c>
      <c r="G469" s="225">
        <f t="shared" si="540"/>
        <v>8854143.5338874999</v>
      </c>
      <c r="H469" s="225">
        <f t="shared" si="540"/>
        <v>13970448.1338875</v>
      </c>
      <c r="I469" s="225"/>
      <c r="J469" s="225"/>
      <c r="K469" s="225"/>
      <c r="L469" s="53"/>
      <c r="M469" s="225">
        <f t="shared" ref="M469:O469" si="541">SUM(M470:M476)</f>
        <v>4604674.1399999997</v>
      </c>
      <c r="N469" s="225">
        <f t="shared" si="541"/>
        <v>7968729.180498749</v>
      </c>
      <c r="O469" s="225">
        <f t="shared" si="541"/>
        <v>12573403.32049875</v>
      </c>
      <c r="P469" s="319">
        <v>0</v>
      </c>
      <c r="Q469" s="319">
        <v>0</v>
      </c>
      <c r="R469" s="319">
        <f t="shared" si="526"/>
        <v>0</v>
      </c>
      <c r="S469" s="53"/>
      <c r="T469" s="53"/>
      <c r="U469" s="225">
        <f t="shared" ref="U469:W469" si="542">SUM(U470:U476)</f>
        <v>7827946.0379999988</v>
      </c>
      <c r="V469" s="225">
        <f t="shared" si="542"/>
        <v>8765602.0985486265</v>
      </c>
      <c r="W469" s="225">
        <f t="shared" si="542"/>
        <v>16593548.136548625</v>
      </c>
      <c r="X469" s="225"/>
      <c r="Y469" s="225"/>
      <c r="Z469" s="225"/>
      <c r="AA469" s="53"/>
      <c r="AB469" s="53"/>
      <c r="AC469" s="53"/>
      <c r="AD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G469" s="53"/>
      <c r="BH469" s="53"/>
      <c r="BI469" s="53"/>
      <c r="BJ469" s="53"/>
      <c r="BK469" s="53"/>
      <c r="BL469" s="53"/>
      <c r="BM469" s="53"/>
      <c r="BN469" s="53"/>
      <c r="BO469" s="53"/>
      <c r="BP469" s="53"/>
      <c r="BQ469" s="53"/>
      <c r="BR469" s="53"/>
      <c r="BS469" s="53"/>
      <c r="BT469" s="53"/>
      <c r="BU469" s="53"/>
      <c r="BV469" s="53"/>
      <c r="BW469" s="53"/>
      <c r="BX469" s="53"/>
    </row>
    <row r="470" spans="1:76" ht="171" customHeight="1" outlineLevel="1" x14ac:dyDescent="0.45">
      <c r="A470" s="5">
        <v>389</v>
      </c>
      <c r="B470" s="5">
        <v>389</v>
      </c>
      <c r="C470" s="300" t="s">
        <v>178</v>
      </c>
      <c r="D470" s="196" t="s">
        <v>549</v>
      </c>
      <c r="E470" s="10">
        <v>2575.6</v>
      </c>
      <c r="F470" s="285">
        <f t="shared" ref="F470:F476" si="543">E470*I470</f>
        <v>1882763.5999999999</v>
      </c>
      <c r="G470" s="285">
        <f t="shared" ref="G470:G476" si="544">E470*J470</f>
        <v>1823524.8</v>
      </c>
      <c r="H470" s="285">
        <f t="shared" ref="H470:H476" si="545">F470+G470</f>
        <v>3706288.4</v>
      </c>
      <c r="I470" s="285">
        <v>731</v>
      </c>
      <c r="J470" s="285">
        <v>708</v>
      </c>
      <c r="K470" s="10"/>
      <c r="M470" s="319">
        <f t="shared" si="524"/>
        <v>1694487.24</v>
      </c>
      <c r="N470" s="319">
        <f t="shared" si="525"/>
        <v>1641172.32</v>
      </c>
      <c r="O470" s="319">
        <f t="shared" si="530"/>
        <v>3335659.56</v>
      </c>
      <c r="P470" s="319">
        <v>657.9</v>
      </c>
      <c r="Q470" s="319">
        <v>637.20000000000005</v>
      </c>
      <c r="R470" s="319">
        <f t="shared" si="526"/>
        <v>1295.0999999999999</v>
      </c>
      <c r="U470" s="315">
        <f t="shared" si="498"/>
        <v>2880628.3079999993</v>
      </c>
      <c r="V470" s="315">
        <f t="shared" si="499"/>
        <v>1805289.5520000001</v>
      </c>
      <c r="W470" s="320">
        <f t="shared" si="527"/>
        <v>4685917.8599999994</v>
      </c>
      <c r="X470" s="315">
        <f t="shared" si="528"/>
        <v>1118.4299999999998</v>
      </c>
      <c r="Y470" s="315">
        <f t="shared" si="529"/>
        <v>700.92000000000007</v>
      </c>
      <c r="Z470" s="320"/>
    </row>
    <row r="471" spans="1:76" ht="28.5" customHeight="1" outlineLevel="1" x14ac:dyDescent="0.45">
      <c r="A471" s="5">
        <v>390</v>
      </c>
      <c r="B471" s="5">
        <v>390</v>
      </c>
      <c r="C471" s="300" t="s">
        <v>369</v>
      </c>
      <c r="D471" s="196" t="s">
        <v>549</v>
      </c>
      <c r="E471" s="10">
        <v>2571.6999999999998</v>
      </c>
      <c r="F471" s="285">
        <f t="shared" si="543"/>
        <v>810085.5</v>
      </c>
      <c r="G471" s="285">
        <f t="shared" si="544"/>
        <v>522462.28583333327</v>
      </c>
      <c r="H471" s="285">
        <f t="shared" si="545"/>
        <v>1332547.7858333332</v>
      </c>
      <c r="I471" s="285">
        <v>315</v>
      </c>
      <c r="J471" s="285">
        <v>203.15833333333333</v>
      </c>
      <c r="K471" s="10"/>
      <c r="M471" s="319">
        <f t="shared" si="524"/>
        <v>729076.95</v>
      </c>
      <c r="N471" s="319">
        <f t="shared" si="525"/>
        <v>470216.05724999995</v>
      </c>
      <c r="O471" s="319">
        <f t="shared" si="530"/>
        <v>1199293.0072499998</v>
      </c>
      <c r="P471" s="319">
        <v>283.5</v>
      </c>
      <c r="Q471" s="319">
        <v>182.8425</v>
      </c>
      <c r="R471" s="319">
        <f t="shared" si="526"/>
        <v>466.34249999999997</v>
      </c>
      <c r="U471" s="315">
        <f t="shared" si="498"/>
        <v>1239430.8149999999</v>
      </c>
      <c r="V471" s="315">
        <f t="shared" si="499"/>
        <v>517237.66297499998</v>
      </c>
      <c r="W471" s="320">
        <f t="shared" si="527"/>
        <v>1756668.4779749999</v>
      </c>
      <c r="X471" s="315">
        <f t="shared" si="528"/>
        <v>481.95</v>
      </c>
      <c r="Y471" s="315">
        <f t="shared" si="529"/>
        <v>201.12675000000002</v>
      </c>
      <c r="Z471" s="320"/>
    </row>
    <row r="472" spans="1:76" ht="99.75" customHeight="1" outlineLevel="1" x14ac:dyDescent="0.45">
      <c r="A472" s="5">
        <v>391</v>
      </c>
      <c r="B472" s="5">
        <v>391</v>
      </c>
      <c r="C472" s="300" t="s">
        <v>370</v>
      </c>
      <c r="D472" s="196" t="s">
        <v>549</v>
      </c>
      <c r="E472" s="10">
        <v>2571.6999999999998</v>
      </c>
      <c r="F472" s="285">
        <f t="shared" si="543"/>
        <v>424330.49999999994</v>
      </c>
      <c r="G472" s="285">
        <f t="shared" si="544"/>
        <v>4097194.3590541668</v>
      </c>
      <c r="H472" s="285">
        <f t="shared" si="545"/>
        <v>4521524.8590541668</v>
      </c>
      <c r="I472" s="285">
        <v>165</v>
      </c>
      <c r="J472" s="285">
        <v>1593.1851923063216</v>
      </c>
      <c r="K472" s="10"/>
      <c r="M472" s="319">
        <f t="shared" si="524"/>
        <v>381897.44999999995</v>
      </c>
      <c r="N472" s="319">
        <f t="shared" si="525"/>
        <v>3687474.9231487503</v>
      </c>
      <c r="O472" s="319">
        <f t="shared" si="530"/>
        <v>4069372.3731487505</v>
      </c>
      <c r="P472" s="319">
        <v>148.5</v>
      </c>
      <c r="Q472" s="319">
        <v>1433.8666730756895</v>
      </c>
      <c r="R472" s="319">
        <f t="shared" si="526"/>
        <v>1582.3666730756895</v>
      </c>
      <c r="U472" s="315">
        <f t="shared" si="498"/>
        <v>649225.66499999992</v>
      </c>
      <c r="V472" s="315">
        <f t="shared" si="499"/>
        <v>4056222.4154636259</v>
      </c>
      <c r="W472" s="320">
        <f t="shared" si="527"/>
        <v>4705448.0804636255</v>
      </c>
      <c r="X472" s="315">
        <f t="shared" si="528"/>
        <v>252.45</v>
      </c>
      <c r="Y472" s="315">
        <f t="shared" si="529"/>
        <v>1577.2533403832585</v>
      </c>
      <c r="Z472" s="320"/>
    </row>
    <row r="473" spans="1:76" ht="42.75" customHeight="1" outlineLevel="1" x14ac:dyDescent="0.45">
      <c r="A473" s="5">
        <v>392</v>
      </c>
      <c r="B473" s="5">
        <v>392</v>
      </c>
      <c r="C473" s="300" t="s">
        <v>182</v>
      </c>
      <c r="D473" s="196" t="s">
        <v>549</v>
      </c>
      <c r="E473" s="10">
        <v>2571.6999999999998</v>
      </c>
      <c r="F473" s="285">
        <f t="shared" si="543"/>
        <v>1928774.9999999998</v>
      </c>
      <c r="G473" s="285">
        <f t="shared" si="544"/>
        <v>2281535.0889999997</v>
      </c>
      <c r="H473" s="285">
        <f t="shared" si="545"/>
        <v>4210310.0889999997</v>
      </c>
      <c r="I473" s="285">
        <v>750</v>
      </c>
      <c r="J473" s="285">
        <v>887.17</v>
      </c>
      <c r="K473" s="10"/>
      <c r="M473" s="319">
        <f t="shared" si="524"/>
        <v>1735897.4999999998</v>
      </c>
      <c r="N473" s="319">
        <f t="shared" si="525"/>
        <v>2053381.5800999999</v>
      </c>
      <c r="O473" s="319">
        <f t="shared" si="530"/>
        <v>3789279.0800999999</v>
      </c>
      <c r="P473" s="319">
        <v>675</v>
      </c>
      <c r="Q473" s="319">
        <v>798.45299999999997</v>
      </c>
      <c r="R473" s="319">
        <f t="shared" si="526"/>
        <v>1473.453</v>
      </c>
      <c r="U473" s="315">
        <f t="shared" si="498"/>
        <v>2951025.75</v>
      </c>
      <c r="V473" s="315">
        <f t="shared" si="499"/>
        <v>2258719.7381099998</v>
      </c>
      <c r="W473" s="320">
        <f t="shared" si="527"/>
        <v>5209745.4881100003</v>
      </c>
      <c r="X473" s="315">
        <f t="shared" si="528"/>
        <v>1147.5</v>
      </c>
      <c r="Y473" s="315">
        <f t="shared" si="529"/>
        <v>878.29830000000004</v>
      </c>
      <c r="Z473" s="320"/>
    </row>
    <row r="474" spans="1:76" ht="28.5" customHeight="1" outlineLevel="1" x14ac:dyDescent="0.45">
      <c r="A474" s="5">
        <v>393</v>
      </c>
      <c r="B474" s="5">
        <v>393</v>
      </c>
      <c r="C474" s="300" t="s">
        <v>183</v>
      </c>
      <c r="D474" s="196" t="s">
        <v>550</v>
      </c>
      <c r="E474" s="10">
        <v>1</v>
      </c>
      <c r="F474" s="285">
        <f t="shared" si="543"/>
        <v>18000</v>
      </c>
      <c r="G474" s="285">
        <f t="shared" si="544"/>
        <v>65179</v>
      </c>
      <c r="H474" s="285">
        <f t="shared" si="545"/>
        <v>83179</v>
      </c>
      <c r="I474" s="285">
        <v>18000</v>
      </c>
      <c r="J474" s="285">
        <v>65179</v>
      </c>
      <c r="K474" s="10"/>
      <c r="M474" s="319">
        <f t="shared" si="524"/>
        <v>16200</v>
      </c>
      <c r="N474" s="319">
        <f t="shared" si="525"/>
        <v>58661.1</v>
      </c>
      <c r="O474" s="319">
        <f t="shared" si="530"/>
        <v>74861.100000000006</v>
      </c>
      <c r="P474" s="319">
        <v>16200</v>
      </c>
      <c r="Q474" s="319">
        <v>58661.1</v>
      </c>
      <c r="R474" s="319">
        <f t="shared" si="526"/>
        <v>74861.100000000006</v>
      </c>
      <c r="U474" s="315">
        <f t="shared" si="498"/>
        <v>27540</v>
      </c>
      <c r="V474" s="315">
        <f t="shared" si="499"/>
        <v>64527.210000000006</v>
      </c>
      <c r="W474" s="320">
        <f t="shared" si="527"/>
        <v>92067.21</v>
      </c>
      <c r="X474" s="315">
        <f t="shared" si="528"/>
        <v>27540</v>
      </c>
      <c r="Y474" s="315">
        <f t="shared" si="529"/>
        <v>64527.210000000006</v>
      </c>
      <c r="Z474" s="320"/>
    </row>
    <row r="475" spans="1:76" ht="42.75" customHeight="1" outlineLevel="1" x14ac:dyDescent="0.45">
      <c r="A475" s="5">
        <v>394</v>
      </c>
      <c r="B475" s="5">
        <v>394</v>
      </c>
      <c r="C475" s="300" t="s">
        <v>184</v>
      </c>
      <c r="D475" s="196" t="s">
        <v>550</v>
      </c>
      <c r="E475" s="10">
        <v>1</v>
      </c>
      <c r="F475" s="285">
        <f t="shared" si="543"/>
        <v>18000</v>
      </c>
      <c r="G475" s="285">
        <f t="shared" si="544"/>
        <v>13834</v>
      </c>
      <c r="H475" s="285">
        <f t="shared" si="545"/>
        <v>31834</v>
      </c>
      <c r="I475" s="285">
        <v>18000</v>
      </c>
      <c r="J475" s="285">
        <v>13834</v>
      </c>
      <c r="K475" s="10"/>
      <c r="M475" s="319">
        <f t="shared" si="524"/>
        <v>16200</v>
      </c>
      <c r="N475" s="319">
        <f t="shared" si="525"/>
        <v>12450.6</v>
      </c>
      <c r="O475" s="319">
        <f t="shared" si="530"/>
        <v>28650.6</v>
      </c>
      <c r="P475" s="319">
        <v>16200</v>
      </c>
      <c r="Q475" s="319">
        <v>12450.6</v>
      </c>
      <c r="R475" s="319">
        <f t="shared" si="526"/>
        <v>28650.6</v>
      </c>
      <c r="U475" s="315">
        <f t="shared" si="498"/>
        <v>27540</v>
      </c>
      <c r="V475" s="315">
        <f t="shared" si="499"/>
        <v>13695.660000000002</v>
      </c>
      <c r="W475" s="320">
        <f t="shared" si="527"/>
        <v>41235.660000000003</v>
      </c>
      <c r="X475" s="315">
        <f t="shared" si="528"/>
        <v>27540</v>
      </c>
      <c r="Y475" s="315">
        <f t="shared" si="529"/>
        <v>13695.660000000002</v>
      </c>
      <c r="Z475" s="320"/>
    </row>
    <row r="476" spans="1:76" ht="42.75" customHeight="1" outlineLevel="1" x14ac:dyDescent="0.45">
      <c r="A476" s="5">
        <v>395</v>
      </c>
      <c r="B476" s="5">
        <v>395</v>
      </c>
      <c r="C476" s="300" t="s">
        <v>185</v>
      </c>
      <c r="D476" s="196" t="s">
        <v>550</v>
      </c>
      <c r="E476" s="10">
        <v>1</v>
      </c>
      <c r="F476" s="285">
        <f t="shared" si="543"/>
        <v>34350</v>
      </c>
      <c r="G476" s="285">
        <f t="shared" si="544"/>
        <v>50414</v>
      </c>
      <c r="H476" s="285">
        <f t="shared" si="545"/>
        <v>84764</v>
      </c>
      <c r="I476" s="285">
        <v>34350</v>
      </c>
      <c r="J476" s="285">
        <v>50414</v>
      </c>
      <c r="K476" s="10"/>
      <c r="M476" s="319">
        <f t="shared" si="524"/>
        <v>30915</v>
      </c>
      <c r="N476" s="319">
        <f t="shared" si="525"/>
        <v>45372.6</v>
      </c>
      <c r="O476" s="319">
        <f t="shared" si="530"/>
        <v>76287.600000000006</v>
      </c>
      <c r="P476" s="319">
        <v>30915</v>
      </c>
      <c r="Q476" s="319">
        <v>45372.6</v>
      </c>
      <c r="R476" s="319">
        <f t="shared" si="526"/>
        <v>76287.600000000006</v>
      </c>
      <c r="U476" s="315">
        <f t="shared" si="498"/>
        <v>52555.5</v>
      </c>
      <c r="V476" s="315">
        <f t="shared" si="499"/>
        <v>49909.86</v>
      </c>
      <c r="W476" s="320">
        <f t="shared" si="527"/>
        <v>102465.36</v>
      </c>
      <c r="X476" s="315">
        <f t="shared" si="528"/>
        <v>52555.5</v>
      </c>
      <c r="Y476" s="315">
        <f t="shared" si="529"/>
        <v>49909.86</v>
      </c>
      <c r="Z476" s="320"/>
    </row>
    <row r="477" spans="1:76" s="26" customFormat="1" x14ac:dyDescent="0.45">
      <c r="A477" s="21"/>
      <c r="B477" s="21"/>
      <c r="C477" s="21" t="s">
        <v>236</v>
      </c>
      <c r="D477" s="27"/>
      <c r="E477" s="28"/>
      <c r="F477" s="225">
        <f t="shared" ref="F477:H477" si="546">SUM(F478:F479)</f>
        <v>208122.76799999998</v>
      </c>
      <c r="G477" s="225">
        <f t="shared" si="546"/>
        <v>350103</v>
      </c>
      <c r="H477" s="225">
        <f t="shared" si="546"/>
        <v>558225.76799999992</v>
      </c>
      <c r="I477" s="225"/>
      <c r="J477" s="225"/>
      <c r="K477" s="225"/>
      <c r="L477" s="53"/>
      <c r="M477" s="225">
        <f t="shared" ref="M477:O477" si="547">SUM(M478:M479)</f>
        <v>187310.49119999999</v>
      </c>
      <c r="N477" s="225">
        <f t="shared" si="547"/>
        <v>315092.69999999995</v>
      </c>
      <c r="O477" s="225">
        <f t="shared" si="547"/>
        <v>502403.19119999994</v>
      </c>
      <c r="P477" s="319">
        <v>0</v>
      </c>
      <c r="Q477" s="319">
        <v>0</v>
      </c>
      <c r="R477" s="319">
        <f t="shared" si="526"/>
        <v>0</v>
      </c>
      <c r="S477" s="53"/>
      <c r="T477" s="53"/>
      <c r="U477" s="225">
        <f t="shared" ref="U477:W477" si="548">SUM(U478:U479)</f>
        <v>318427.83503999992</v>
      </c>
      <c r="V477" s="225">
        <f t="shared" si="548"/>
        <v>346601.97000000003</v>
      </c>
      <c r="W477" s="225">
        <f t="shared" si="548"/>
        <v>665029.80503999989</v>
      </c>
      <c r="X477" s="225"/>
      <c r="Y477" s="225"/>
      <c r="Z477" s="225"/>
      <c r="AA477" s="53"/>
      <c r="AB477" s="53"/>
      <c r="AC477" s="53"/>
      <c r="AD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  <c r="AQ477" s="53"/>
      <c r="AR477" s="53"/>
      <c r="AS477" s="53"/>
      <c r="AT477" s="53"/>
      <c r="AU477" s="53"/>
      <c r="AV477" s="53"/>
      <c r="AW477" s="53"/>
      <c r="AX477" s="53"/>
      <c r="AY477" s="53"/>
      <c r="AZ477" s="53"/>
      <c r="BA477" s="53"/>
      <c r="BB477" s="53"/>
      <c r="BC477" s="53"/>
      <c r="BD477" s="53"/>
      <c r="BE477" s="53"/>
      <c r="BF477" s="53"/>
      <c r="BG477" s="53"/>
      <c r="BH477" s="53"/>
      <c r="BI477" s="53"/>
      <c r="BJ477" s="53"/>
      <c r="BK477" s="53"/>
      <c r="BL477" s="53"/>
      <c r="BM477" s="53"/>
      <c r="BN477" s="53"/>
      <c r="BO477" s="53"/>
      <c r="BP477" s="53"/>
      <c r="BQ477" s="53"/>
      <c r="BR477" s="53"/>
      <c r="BS477" s="53"/>
      <c r="BT477" s="53"/>
      <c r="BU477" s="53"/>
      <c r="BV477" s="53"/>
      <c r="BW477" s="53"/>
      <c r="BX477" s="53"/>
    </row>
    <row r="478" spans="1:76" ht="85.5" customHeight="1" outlineLevel="1" x14ac:dyDescent="0.45">
      <c r="A478" s="5">
        <v>396</v>
      </c>
      <c r="B478" s="5">
        <v>396</v>
      </c>
      <c r="C478" s="5" t="s">
        <v>366</v>
      </c>
      <c r="D478" s="196" t="s">
        <v>551</v>
      </c>
      <c r="E478" s="10">
        <v>62.43</v>
      </c>
      <c r="F478" s="285">
        <f t="shared" ref="F478:F479" si="549">E478*I478</f>
        <v>36184.428</v>
      </c>
      <c r="G478" s="285">
        <f t="shared" ref="G478:G479" si="550">E478*J478</f>
        <v>60869.25</v>
      </c>
      <c r="H478" s="285">
        <f t="shared" ref="H478:H479" si="551">F478+G478</f>
        <v>97053.678</v>
      </c>
      <c r="I478" s="285">
        <v>579.6</v>
      </c>
      <c r="J478" s="285">
        <v>975</v>
      </c>
      <c r="K478" s="10"/>
      <c r="M478" s="319">
        <f t="shared" si="524"/>
        <v>32565.985199999999</v>
      </c>
      <c r="N478" s="319">
        <f t="shared" si="525"/>
        <v>54782.324999999997</v>
      </c>
      <c r="O478" s="319">
        <f t="shared" si="530"/>
        <v>87348.310199999993</v>
      </c>
      <c r="P478" s="319">
        <v>521.64</v>
      </c>
      <c r="Q478" s="319">
        <v>877.5</v>
      </c>
      <c r="R478" s="319">
        <f t="shared" si="526"/>
        <v>1399.1399999999999</v>
      </c>
      <c r="U478" s="315">
        <f t="shared" si="498"/>
        <v>55362.174839999992</v>
      </c>
      <c r="V478" s="315">
        <f t="shared" si="499"/>
        <v>60260.55750000001</v>
      </c>
      <c r="W478" s="320">
        <f t="shared" si="527"/>
        <v>115622.73234</v>
      </c>
      <c r="X478" s="315">
        <f t="shared" si="528"/>
        <v>886.7879999999999</v>
      </c>
      <c r="Y478" s="315">
        <f t="shared" si="529"/>
        <v>965.25000000000011</v>
      </c>
      <c r="Z478" s="320"/>
    </row>
    <row r="479" spans="1:76" ht="99.75" customHeight="1" outlineLevel="1" x14ac:dyDescent="0.45">
      <c r="A479" s="5">
        <v>397</v>
      </c>
      <c r="B479" s="5">
        <v>397</v>
      </c>
      <c r="C479" s="5" t="s">
        <v>371</v>
      </c>
      <c r="D479" s="196" t="s">
        <v>551</v>
      </c>
      <c r="E479" s="10">
        <v>296.64999999999998</v>
      </c>
      <c r="F479" s="285">
        <f t="shared" si="549"/>
        <v>171938.34</v>
      </c>
      <c r="G479" s="285">
        <f t="shared" si="550"/>
        <v>289233.75</v>
      </c>
      <c r="H479" s="285">
        <f t="shared" si="551"/>
        <v>461172.08999999997</v>
      </c>
      <c r="I479" s="285">
        <v>579.6</v>
      </c>
      <c r="J479" s="285">
        <v>975</v>
      </c>
      <c r="K479" s="10"/>
      <c r="M479" s="319">
        <f t="shared" si="524"/>
        <v>154744.50599999999</v>
      </c>
      <c r="N479" s="319">
        <f t="shared" si="525"/>
        <v>260310.37499999997</v>
      </c>
      <c r="O479" s="319">
        <f t="shared" si="530"/>
        <v>415054.88099999994</v>
      </c>
      <c r="P479" s="319">
        <v>521.64</v>
      </c>
      <c r="Q479" s="319">
        <v>877.5</v>
      </c>
      <c r="R479" s="319">
        <f t="shared" si="526"/>
        <v>1399.1399999999999</v>
      </c>
      <c r="U479" s="315">
        <f t="shared" si="498"/>
        <v>263065.66019999993</v>
      </c>
      <c r="V479" s="315">
        <f t="shared" si="499"/>
        <v>286341.41250000003</v>
      </c>
      <c r="W479" s="320">
        <f t="shared" si="527"/>
        <v>549407.0726999999</v>
      </c>
      <c r="X479" s="315">
        <f t="shared" si="528"/>
        <v>886.7879999999999</v>
      </c>
      <c r="Y479" s="315">
        <f t="shared" si="529"/>
        <v>965.25000000000011</v>
      </c>
      <c r="Z479" s="320"/>
    </row>
    <row r="480" spans="1:76" s="26" customFormat="1" ht="28.5" x14ac:dyDescent="0.45">
      <c r="A480" s="21"/>
      <c r="B480" s="21"/>
      <c r="C480" s="21" t="s">
        <v>191</v>
      </c>
      <c r="D480" s="27"/>
      <c r="E480" s="28"/>
      <c r="F480" s="290"/>
      <c r="G480" s="290"/>
      <c r="H480" s="290"/>
      <c r="I480" s="290"/>
      <c r="J480" s="290"/>
      <c r="K480" s="28"/>
      <c r="L480" s="53"/>
      <c r="M480" s="290"/>
      <c r="N480" s="290"/>
      <c r="O480" s="290"/>
      <c r="P480" s="319">
        <v>0</v>
      </c>
      <c r="Q480" s="319">
        <v>0</v>
      </c>
      <c r="R480" s="319">
        <f t="shared" si="526"/>
        <v>0</v>
      </c>
      <c r="S480" s="53"/>
      <c r="T480" s="53"/>
      <c r="U480" s="290"/>
      <c r="V480" s="290"/>
      <c r="W480" s="290"/>
      <c r="X480" s="290"/>
      <c r="Y480" s="290"/>
      <c r="Z480" s="290"/>
      <c r="AA480" s="53"/>
      <c r="AB480" s="53"/>
      <c r="AC480" s="53"/>
      <c r="AD480" s="53"/>
      <c r="AE480" s="53"/>
      <c r="AF480" s="53"/>
      <c r="AG480" s="53"/>
      <c r="AH480" s="53"/>
      <c r="AI480" s="53"/>
      <c r="AJ480" s="53"/>
      <c r="AK480" s="53"/>
      <c r="AL480" s="53"/>
      <c r="AM480" s="53"/>
      <c r="AN480" s="53"/>
      <c r="AO480" s="53"/>
      <c r="AP480" s="53"/>
      <c r="AQ480" s="53"/>
      <c r="AR480" s="53"/>
      <c r="AS480" s="53"/>
      <c r="AT480" s="53"/>
      <c r="AU480" s="53"/>
      <c r="AV480" s="53"/>
      <c r="AW480" s="53"/>
      <c r="AX480" s="53"/>
      <c r="AY480" s="53"/>
      <c r="AZ480" s="53"/>
      <c r="BA480" s="53"/>
      <c r="BB480" s="53"/>
      <c r="BC480" s="53"/>
      <c r="BD480" s="53"/>
      <c r="BE480" s="53"/>
      <c r="BF480" s="53"/>
      <c r="BG480" s="53"/>
      <c r="BH480" s="53"/>
      <c r="BI480" s="53"/>
      <c r="BJ480" s="53"/>
      <c r="BK480" s="53"/>
      <c r="BL480" s="53"/>
      <c r="BM480" s="53"/>
      <c r="BN480" s="53"/>
      <c r="BO480" s="53"/>
      <c r="BP480" s="53"/>
      <c r="BQ480" s="53"/>
      <c r="BR480" s="53"/>
      <c r="BS480" s="53"/>
      <c r="BT480" s="53"/>
      <c r="BU480" s="53"/>
      <c r="BV480" s="53"/>
      <c r="BW480" s="53"/>
      <c r="BX480" s="53"/>
    </row>
    <row r="481" spans="1:76" s="26" customFormat="1" ht="28.5" x14ac:dyDescent="0.45">
      <c r="A481" s="21"/>
      <c r="B481" s="21"/>
      <c r="C481" s="21" t="s">
        <v>372</v>
      </c>
      <c r="D481" s="27"/>
      <c r="E481" s="28"/>
      <c r="F481" s="225">
        <f t="shared" ref="F481:H481" si="552">SUM(F482:F484)</f>
        <v>237994.56</v>
      </c>
      <c r="G481" s="225">
        <f t="shared" si="552"/>
        <v>506257.29</v>
      </c>
      <c r="H481" s="225">
        <f t="shared" si="552"/>
        <v>744251.84999999986</v>
      </c>
      <c r="I481" s="225"/>
      <c r="J481" s="225"/>
      <c r="K481" s="225"/>
      <c r="L481" s="53"/>
      <c r="M481" s="225">
        <f t="shared" ref="M481:O481" si="553">SUM(M482:M484)</f>
        <v>214195.10399999999</v>
      </c>
      <c r="N481" s="225">
        <f t="shared" si="553"/>
        <v>455631.56099999999</v>
      </c>
      <c r="O481" s="225">
        <f t="shared" si="553"/>
        <v>669826.66500000004</v>
      </c>
      <c r="P481" s="319">
        <v>0</v>
      </c>
      <c r="Q481" s="319">
        <v>0</v>
      </c>
      <c r="R481" s="319">
        <f t="shared" si="526"/>
        <v>0</v>
      </c>
      <c r="S481" s="53"/>
      <c r="T481" s="53"/>
      <c r="U481" s="225">
        <f t="shared" ref="U481:W481" si="554">SUM(U482:U484)</f>
        <v>364131.67679999996</v>
      </c>
      <c r="V481" s="225">
        <f t="shared" si="554"/>
        <v>501194.71710000001</v>
      </c>
      <c r="W481" s="225">
        <f t="shared" si="554"/>
        <v>865326.39390000002</v>
      </c>
      <c r="X481" s="225"/>
      <c r="Y481" s="225"/>
      <c r="Z481" s="225"/>
      <c r="AA481" s="53"/>
      <c r="AB481" s="53"/>
      <c r="AC481" s="53"/>
      <c r="AD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53"/>
      <c r="AX481" s="53"/>
      <c r="AY481" s="53"/>
      <c r="AZ481" s="53"/>
      <c r="BA481" s="53"/>
      <c r="BB481" s="53"/>
      <c r="BC481" s="53"/>
      <c r="BD481" s="53"/>
      <c r="BE481" s="53"/>
      <c r="BF481" s="53"/>
      <c r="BG481" s="53"/>
      <c r="BH481" s="53"/>
      <c r="BI481" s="53"/>
      <c r="BJ481" s="53"/>
      <c r="BK481" s="53"/>
      <c r="BL481" s="53"/>
      <c r="BM481" s="53"/>
      <c r="BN481" s="53"/>
      <c r="BO481" s="53"/>
      <c r="BP481" s="53"/>
      <c r="BQ481" s="53"/>
      <c r="BR481" s="53"/>
      <c r="BS481" s="53"/>
      <c r="BT481" s="53"/>
      <c r="BU481" s="53"/>
      <c r="BV481" s="53"/>
      <c r="BW481" s="53"/>
      <c r="BX481" s="53"/>
    </row>
    <row r="482" spans="1:76" ht="85.5" customHeight="1" outlineLevel="1" x14ac:dyDescent="0.45">
      <c r="A482" s="5">
        <v>398</v>
      </c>
      <c r="B482" s="5">
        <v>398</v>
      </c>
      <c r="C482" s="5" t="s">
        <v>373</v>
      </c>
      <c r="D482" s="196" t="s">
        <v>549</v>
      </c>
      <c r="E482" s="10">
        <v>30.3</v>
      </c>
      <c r="F482" s="285">
        <f t="shared" ref="F482:F484" si="555">E482*I482</f>
        <v>4999.5</v>
      </c>
      <c r="G482" s="285">
        <f t="shared" ref="G482:G484" si="556">E482*J482</f>
        <v>49982.879999999997</v>
      </c>
      <c r="H482" s="285">
        <f t="shared" ref="H482:H484" si="557">F482+G482</f>
        <v>54982.38</v>
      </c>
      <c r="I482" s="285">
        <v>165</v>
      </c>
      <c r="J482" s="285">
        <v>1649.6</v>
      </c>
      <c r="K482" s="10"/>
      <c r="M482" s="319">
        <f t="shared" si="524"/>
        <v>4499.55</v>
      </c>
      <c r="N482" s="319">
        <f t="shared" si="525"/>
        <v>44984.591999999997</v>
      </c>
      <c r="O482" s="319">
        <f t="shared" si="530"/>
        <v>49484.142</v>
      </c>
      <c r="P482" s="319">
        <v>148.5</v>
      </c>
      <c r="Q482" s="319">
        <v>1484.6399999999999</v>
      </c>
      <c r="R482" s="319">
        <f t="shared" si="526"/>
        <v>1633.1399999999999</v>
      </c>
      <c r="U482" s="315">
        <f t="shared" si="498"/>
        <v>7649.2349999999997</v>
      </c>
      <c r="V482" s="315">
        <f t="shared" si="499"/>
        <v>49483.051200000002</v>
      </c>
      <c r="W482" s="320">
        <f t="shared" si="527"/>
        <v>57132.286200000002</v>
      </c>
      <c r="X482" s="315">
        <f t="shared" si="528"/>
        <v>252.45</v>
      </c>
      <c r="Y482" s="315">
        <f t="shared" si="529"/>
        <v>1633.104</v>
      </c>
      <c r="Z482" s="320"/>
    </row>
    <row r="483" spans="1:76" ht="114" customHeight="1" outlineLevel="1" x14ac:dyDescent="0.45">
      <c r="A483" s="5">
        <v>399</v>
      </c>
      <c r="B483" s="5">
        <v>399</v>
      </c>
      <c r="C483" s="5" t="s">
        <v>374</v>
      </c>
      <c r="D483" s="196" t="s">
        <v>560</v>
      </c>
      <c r="E483" s="10">
        <v>101.1</v>
      </c>
      <c r="F483" s="285">
        <f t="shared" si="555"/>
        <v>174397.5</v>
      </c>
      <c r="G483" s="285">
        <f t="shared" si="556"/>
        <v>357701.91</v>
      </c>
      <c r="H483" s="285">
        <f t="shared" si="557"/>
        <v>532099.40999999992</v>
      </c>
      <c r="I483" s="285">
        <v>1725</v>
      </c>
      <c r="J483" s="285">
        <v>3538.1</v>
      </c>
      <c r="K483" s="10"/>
      <c r="M483" s="319">
        <f t="shared" si="524"/>
        <v>156957.75</v>
      </c>
      <c r="N483" s="319">
        <f t="shared" si="525"/>
        <v>321931.71899999998</v>
      </c>
      <c r="O483" s="319">
        <f t="shared" si="530"/>
        <v>478889.46899999998</v>
      </c>
      <c r="P483" s="319">
        <v>1552.5</v>
      </c>
      <c r="Q483" s="319">
        <v>3184.29</v>
      </c>
      <c r="R483" s="319">
        <f t="shared" si="526"/>
        <v>4736.79</v>
      </c>
      <c r="U483" s="315">
        <f t="shared" si="498"/>
        <v>266828.17499999999</v>
      </c>
      <c r="V483" s="315">
        <f t="shared" si="499"/>
        <v>354124.8909</v>
      </c>
      <c r="W483" s="320">
        <f t="shared" si="527"/>
        <v>620953.06590000005</v>
      </c>
      <c r="X483" s="315">
        <f t="shared" si="528"/>
        <v>2639.25</v>
      </c>
      <c r="Y483" s="315">
        <f t="shared" si="529"/>
        <v>3502.7190000000001</v>
      </c>
      <c r="Z483" s="320"/>
    </row>
    <row r="484" spans="1:76" ht="42.75" customHeight="1" outlineLevel="1" x14ac:dyDescent="0.45">
      <c r="A484" s="5">
        <v>400</v>
      </c>
      <c r="B484" s="5">
        <v>400</v>
      </c>
      <c r="C484" s="5" t="s">
        <v>375</v>
      </c>
      <c r="D484" s="196" t="s">
        <v>560</v>
      </c>
      <c r="E484" s="10">
        <v>101.1</v>
      </c>
      <c r="F484" s="285">
        <f t="shared" si="555"/>
        <v>58597.56</v>
      </c>
      <c r="G484" s="285">
        <f t="shared" si="556"/>
        <v>98572.5</v>
      </c>
      <c r="H484" s="285">
        <f t="shared" si="557"/>
        <v>157170.06</v>
      </c>
      <c r="I484" s="285">
        <v>579.6</v>
      </c>
      <c r="J484" s="285">
        <v>975</v>
      </c>
      <c r="K484" s="10"/>
      <c r="M484" s="319">
        <f t="shared" si="524"/>
        <v>52737.803999999996</v>
      </c>
      <c r="N484" s="319">
        <f t="shared" si="525"/>
        <v>88715.25</v>
      </c>
      <c r="O484" s="319">
        <f t="shared" si="530"/>
        <v>141453.054</v>
      </c>
      <c r="P484" s="319">
        <v>521.64</v>
      </c>
      <c r="Q484" s="319">
        <v>877.5</v>
      </c>
      <c r="R484" s="319">
        <f t="shared" si="526"/>
        <v>1399.1399999999999</v>
      </c>
      <c r="U484" s="315">
        <f t="shared" si="498"/>
        <v>89654.266799999983</v>
      </c>
      <c r="V484" s="315">
        <f t="shared" si="499"/>
        <v>97586.775000000009</v>
      </c>
      <c r="W484" s="320">
        <f t="shared" si="527"/>
        <v>187241.04180000001</v>
      </c>
      <c r="X484" s="315">
        <f t="shared" si="528"/>
        <v>886.7879999999999</v>
      </c>
      <c r="Y484" s="315">
        <f t="shared" si="529"/>
        <v>965.25000000000011</v>
      </c>
      <c r="Z484" s="320"/>
    </row>
    <row r="485" spans="1:76" s="26" customFormat="1" x14ac:dyDescent="0.45">
      <c r="A485" s="21"/>
      <c r="B485" s="21"/>
      <c r="C485" s="21" t="s">
        <v>376</v>
      </c>
      <c r="D485" s="27"/>
      <c r="E485" s="225">
        <f t="shared" ref="E485:H485" si="558">SUM(E486)</f>
        <v>118.9</v>
      </c>
      <c r="F485" s="225">
        <f t="shared" si="558"/>
        <v>62422.5</v>
      </c>
      <c r="G485" s="225">
        <f t="shared" si="558"/>
        <v>55347.950000000004</v>
      </c>
      <c r="H485" s="225">
        <f t="shared" si="558"/>
        <v>117770.45000000001</v>
      </c>
      <c r="I485" s="225"/>
      <c r="J485" s="225"/>
      <c r="K485" s="225"/>
      <c r="L485" s="53"/>
      <c r="M485" s="225">
        <f t="shared" ref="M485:O485" si="559">SUM(M486)</f>
        <v>56180.25</v>
      </c>
      <c r="N485" s="225">
        <f t="shared" si="559"/>
        <v>49813.154999999999</v>
      </c>
      <c r="O485" s="225">
        <f t="shared" si="559"/>
        <v>105993.405</v>
      </c>
      <c r="P485" s="319">
        <v>0</v>
      </c>
      <c r="Q485" s="319">
        <v>0</v>
      </c>
      <c r="R485" s="319">
        <f t="shared" si="526"/>
        <v>0</v>
      </c>
      <c r="S485" s="53"/>
      <c r="T485" s="53"/>
      <c r="U485" s="225">
        <f t="shared" ref="U485:W485" si="560">SUM(U486)</f>
        <v>95506.425000000003</v>
      </c>
      <c r="V485" s="225">
        <f t="shared" si="560"/>
        <v>54794.470500000003</v>
      </c>
      <c r="W485" s="225">
        <f t="shared" si="560"/>
        <v>150300.89550000001</v>
      </c>
      <c r="X485" s="225"/>
      <c r="Y485" s="225"/>
      <c r="Z485" s="225"/>
      <c r="AA485" s="53"/>
      <c r="AB485" s="53"/>
      <c r="AC485" s="53"/>
      <c r="AD485" s="53"/>
      <c r="AE485" s="53"/>
      <c r="AF485" s="53"/>
      <c r="AG485" s="53"/>
      <c r="AH485" s="53"/>
      <c r="AI485" s="53"/>
      <c r="AJ485" s="53"/>
      <c r="AK485" s="53"/>
      <c r="AL485" s="53"/>
      <c r="AM485" s="53"/>
      <c r="AN485" s="53"/>
      <c r="AO485" s="53"/>
      <c r="AP485" s="53"/>
      <c r="AQ485" s="53"/>
      <c r="AR485" s="53"/>
      <c r="AS485" s="53"/>
      <c r="AT485" s="53"/>
      <c r="AU485" s="53"/>
      <c r="AV485" s="53"/>
      <c r="AW485" s="53"/>
      <c r="AX485" s="53"/>
      <c r="AY485" s="53"/>
      <c r="AZ485" s="53"/>
      <c r="BA485" s="53"/>
      <c r="BB485" s="53"/>
      <c r="BC485" s="53"/>
      <c r="BD485" s="53"/>
      <c r="BE485" s="53"/>
      <c r="BF485" s="53"/>
      <c r="BG485" s="53"/>
      <c r="BH485" s="53"/>
      <c r="BI485" s="53"/>
      <c r="BJ485" s="53"/>
      <c r="BK485" s="53"/>
      <c r="BL485" s="53"/>
      <c r="BM485" s="53"/>
      <c r="BN485" s="53"/>
      <c r="BO485" s="53"/>
      <c r="BP485" s="53"/>
      <c r="BQ485" s="53"/>
      <c r="BR485" s="53"/>
      <c r="BS485" s="53"/>
      <c r="BT485" s="53"/>
      <c r="BU485" s="53"/>
      <c r="BV485" s="53"/>
      <c r="BW485" s="53"/>
      <c r="BX485" s="53"/>
    </row>
    <row r="486" spans="1:76" ht="85.5" customHeight="1" outlineLevel="1" x14ac:dyDescent="0.45">
      <c r="A486" s="5">
        <v>401</v>
      </c>
      <c r="B486" s="5">
        <v>401</v>
      </c>
      <c r="C486" s="5" t="s">
        <v>377</v>
      </c>
      <c r="D486" s="196" t="s">
        <v>551</v>
      </c>
      <c r="E486" s="10">
        <v>118.9</v>
      </c>
      <c r="F486" s="285">
        <f t="shared" ref="F486" si="561">E486*I486</f>
        <v>62422.5</v>
      </c>
      <c r="G486" s="285">
        <f t="shared" ref="G486" si="562">E486*J486</f>
        <v>55347.950000000004</v>
      </c>
      <c r="H486" s="285">
        <f t="shared" ref="H486" si="563">F486+G486</f>
        <v>117770.45000000001</v>
      </c>
      <c r="I486" s="285">
        <v>525</v>
      </c>
      <c r="J486" s="285">
        <v>465.5</v>
      </c>
      <c r="K486" s="10"/>
      <c r="M486" s="319">
        <f t="shared" si="524"/>
        <v>56180.25</v>
      </c>
      <c r="N486" s="319">
        <f t="shared" si="525"/>
        <v>49813.154999999999</v>
      </c>
      <c r="O486" s="319">
        <f t="shared" si="530"/>
        <v>105993.405</v>
      </c>
      <c r="P486" s="319">
        <v>472.5</v>
      </c>
      <c r="Q486" s="319">
        <v>418.95</v>
      </c>
      <c r="R486" s="319">
        <f t="shared" si="526"/>
        <v>891.45</v>
      </c>
      <c r="U486" s="315">
        <f t="shared" ref="U486:U549" si="564">X486*E486</f>
        <v>95506.425000000003</v>
      </c>
      <c r="V486" s="315">
        <f t="shared" ref="V486:V549" si="565">Y486*E486</f>
        <v>54794.470500000003</v>
      </c>
      <c r="W486" s="320">
        <f t="shared" si="527"/>
        <v>150300.89550000001</v>
      </c>
      <c r="X486" s="315">
        <f t="shared" si="528"/>
        <v>803.25</v>
      </c>
      <c r="Y486" s="315">
        <f t="shared" si="529"/>
        <v>460.84500000000003</v>
      </c>
      <c r="Z486" s="320"/>
    </row>
    <row r="487" spans="1:76" s="26" customFormat="1" x14ac:dyDescent="0.45">
      <c r="A487" s="21"/>
      <c r="B487" s="21"/>
      <c r="C487" s="21" t="s">
        <v>378</v>
      </c>
      <c r="D487" s="27"/>
      <c r="E487" s="28"/>
      <c r="F487" s="225">
        <f t="shared" ref="F487:H487" si="566">SUM(F488:F490)</f>
        <v>986565</v>
      </c>
      <c r="G487" s="225">
        <f t="shared" si="566"/>
        <v>1789300.35</v>
      </c>
      <c r="H487" s="225">
        <f t="shared" si="566"/>
        <v>2775865.35</v>
      </c>
      <c r="I487" s="225"/>
      <c r="J487" s="225"/>
      <c r="K487" s="225"/>
      <c r="L487" s="53"/>
      <c r="M487" s="225">
        <f t="shared" ref="M487:O487" si="567">SUM(M488:M490)</f>
        <v>887908.5</v>
      </c>
      <c r="N487" s="225">
        <f t="shared" si="567"/>
        <v>1610370.3149999999</v>
      </c>
      <c r="O487" s="225">
        <f t="shared" si="567"/>
        <v>2498278.8150000004</v>
      </c>
      <c r="P487" s="319">
        <v>0</v>
      </c>
      <c r="Q487" s="319">
        <v>0</v>
      </c>
      <c r="R487" s="319">
        <f t="shared" si="526"/>
        <v>0</v>
      </c>
      <c r="S487" s="53"/>
      <c r="T487" s="53"/>
      <c r="U487" s="225">
        <f t="shared" ref="U487:W487" si="568">SUM(U488:U490)</f>
        <v>1509444.45</v>
      </c>
      <c r="V487" s="225">
        <f t="shared" si="568"/>
        <v>1771407.3465</v>
      </c>
      <c r="W487" s="225">
        <f t="shared" si="568"/>
        <v>3280851.7965000002</v>
      </c>
      <c r="X487" s="225"/>
      <c r="Y487" s="225"/>
      <c r="Z487" s="225"/>
      <c r="AA487" s="53"/>
      <c r="AB487" s="53"/>
      <c r="AC487" s="53"/>
      <c r="AD487" s="53"/>
      <c r="AE487" s="53"/>
      <c r="AF487" s="53"/>
      <c r="AG487" s="53"/>
      <c r="AH487" s="53"/>
      <c r="AI487" s="53"/>
      <c r="AJ487" s="53"/>
      <c r="AK487" s="53"/>
      <c r="AL487" s="53"/>
      <c r="AM487" s="53"/>
      <c r="AN487" s="53"/>
      <c r="AO487" s="53"/>
      <c r="AP487" s="53"/>
      <c r="AQ487" s="53"/>
      <c r="AR487" s="53"/>
      <c r="AS487" s="53"/>
      <c r="AT487" s="53"/>
      <c r="AU487" s="53"/>
      <c r="AV487" s="53"/>
      <c r="AW487" s="53"/>
      <c r="AX487" s="53"/>
      <c r="AY487" s="53"/>
      <c r="AZ487" s="53"/>
      <c r="BA487" s="53"/>
      <c r="BB487" s="53"/>
      <c r="BC487" s="53"/>
      <c r="BD487" s="53"/>
      <c r="BE487" s="53"/>
      <c r="BF487" s="53"/>
      <c r="BG487" s="53"/>
      <c r="BH487" s="53"/>
      <c r="BI487" s="53"/>
      <c r="BJ487" s="53"/>
      <c r="BK487" s="53"/>
      <c r="BL487" s="53"/>
      <c r="BM487" s="53"/>
      <c r="BN487" s="53"/>
      <c r="BO487" s="53"/>
      <c r="BP487" s="53"/>
      <c r="BQ487" s="53"/>
      <c r="BR487" s="53"/>
      <c r="BS487" s="53"/>
      <c r="BT487" s="53"/>
      <c r="BU487" s="53"/>
      <c r="BV487" s="53"/>
      <c r="BW487" s="53"/>
      <c r="BX487" s="53"/>
    </row>
    <row r="488" spans="1:76" ht="71.25" customHeight="1" outlineLevel="1" x14ac:dyDescent="0.45">
      <c r="A488" s="5">
        <v>402</v>
      </c>
      <c r="B488" s="5">
        <v>402</v>
      </c>
      <c r="C488" s="5" t="s">
        <v>373</v>
      </c>
      <c r="D488" s="196" t="s">
        <v>549</v>
      </c>
      <c r="E488" s="10">
        <v>156</v>
      </c>
      <c r="F488" s="285">
        <f t="shared" ref="F488:F490" si="569">E488*I488</f>
        <v>25740</v>
      </c>
      <c r="G488" s="285">
        <f t="shared" ref="G488:G490" si="570">E488*J488</f>
        <v>257244</v>
      </c>
      <c r="H488" s="285">
        <f t="shared" ref="H488:H490" si="571">F488+G488</f>
        <v>282984</v>
      </c>
      <c r="I488" s="285">
        <v>165</v>
      </c>
      <c r="J488" s="285">
        <v>1649</v>
      </c>
      <c r="K488" s="10"/>
      <c r="M488" s="319">
        <f t="shared" si="524"/>
        <v>23166</v>
      </c>
      <c r="N488" s="319">
        <f t="shared" si="525"/>
        <v>231519.60000000003</v>
      </c>
      <c r="O488" s="319">
        <f t="shared" si="530"/>
        <v>254685.60000000003</v>
      </c>
      <c r="P488" s="319">
        <v>148.5</v>
      </c>
      <c r="Q488" s="319">
        <v>1484.1000000000001</v>
      </c>
      <c r="R488" s="319">
        <f t="shared" si="526"/>
        <v>1632.6000000000001</v>
      </c>
      <c r="U488" s="315">
        <f t="shared" si="564"/>
        <v>39382.199999999997</v>
      </c>
      <c r="V488" s="315">
        <f t="shared" si="565"/>
        <v>254671.56000000003</v>
      </c>
      <c r="W488" s="320">
        <f t="shared" si="527"/>
        <v>294053.76000000001</v>
      </c>
      <c r="X488" s="315">
        <f t="shared" si="528"/>
        <v>252.45</v>
      </c>
      <c r="Y488" s="315">
        <f t="shared" si="529"/>
        <v>1632.5100000000002</v>
      </c>
      <c r="Z488" s="320"/>
    </row>
    <row r="489" spans="1:76" ht="128.25" customHeight="1" outlineLevel="1" x14ac:dyDescent="0.45">
      <c r="A489" s="5">
        <v>403</v>
      </c>
      <c r="B489" s="5">
        <v>403</v>
      </c>
      <c r="C489" s="5" t="s">
        <v>379</v>
      </c>
      <c r="D489" s="196" t="s">
        <v>560</v>
      </c>
      <c r="E489" s="10">
        <v>278.5</v>
      </c>
      <c r="F489" s="285">
        <f t="shared" si="569"/>
        <v>480412.5</v>
      </c>
      <c r="G489" s="285">
        <f t="shared" si="570"/>
        <v>985360.85</v>
      </c>
      <c r="H489" s="285">
        <f t="shared" si="571"/>
        <v>1465773.35</v>
      </c>
      <c r="I489" s="285">
        <v>1725</v>
      </c>
      <c r="J489" s="285">
        <v>3538.1</v>
      </c>
      <c r="K489" s="10"/>
      <c r="M489" s="319">
        <f t="shared" si="524"/>
        <v>432371.25</v>
      </c>
      <c r="N489" s="319">
        <f t="shared" si="525"/>
        <v>886824.76500000001</v>
      </c>
      <c r="O489" s="319">
        <f t="shared" si="530"/>
        <v>1319196.0150000001</v>
      </c>
      <c r="P489" s="319">
        <v>1552.5</v>
      </c>
      <c r="Q489" s="319">
        <v>3184.29</v>
      </c>
      <c r="R489" s="319">
        <f t="shared" si="526"/>
        <v>4736.79</v>
      </c>
      <c r="U489" s="315">
        <f t="shared" si="564"/>
        <v>735031.125</v>
      </c>
      <c r="V489" s="315">
        <f t="shared" si="565"/>
        <v>975507.2415</v>
      </c>
      <c r="W489" s="320">
        <f t="shared" si="527"/>
        <v>1710538.3665</v>
      </c>
      <c r="X489" s="315">
        <f t="shared" si="528"/>
        <v>2639.25</v>
      </c>
      <c r="Y489" s="315">
        <f t="shared" si="529"/>
        <v>3502.7190000000001</v>
      </c>
      <c r="Z489" s="320"/>
    </row>
    <row r="490" spans="1:76" ht="71.25" customHeight="1" outlineLevel="1" x14ac:dyDescent="0.45">
      <c r="A490" s="5">
        <v>404</v>
      </c>
      <c r="B490" s="5">
        <v>404</v>
      </c>
      <c r="C490" s="5" t="s">
        <v>380</v>
      </c>
      <c r="D490" s="196" t="s">
        <v>560</v>
      </c>
      <c r="E490" s="10">
        <v>278.5</v>
      </c>
      <c r="F490" s="285">
        <f t="shared" si="569"/>
        <v>480412.5</v>
      </c>
      <c r="G490" s="285">
        <f t="shared" si="570"/>
        <v>546695.5</v>
      </c>
      <c r="H490" s="285">
        <f t="shared" si="571"/>
        <v>1027108</v>
      </c>
      <c r="I490" s="285">
        <v>1725</v>
      </c>
      <c r="J490" s="285">
        <v>1963</v>
      </c>
      <c r="K490" s="10"/>
      <c r="M490" s="319">
        <f t="shared" si="524"/>
        <v>432371.25</v>
      </c>
      <c r="N490" s="319">
        <f t="shared" si="525"/>
        <v>492025.95</v>
      </c>
      <c r="O490" s="319">
        <f t="shared" si="530"/>
        <v>924397.2</v>
      </c>
      <c r="P490" s="319">
        <v>1552.5</v>
      </c>
      <c r="Q490" s="319">
        <v>1766.7</v>
      </c>
      <c r="R490" s="319">
        <f t="shared" si="526"/>
        <v>3319.2</v>
      </c>
      <c r="U490" s="315">
        <f t="shared" si="564"/>
        <v>735031.125</v>
      </c>
      <c r="V490" s="315">
        <f t="shared" si="565"/>
        <v>541228.54500000004</v>
      </c>
      <c r="W490" s="320">
        <f t="shared" si="527"/>
        <v>1276259.67</v>
      </c>
      <c r="X490" s="315">
        <f t="shared" si="528"/>
        <v>2639.25</v>
      </c>
      <c r="Y490" s="315">
        <f t="shared" si="529"/>
        <v>1943.3700000000001</v>
      </c>
      <c r="Z490" s="320"/>
    </row>
    <row r="491" spans="1:76" s="26" customFormat="1" x14ac:dyDescent="0.45">
      <c r="A491" s="21"/>
      <c r="B491" s="21"/>
      <c r="C491" s="21" t="s">
        <v>381</v>
      </c>
      <c r="D491" s="27"/>
      <c r="E491" s="28"/>
      <c r="F491" s="225">
        <f t="shared" ref="F491:H491" si="572">SUM(F492:F499)</f>
        <v>632225.64</v>
      </c>
      <c r="G491" s="225">
        <f t="shared" si="572"/>
        <v>1359651.7689999999</v>
      </c>
      <c r="H491" s="225">
        <f t="shared" si="572"/>
        <v>1991877.409</v>
      </c>
      <c r="I491" s="225"/>
      <c r="J491" s="225"/>
      <c r="K491" s="225"/>
      <c r="L491" s="53"/>
      <c r="M491" s="225">
        <f t="shared" ref="M491:O491" si="573">SUM(M492:M499)</f>
        <v>569003.076</v>
      </c>
      <c r="N491" s="225">
        <f t="shared" si="573"/>
        <v>1223686.5921</v>
      </c>
      <c r="O491" s="225">
        <f t="shared" si="573"/>
        <v>1792689.6681000001</v>
      </c>
      <c r="P491" s="319">
        <v>0</v>
      </c>
      <c r="Q491" s="319">
        <v>0</v>
      </c>
      <c r="R491" s="319">
        <f t="shared" si="526"/>
        <v>0</v>
      </c>
      <c r="S491" s="53"/>
      <c r="T491" s="53"/>
      <c r="U491" s="225">
        <f t="shared" ref="U491:W491" si="574">SUM(U492:U499)</f>
        <v>967305.22919999994</v>
      </c>
      <c r="V491" s="225">
        <f t="shared" si="574"/>
        <v>1346055.25131</v>
      </c>
      <c r="W491" s="225">
        <f t="shared" si="574"/>
        <v>2313360.4805099997</v>
      </c>
      <c r="X491" s="225"/>
      <c r="Y491" s="225"/>
      <c r="Z491" s="225"/>
      <c r="AA491" s="53"/>
      <c r="AB491" s="53"/>
      <c r="AC491" s="53"/>
      <c r="AD491" s="53"/>
      <c r="AE491" s="53"/>
      <c r="AF491" s="53"/>
      <c r="AG491" s="53"/>
      <c r="AH491" s="53"/>
      <c r="AI491" s="53"/>
      <c r="AJ491" s="53"/>
      <c r="AK491" s="53"/>
      <c r="AL491" s="53"/>
      <c r="AM491" s="53"/>
      <c r="AN491" s="53"/>
      <c r="AO491" s="53"/>
      <c r="AP491" s="53"/>
      <c r="AQ491" s="53"/>
      <c r="AR491" s="53"/>
      <c r="AS491" s="53"/>
      <c r="AT491" s="53"/>
      <c r="AU491" s="53"/>
      <c r="AV491" s="53"/>
      <c r="AW491" s="53"/>
      <c r="AX491" s="53"/>
      <c r="AY491" s="53"/>
      <c r="AZ491" s="53"/>
      <c r="BA491" s="53"/>
      <c r="BB491" s="53"/>
      <c r="BC491" s="53"/>
      <c r="BD491" s="53"/>
      <c r="BE491" s="53"/>
      <c r="BF491" s="53"/>
      <c r="BG491" s="53"/>
      <c r="BH491" s="53"/>
      <c r="BI491" s="53"/>
      <c r="BJ491" s="53"/>
      <c r="BK491" s="53"/>
      <c r="BL491" s="53"/>
      <c r="BM491" s="53"/>
      <c r="BN491" s="53"/>
      <c r="BO491" s="53"/>
      <c r="BP491" s="53"/>
      <c r="BQ491" s="53"/>
      <c r="BR491" s="53"/>
      <c r="BS491" s="53"/>
      <c r="BT491" s="53"/>
      <c r="BU491" s="53"/>
      <c r="BV491" s="53"/>
      <c r="BW491" s="53"/>
      <c r="BX491" s="53"/>
    </row>
    <row r="492" spans="1:76" ht="42.75" customHeight="1" outlineLevel="1" x14ac:dyDescent="0.45">
      <c r="A492" s="5">
        <v>405</v>
      </c>
      <c r="B492" s="5">
        <v>405</v>
      </c>
      <c r="C492" s="5" t="s">
        <v>382</v>
      </c>
      <c r="D492" s="196" t="s">
        <v>552</v>
      </c>
      <c r="E492" s="10">
        <v>385.31</v>
      </c>
      <c r="F492" s="285">
        <f t="shared" ref="F492:F499" si="575">E492*I492</f>
        <v>56640.57</v>
      </c>
      <c r="G492" s="285">
        <f t="shared" ref="G492:G499" si="576">E492*J492</f>
        <v>32635.757000000001</v>
      </c>
      <c r="H492" s="285">
        <f t="shared" ref="H492:H499" si="577">F492+G492</f>
        <v>89276.327000000005</v>
      </c>
      <c r="I492" s="285">
        <v>147</v>
      </c>
      <c r="J492" s="285">
        <v>84.7</v>
      </c>
      <c r="K492" s="10"/>
      <c r="M492" s="319">
        <f t="shared" si="524"/>
        <v>50976.513000000006</v>
      </c>
      <c r="N492" s="319">
        <f t="shared" si="525"/>
        <v>29372.1813</v>
      </c>
      <c r="O492" s="319">
        <f t="shared" si="530"/>
        <v>80348.694300000003</v>
      </c>
      <c r="P492" s="319">
        <v>132.30000000000001</v>
      </c>
      <c r="Q492" s="319">
        <v>76.23</v>
      </c>
      <c r="R492" s="319">
        <f t="shared" si="526"/>
        <v>208.53000000000003</v>
      </c>
      <c r="U492" s="315">
        <f t="shared" si="564"/>
        <v>86660.072100000005</v>
      </c>
      <c r="V492" s="315">
        <f t="shared" si="565"/>
        <v>32309.399430000005</v>
      </c>
      <c r="W492" s="320">
        <f t="shared" si="527"/>
        <v>118969.47153000001</v>
      </c>
      <c r="X492" s="315">
        <f t="shared" si="528"/>
        <v>224.91000000000003</v>
      </c>
      <c r="Y492" s="315">
        <f t="shared" si="529"/>
        <v>83.853000000000009</v>
      </c>
      <c r="Z492" s="320"/>
    </row>
    <row r="493" spans="1:76" ht="128.25" customHeight="1" outlineLevel="1" x14ac:dyDescent="0.45">
      <c r="A493" s="5">
        <v>406</v>
      </c>
      <c r="B493" s="5">
        <v>406</v>
      </c>
      <c r="C493" s="5" t="s">
        <v>373</v>
      </c>
      <c r="D493" s="196" t="s">
        <v>549</v>
      </c>
      <c r="E493" s="10">
        <v>38.527999999999999</v>
      </c>
      <c r="F493" s="285">
        <f t="shared" si="575"/>
        <v>63571.199999999997</v>
      </c>
      <c r="G493" s="285">
        <f t="shared" si="576"/>
        <v>63532.671999999999</v>
      </c>
      <c r="H493" s="285">
        <f t="shared" si="577"/>
        <v>127103.872</v>
      </c>
      <c r="I493" s="285">
        <v>1650</v>
      </c>
      <c r="J493" s="285">
        <v>1649</v>
      </c>
      <c r="K493" s="10"/>
      <c r="M493" s="319">
        <f t="shared" si="524"/>
        <v>57214.079999999994</v>
      </c>
      <c r="N493" s="319">
        <f t="shared" si="525"/>
        <v>57179.404800000004</v>
      </c>
      <c r="O493" s="319">
        <f t="shared" si="530"/>
        <v>114393.48480000001</v>
      </c>
      <c r="P493" s="319">
        <v>1485</v>
      </c>
      <c r="Q493" s="319">
        <v>1484.1000000000001</v>
      </c>
      <c r="R493" s="319">
        <f t="shared" si="526"/>
        <v>2969.1000000000004</v>
      </c>
      <c r="U493" s="315">
        <f t="shared" si="564"/>
        <v>97263.936000000002</v>
      </c>
      <c r="V493" s="315">
        <f t="shared" si="565"/>
        <v>62897.345280000009</v>
      </c>
      <c r="W493" s="320">
        <f t="shared" si="527"/>
        <v>160161.28128</v>
      </c>
      <c r="X493" s="315">
        <f t="shared" si="528"/>
        <v>2524.5</v>
      </c>
      <c r="Y493" s="315">
        <f t="shared" si="529"/>
        <v>1632.5100000000002</v>
      </c>
      <c r="Z493" s="320"/>
    </row>
    <row r="494" spans="1:76" ht="114" customHeight="1" outlineLevel="1" x14ac:dyDescent="0.45">
      <c r="A494" s="5">
        <v>407</v>
      </c>
      <c r="B494" s="5">
        <v>407</v>
      </c>
      <c r="C494" s="5" t="s">
        <v>383</v>
      </c>
      <c r="D494" s="196" t="s">
        <v>549</v>
      </c>
      <c r="E494" s="10">
        <v>44.03</v>
      </c>
      <c r="F494" s="285">
        <f t="shared" si="575"/>
        <v>27518.75</v>
      </c>
      <c r="G494" s="285">
        <f t="shared" si="576"/>
        <v>18140.36</v>
      </c>
      <c r="H494" s="285">
        <f t="shared" si="577"/>
        <v>45659.11</v>
      </c>
      <c r="I494" s="285">
        <v>625</v>
      </c>
      <c r="J494" s="285">
        <v>412</v>
      </c>
      <c r="K494" s="10"/>
      <c r="M494" s="319">
        <f t="shared" si="524"/>
        <v>24766.875</v>
      </c>
      <c r="N494" s="319">
        <f t="shared" si="525"/>
        <v>16326.324000000001</v>
      </c>
      <c r="O494" s="319">
        <f t="shared" si="530"/>
        <v>41093.199000000001</v>
      </c>
      <c r="P494" s="319">
        <v>562.5</v>
      </c>
      <c r="Q494" s="319">
        <v>370.8</v>
      </c>
      <c r="R494" s="319">
        <f t="shared" si="526"/>
        <v>933.3</v>
      </c>
      <c r="U494" s="315">
        <f t="shared" si="564"/>
        <v>42103.6875</v>
      </c>
      <c r="V494" s="315">
        <f t="shared" si="565"/>
        <v>17958.956400000003</v>
      </c>
      <c r="W494" s="320">
        <f t="shared" si="527"/>
        <v>60062.643900000003</v>
      </c>
      <c r="X494" s="315">
        <f t="shared" si="528"/>
        <v>956.25</v>
      </c>
      <c r="Y494" s="315">
        <f t="shared" si="529"/>
        <v>407.88000000000005</v>
      </c>
      <c r="Z494" s="320"/>
    </row>
    <row r="495" spans="1:76" ht="85.5" customHeight="1" outlineLevel="1" x14ac:dyDescent="0.45">
      <c r="A495" s="5">
        <v>408</v>
      </c>
      <c r="B495" s="5">
        <v>408</v>
      </c>
      <c r="C495" s="5" t="s">
        <v>384</v>
      </c>
      <c r="D495" s="196" t="s">
        <v>551</v>
      </c>
      <c r="E495" s="10">
        <v>68.8</v>
      </c>
      <c r="F495" s="285">
        <f t="shared" si="575"/>
        <v>39835.199999999997</v>
      </c>
      <c r="G495" s="285">
        <f t="shared" si="576"/>
        <v>67080</v>
      </c>
      <c r="H495" s="285">
        <f t="shared" si="577"/>
        <v>106915.2</v>
      </c>
      <c r="I495" s="285">
        <v>579</v>
      </c>
      <c r="J495" s="285">
        <v>975</v>
      </c>
      <c r="K495" s="10"/>
      <c r="M495" s="319">
        <f t="shared" si="524"/>
        <v>35851.68</v>
      </c>
      <c r="N495" s="319">
        <f t="shared" si="525"/>
        <v>60372</v>
      </c>
      <c r="O495" s="319">
        <f t="shared" si="530"/>
        <v>96223.679999999993</v>
      </c>
      <c r="P495" s="319">
        <v>521.1</v>
      </c>
      <c r="Q495" s="319">
        <v>877.5</v>
      </c>
      <c r="R495" s="319">
        <f t="shared" si="526"/>
        <v>1398.6</v>
      </c>
      <c r="U495" s="315">
        <f t="shared" si="564"/>
        <v>60947.856</v>
      </c>
      <c r="V495" s="315">
        <f t="shared" si="565"/>
        <v>66409.200000000012</v>
      </c>
      <c r="W495" s="320">
        <f t="shared" si="527"/>
        <v>127357.05600000001</v>
      </c>
      <c r="X495" s="315">
        <f t="shared" si="528"/>
        <v>885.87</v>
      </c>
      <c r="Y495" s="315">
        <f t="shared" si="529"/>
        <v>965.25000000000011</v>
      </c>
      <c r="Z495" s="320"/>
    </row>
    <row r="496" spans="1:76" ht="185.25" customHeight="1" outlineLevel="1" x14ac:dyDescent="0.45">
      <c r="A496" s="5">
        <v>409</v>
      </c>
      <c r="B496" s="5">
        <v>409</v>
      </c>
      <c r="C496" s="5" t="s">
        <v>203</v>
      </c>
      <c r="D496" s="196" t="s">
        <v>551</v>
      </c>
      <c r="E496" s="10">
        <v>270.89999999999998</v>
      </c>
      <c r="F496" s="285">
        <f t="shared" si="575"/>
        <v>243809.99999999997</v>
      </c>
      <c r="G496" s="285">
        <f t="shared" si="576"/>
        <v>277780.86</v>
      </c>
      <c r="H496" s="285">
        <f t="shared" si="577"/>
        <v>521590.86</v>
      </c>
      <c r="I496" s="285">
        <v>900</v>
      </c>
      <c r="J496" s="285">
        <v>1025.4000000000001</v>
      </c>
      <c r="K496" s="10"/>
      <c r="M496" s="319">
        <f t="shared" si="524"/>
        <v>219428.99999999997</v>
      </c>
      <c r="N496" s="319">
        <f t="shared" si="525"/>
        <v>250002.774</v>
      </c>
      <c r="O496" s="319">
        <f t="shared" si="530"/>
        <v>469431.77399999998</v>
      </c>
      <c r="P496" s="319">
        <v>810</v>
      </c>
      <c r="Q496" s="319">
        <v>922.86000000000013</v>
      </c>
      <c r="R496" s="319">
        <f t="shared" si="526"/>
        <v>1732.8600000000001</v>
      </c>
      <c r="U496" s="315">
        <f t="shared" si="564"/>
        <v>373029.3</v>
      </c>
      <c r="V496" s="315">
        <f t="shared" si="565"/>
        <v>275003.05140000005</v>
      </c>
      <c r="W496" s="320">
        <f t="shared" si="527"/>
        <v>648032.35140000004</v>
      </c>
      <c r="X496" s="315">
        <f t="shared" si="528"/>
        <v>1377</v>
      </c>
      <c r="Y496" s="315">
        <f t="shared" si="529"/>
        <v>1015.1460000000002</v>
      </c>
      <c r="Z496" s="320"/>
    </row>
    <row r="497" spans="1:76" ht="99.75" customHeight="1" outlineLevel="1" x14ac:dyDescent="0.45">
      <c r="A497" s="5">
        <v>410</v>
      </c>
      <c r="B497" s="5">
        <v>410</v>
      </c>
      <c r="C497" s="5" t="s">
        <v>213</v>
      </c>
      <c r="D497" s="196" t="s">
        <v>551</v>
      </c>
      <c r="E497" s="10">
        <v>359.6</v>
      </c>
      <c r="F497" s="285">
        <f t="shared" si="575"/>
        <v>134850</v>
      </c>
      <c r="G497" s="285">
        <f t="shared" si="576"/>
        <v>800002.12</v>
      </c>
      <c r="H497" s="285">
        <f t="shared" si="577"/>
        <v>934852.12</v>
      </c>
      <c r="I497" s="285">
        <v>375</v>
      </c>
      <c r="J497" s="285">
        <v>2224.6999999999998</v>
      </c>
      <c r="K497" s="10"/>
      <c r="M497" s="319">
        <f t="shared" si="524"/>
        <v>121365.00000000001</v>
      </c>
      <c r="N497" s="319">
        <f t="shared" si="525"/>
        <v>720001.90799999994</v>
      </c>
      <c r="O497" s="319">
        <f t="shared" si="530"/>
        <v>841366.90799999994</v>
      </c>
      <c r="P497" s="319">
        <v>337.5</v>
      </c>
      <c r="Q497" s="319">
        <v>2002.2299999999998</v>
      </c>
      <c r="R497" s="319">
        <f t="shared" si="526"/>
        <v>2339.7299999999996</v>
      </c>
      <c r="U497" s="315">
        <f t="shared" si="564"/>
        <v>206320.5</v>
      </c>
      <c r="V497" s="315">
        <f t="shared" si="565"/>
        <v>792002.09880000004</v>
      </c>
      <c r="W497" s="320">
        <f t="shared" si="527"/>
        <v>998322.59880000004</v>
      </c>
      <c r="X497" s="315">
        <f t="shared" si="528"/>
        <v>573.75</v>
      </c>
      <c r="Y497" s="315">
        <f t="shared" si="529"/>
        <v>2202.453</v>
      </c>
      <c r="Z497" s="320"/>
    </row>
    <row r="498" spans="1:76" ht="114" customHeight="1" outlineLevel="1" x14ac:dyDescent="0.45">
      <c r="A498" s="5">
        <v>411</v>
      </c>
      <c r="B498" s="5">
        <v>411</v>
      </c>
      <c r="C498" s="5" t="s">
        <v>385</v>
      </c>
      <c r="D498" s="196" t="s">
        <v>550</v>
      </c>
      <c r="E498" s="10">
        <v>8</v>
      </c>
      <c r="F498" s="285">
        <f t="shared" si="575"/>
        <v>36666.639999999999</v>
      </c>
      <c r="G498" s="285">
        <f t="shared" si="576"/>
        <v>89600</v>
      </c>
      <c r="H498" s="285">
        <f t="shared" si="577"/>
        <v>126266.64</v>
      </c>
      <c r="I498" s="285">
        <v>4583.33</v>
      </c>
      <c r="J498" s="285">
        <v>11200</v>
      </c>
      <c r="K498" s="10"/>
      <c r="M498" s="319">
        <f t="shared" si="524"/>
        <v>32999.976000000002</v>
      </c>
      <c r="N498" s="319">
        <f t="shared" si="525"/>
        <v>80640</v>
      </c>
      <c r="O498" s="319">
        <f t="shared" si="530"/>
        <v>113639.976</v>
      </c>
      <c r="P498" s="319">
        <v>4124.9970000000003</v>
      </c>
      <c r="Q498" s="319">
        <v>10080</v>
      </c>
      <c r="R498" s="319">
        <f t="shared" si="526"/>
        <v>14204.996999999999</v>
      </c>
      <c r="U498" s="315">
        <f t="shared" si="564"/>
        <v>56099.959200000005</v>
      </c>
      <c r="V498" s="315">
        <f t="shared" si="565"/>
        <v>88704</v>
      </c>
      <c r="W498" s="320">
        <f t="shared" si="527"/>
        <v>144803.95920000001</v>
      </c>
      <c r="X498" s="315">
        <f t="shared" si="528"/>
        <v>7012.4949000000006</v>
      </c>
      <c r="Y498" s="315">
        <f t="shared" si="529"/>
        <v>11088</v>
      </c>
      <c r="Z498" s="320"/>
    </row>
    <row r="499" spans="1:76" ht="14.25" customHeight="1" outlineLevel="1" x14ac:dyDescent="0.45">
      <c r="A499" s="5">
        <v>412</v>
      </c>
      <c r="B499" s="5">
        <v>412</v>
      </c>
      <c r="C499" s="5" t="s">
        <v>386</v>
      </c>
      <c r="D499" s="196" t="s">
        <v>550</v>
      </c>
      <c r="E499" s="10">
        <v>16</v>
      </c>
      <c r="F499" s="285">
        <f t="shared" si="575"/>
        <v>29333.279999999999</v>
      </c>
      <c r="G499" s="285">
        <f t="shared" si="576"/>
        <v>10880</v>
      </c>
      <c r="H499" s="285">
        <f t="shared" si="577"/>
        <v>40213.279999999999</v>
      </c>
      <c r="I499" s="285">
        <v>1833.33</v>
      </c>
      <c r="J499" s="285">
        <v>680</v>
      </c>
      <c r="K499" s="10"/>
      <c r="M499" s="319">
        <f t="shared" si="524"/>
        <v>26399.952000000001</v>
      </c>
      <c r="N499" s="319">
        <f t="shared" si="525"/>
        <v>9792</v>
      </c>
      <c r="O499" s="319">
        <f t="shared" si="530"/>
        <v>36191.952000000005</v>
      </c>
      <c r="P499" s="319">
        <v>1649.9970000000001</v>
      </c>
      <c r="Q499" s="319">
        <v>612</v>
      </c>
      <c r="R499" s="319">
        <f t="shared" si="526"/>
        <v>2261.9970000000003</v>
      </c>
      <c r="U499" s="315">
        <f t="shared" si="564"/>
        <v>44879.918400000002</v>
      </c>
      <c r="V499" s="315">
        <f t="shared" si="565"/>
        <v>10771.2</v>
      </c>
      <c r="W499" s="320">
        <f t="shared" si="527"/>
        <v>55651.118400000007</v>
      </c>
      <c r="X499" s="315">
        <f t="shared" si="528"/>
        <v>2804.9949000000001</v>
      </c>
      <c r="Y499" s="315">
        <f t="shared" si="529"/>
        <v>673.2</v>
      </c>
      <c r="Z499" s="320"/>
    </row>
    <row r="500" spans="1:76" s="26" customFormat="1" x14ac:dyDescent="0.45">
      <c r="A500" s="21"/>
      <c r="B500" s="21"/>
      <c r="C500" s="21" t="s">
        <v>230</v>
      </c>
      <c r="D500" s="27"/>
      <c r="E500" s="28"/>
      <c r="F500" s="225">
        <f t="shared" ref="F500:H500" si="578">SUM(F501:F505)</f>
        <v>83722.8</v>
      </c>
      <c r="G500" s="225">
        <f t="shared" si="578"/>
        <v>42477.282000000007</v>
      </c>
      <c r="H500" s="225">
        <f t="shared" si="578"/>
        <v>126200.08199999999</v>
      </c>
      <c r="I500" s="225"/>
      <c r="J500" s="225"/>
      <c r="K500" s="225"/>
      <c r="L500" s="53"/>
      <c r="M500" s="225">
        <f t="shared" ref="M500:O500" si="579">SUM(M501:M505)</f>
        <v>75350.51999999999</v>
      </c>
      <c r="N500" s="225">
        <f t="shared" si="579"/>
        <v>38229.553800000009</v>
      </c>
      <c r="O500" s="225">
        <f t="shared" si="579"/>
        <v>113580.0738</v>
      </c>
      <c r="P500" s="319">
        <v>0</v>
      </c>
      <c r="Q500" s="319">
        <v>0</v>
      </c>
      <c r="R500" s="319">
        <f t="shared" si="526"/>
        <v>0</v>
      </c>
      <c r="S500" s="53"/>
      <c r="T500" s="53"/>
      <c r="U500" s="225">
        <f t="shared" ref="U500:W500" si="580">SUM(U501:U505)</f>
        <v>128095.88400000001</v>
      </c>
      <c r="V500" s="225">
        <f t="shared" si="580"/>
        <v>42052.509180000008</v>
      </c>
      <c r="W500" s="225">
        <f t="shared" si="580"/>
        <v>170148.39318000001</v>
      </c>
      <c r="X500" s="225"/>
      <c r="Y500" s="225"/>
      <c r="Z500" s="225"/>
      <c r="AA500" s="53"/>
      <c r="AB500" s="53"/>
      <c r="AC500" s="53"/>
      <c r="AD500" s="53"/>
      <c r="AE500" s="53"/>
      <c r="AF500" s="53"/>
      <c r="AG500" s="53"/>
      <c r="AH500" s="53"/>
      <c r="AI500" s="53"/>
      <c r="AJ500" s="53"/>
      <c r="AK500" s="53"/>
      <c r="AL500" s="53"/>
      <c r="AM500" s="53"/>
      <c r="AN500" s="53"/>
      <c r="AO500" s="53"/>
      <c r="AP500" s="53"/>
      <c r="AQ500" s="53"/>
      <c r="AR500" s="53"/>
      <c r="AS500" s="53"/>
      <c r="AT500" s="53"/>
      <c r="AU500" s="53"/>
      <c r="AV500" s="53"/>
      <c r="AW500" s="53"/>
      <c r="AX500" s="53"/>
      <c r="AY500" s="53"/>
      <c r="AZ500" s="53"/>
      <c r="BA500" s="53"/>
      <c r="BB500" s="53"/>
      <c r="BC500" s="53"/>
      <c r="BD500" s="53"/>
      <c r="BE500" s="53"/>
      <c r="BF500" s="53"/>
      <c r="BG500" s="53"/>
      <c r="BH500" s="53"/>
      <c r="BI500" s="53"/>
      <c r="BJ500" s="53"/>
      <c r="BK500" s="53"/>
      <c r="BL500" s="53"/>
      <c r="BM500" s="53"/>
      <c r="BN500" s="53"/>
      <c r="BO500" s="53"/>
      <c r="BP500" s="53"/>
      <c r="BQ500" s="53"/>
      <c r="BR500" s="53"/>
      <c r="BS500" s="53"/>
      <c r="BT500" s="53"/>
      <c r="BU500" s="53"/>
      <c r="BV500" s="53"/>
      <c r="BW500" s="53"/>
      <c r="BX500" s="53"/>
    </row>
    <row r="501" spans="1:76" outlineLevel="1" x14ac:dyDescent="0.45">
      <c r="A501" s="5">
        <v>413</v>
      </c>
      <c r="B501" s="5">
        <v>413</v>
      </c>
      <c r="C501" s="5" t="s">
        <v>230</v>
      </c>
      <c r="D501" s="196" t="s">
        <v>561</v>
      </c>
      <c r="E501" s="10">
        <v>1</v>
      </c>
      <c r="F501" s="285">
        <f t="shared" ref="F501:F505" si="581">E501*I501</f>
        <v>52410</v>
      </c>
      <c r="G501" s="285">
        <f t="shared" ref="G501:G505" si="582">E501*J501</f>
        <v>29725.962000000003</v>
      </c>
      <c r="H501" s="285">
        <f t="shared" ref="H501:H505" si="583">F501+G501</f>
        <v>82135.962</v>
      </c>
      <c r="I501" s="285">
        <v>52410</v>
      </c>
      <c r="J501" s="285">
        <v>29725.962000000003</v>
      </c>
      <c r="K501" s="10"/>
      <c r="M501" s="319">
        <f t="shared" si="524"/>
        <v>47169</v>
      </c>
      <c r="N501" s="319">
        <f t="shared" si="525"/>
        <v>26753.365800000003</v>
      </c>
      <c r="O501" s="319">
        <f t="shared" si="530"/>
        <v>73922.3658</v>
      </c>
      <c r="P501" s="319">
        <v>47169</v>
      </c>
      <c r="Q501" s="319">
        <v>26753.365800000003</v>
      </c>
      <c r="R501" s="319">
        <f t="shared" si="526"/>
        <v>73922.3658</v>
      </c>
      <c r="U501" s="315">
        <f t="shared" si="564"/>
        <v>80187.3</v>
      </c>
      <c r="V501" s="315">
        <f t="shared" si="565"/>
        <v>29428.702380000006</v>
      </c>
      <c r="W501" s="320">
        <f t="shared" si="527"/>
        <v>109616.00238000001</v>
      </c>
      <c r="X501" s="315">
        <f t="shared" si="528"/>
        <v>80187.3</v>
      </c>
      <c r="Y501" s="315">
        <f t="shared" si="529"/>
        <v>29428.702380000006</v>
      </c>
      <c r="Z501" s="320"/>
    </row>
    <row r="502" spans="1:76" ht="28.5" customHeight="1" outlineLevel="1" x14ac:dyDescent="0.45">
      <c r="A502" s="5">
        <v>414</v>
      </c>
      <c r="B502" s="5">
        <v>414</v>
      </c>
      <c r="C502" s="5" t="s">
        <v>231</v>
      </c>
      <c r="D502" s="196" t="s">
        <v>552</v>
      </c>
      <c r="E502" s="10">
        <v>17.440000000000001</v>
      </c>
      <c r="F502" s="285">
        <f t="shared" si="581"/>
        <v>2092.8000000000002</v>
      </c>
      <c r="G502" s="285">
        <f t="shared" si="582"/>
        <v>1445.7760000000003</v>
      </c>
      <c r="H502" s="285">
        <f t="shared" si="583"/>
        <v>3538.5760000000005</v>
      </c>
      <c r="I502" s="285">
        <v>120</v>
      </c>
      <c r="J502" s="285">
        <v>82.9</v>
      </c>
      <c r="K502" s="10"/>
      <c r="M502" s="319">
        <f t="shared" si="524"/>
        <v>1883.5200000000002</v>
      </c>
      <c r="N502" s="319">
        <f t="shared" si="525"/>
        <v>1301.1984000000002</v>
      </c>
      <c r="O502" s="319">
        <f t="shared" si="530"/>
        <v>3184.7184000000007</v>
      </c>
      <c r="P502" s="319">
        <v>108</v>
      </c>
      <c r="Q502" s="319">
        <v>74.610000000000014</v>
      </c>
      <c r="R502" s="319">
        <f t="shared" si="526"/>
        <v>182.61</v>
      </c>
      <c r="U502" s="315">
        <f t="shared" si="564"/>
        <v>3201.9839999999999</v>
      </c>
      <c r="V502" s="315">
        <f t="shared" si="565"/>
        <v>1431.3182400000005</v>
      </c>
      <c r="W502" s="320">
        <f t="shared" si="527"/>
        <v>4633.3022400000009</v>
      </c>
      <c r="X502" s="315">
        <f t="shared" si="528"/>
        <v>183.6</v>
      </c>
      <c r="Y502" s="315">
        <f t="shared" si="529"/>
        <v>82.071000000000026</v>
      </c>
      <c r="Z502" s="320"/>
    </row>
    <row r="503" spans="1:76" ht="42.75" customHeight="1" outlineLevel="1" x14ac:dyDescent="0.45">
      <c r="A503" s="5">
        <v>415</v>
      </c>
      <c r="B503" s="5">
        <v>415</v>
      </c>
      <c r="C503" s="5" t="s">
        <v>387</v>
      </c>
      <c r="D503" s="196" t="s">
        <v>549</v>
      </c>
      <c r="E503" s="10">
        <v>8</v>
      </c>
      <c r="F503" s="285">
        <f t="shared" si="581"/>
        <v>4200</v>
      </c>
      <c r="G503" s="285">
        <f t="shared" si="582"/>
        <v>178.4</v>
      </c>
      <c r="H503" s="285">
        <f t="shared" si="583"/>
        <v>4378.3999999999996</v>
      </c>
      <c r="I503" s="285">
        <v>525</v>
      </c>
      <c r="J503" s="285">
        <v>22.3</v>
      </c>
      <c r="K503" s="10"/>
      <c r="M503" s="319">
        <f t="shared" si="524"/>
        <v>3780</v>
      </c>
      <c r="N503" s="319">
        <f t="shared" si="525"/>
        <v>160.56</v>
      </c>
      <c r="O503" s="319">
        <f t="shared" si="530"/>
        <v>3940.56</v>
      </c>
      <c r="P503" s="319">
        <v>472.5</v>
      </c>
      <c r="Q503" s="319">
        <v>20.07</v>
      </c>
      <c r="R503" s="319">
        <f t="shared" si="526"/>
        <v>492.57</v>
      </c>
      <c r="U503" s="315">
        <f t="shared" si="564"/>
        <v>6426</v>
      </c>
      <c r="V503" s="315">
        <f t="shared" si="565"/>
        <v>176.61600000000001</v>
      </c>
      <c r="W503" s="320">
        <f t="shared" si="527"/>
        <v>6602.616</v>
      </c>
      <c r="X503" s="315">
        <f t="shared" si="528"/>
        <v>803.25</v>
      </c>
      <c r="Y503" s="315">
        <f t="shared" si="529"/>
        <v>22.077000000000002</v>
      </c>
      <c r="Z503" s="320"/>
    </row>
    <row r="504" spans="1:76" ht="42.75" customHeight="1" outlineLevel="1" x14ac:dyDescent="0.45">
      <c r="A504" s="5">
        <v>416</v>
      </c>
      <c r="B504" s="5">
        <v>416</v>
      </c>
      <c r="C504" s="5" t="s">
        <v>388</v>
      </c>
      <c r="D504" s="196" t="s">
        <v>549</v>
      </c>
      <c r="E504" s="10">
        <v>8</v>
      </c>
      <c r="F504" s="285">
        <f t="shared" si="581"/>
        <v>5760</v>
      </c>
      <c r="G504" s="285">
        <f t="shared" si="582"/>
        <v>342.4</v>
      </c>
      <c r="H504" s="285">
        <f t="shared" si="583"/>
        <v>6102.4</v>
      </c>
      <c r="I504" s="285">
        <v>720</v>
      </c>
      <c r="J504" s="285">
        <v>42.8</v>
      </c>
      <c r="K504" s="10"/>
      <c r="M504" s="319">
        <f t="shared" si="524"/>
        <v>5184</v>
      </c>
      <c r="N504" s="319">
        <f t="shared" si="525"/>
        <v>308.15999999999997</v>
      </c>
      <c r="O504" s="319">
        <f t="shared" si="530"/>
        <v>5492.16</v>
      </c>
      <c r="P504" s="319">
        <v>648</v>
      </c>
      <c r="Q504" s="319">
        <v>38.519999999999996</v>
      </c>
      <c r="R504" s="319">
        <f t="shared" si="526"/>
        <v>686.52</v>
      </c>
      <c r="U504" s="315">
        <f t="shared" si="564"/>
        <v>8812.7999999999993</v>
      </c>
      <c r="V504" s="315">
        <f t="shared" si="565"/>
        <v>338.976</v>
      </c>
      <c r="W504" s="320">
        <f t="shared" si="527"/>
        <v>9151.7759999999998</v>
      </c>
      <c r="X504" s="315">
        <f t="shared" si="528"/>
        <v>1101.5999999999999</v>
      </c>
      <c r="Y504" s="315">
        <f t="shared" si="529"/>
        <v>42.372</v>
      </c>
      <c r="Z504" s="320"/>
    </row>
    <row r="505" spans="1:76" ht="99.75" customHeight="1" outlineLevel="1" x14ac:dyDescent="0.45">
      <c r="A505" s="5">
        <v>417</v>
      </c>
      <c r="B505" s="5">
        <v>417</v>
      </c>
      <c r="C505" s="5" t="s">
        <v>389</v>
      </c>
      <c r="D505" s="196" t="s">
        <v>549</v>
      </c>
      <c r="E505" s="10">
        <v>8.56</v>
      </c>
      <c r="F505" s="285">
        <f t="shared" si="581"/>
        <v>19260</v>
      </c>
      <c r="G505" s="285">
        <f t="shared" si="582"/>
        <v>10784.744000000001</v>
      </c>
      <c r="H505" s="285">
        <f t="shared" si="583"/>
        <v>30044.743999999999</v>
      </c>
      <c r="I505" s="285">
        <v>2250</v>
      </c>
      <c r="J505" s="285">
        <v>1259.9000000000001</v>
      </c>
      <c r="K505" s="10"/>
      <c r="M505" s="319">
        <f t="shared" si="524"/>
        <v>17334</v>
      </c>
      <c r="N505" s="319">
        <f t="shared" si="525"/>
        <v>9706.2696000000014</v>
      </c>
      <c r="O505" s="319">
        <f t="shared" si="530"/>
        <v>27040.2696</v>
      </c>
      <c r="P505" s="319">
        <v>2025</v>
      </c>
      <c r="Q505" s="319">
        <v>1133.9100000000001</v>
      </c>
      <c r="R505" s="319">
        <f t="shared" si="526"/>
        <v>3158.91</v>
      </c>
      <c r="U505" s="315">
        <f t="shared" si="564"/>
        <v>29467.800000000003</v>
      </c>
      <c r="V505" s="315">
        <f t="shared" si="565"/>
        <v>10676.896560000003</v>
      </c>
      <c r="W505" s="320">
        <f t="shared" si="527"/>
        <v>40144.696560000004</v>
      </c>
      <c r="X505" s="315">
        <f t="shared" si="528"/>
        <v>3442.5</v>
      </c>
      <c r="Y505" s="315">
        <f t="shared" si="529"/>
        <v>1247.3010000000002</v>
      </c>
      <c r="Z505" s="320"/>
    </row>
    <row r="506" spans="1:76" s="26" customFormat="1" x14ac:dyDescent="0.45">
      <c r="A506" s="21"/>
      <c r="B506" s="21"/>
      <c r="C506" s="21" t="s">
        <v>240</v>
      </c>
      <c r="D506" s="27"/>
      <c r="E506" s="28"/>
      <c r="F506" s="225">
        <f t="shared" ref="F506:H506" si="584">SUM(F507:F511)</f>
        <v>214267.27499999999</v>
      </c>
      <c r="G506" s="225">
        <f t="shared" si="584"/>
        <v>107600.75700000001</v>
      </c>
      <c r="H506" s="225">
        <f t="shared" si="584"/>
        <v>321868.03200000001</v>
      </c>
      <c r="I506" s="225"/>
      <c r="J506" s="225"/>
      <c r="K506" s="225"/>
      <c r="L506" s="53"/>
      <c r="M506" s="225">
        <f t="shared" ref="M506:O506" si="585">SUM(M507:M511)</f>
        <v>192840.54749999999</v>
      </c>
      <c r="N506" s="225">
        <f t="shared" si="585"/>
        <v>96840.681299999997</v>
      </c>
      <c r="O506" s="225">
        <f t="shared" si="585"/>
        <v>289681.22879999998</v>
      </c>
      <c r="P506" s="319">
        <v>0</v>
      </c>
      <c r="Q506" s="319">
        <v>0</v>
      </c>
      <c r="R506" s="319">
        <f t="shared" si="526"/>
        <v>0</v>
      </c>
      <c r="S506" s="53"/>
      <c r="T506" s="53"/>
      <c r="U506" s="225">
        <f t="shared" ref="U506:W506" si="586">SUM(U507:U511)</f>
        <v>327828.93074999994</v>
      </c>
      <c r="V506" s="225">
        <f t="shared" si="586"/>
        <v>106524.74943</v>
      </c>
      <c r="W506" s="225">
        <f t="shared" si="586"/>
        <v>434353.68017999991</v>
      </c>
      <c r="X506" s="225"/>
      <c r="Y506" s="225"/>
      <c r="Z506" s="225"/>
      <c r="AA506" s="53"/>
      <c r="AB506" s="53"/>
      <c r="AC506" s="53"/>
      <c r="AD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  <c r="AR506" s="53"/>
      <c r="AS506" s="53"/>
      <c r="AT506" s="53"/>
      <c r="AU506" s="53"/>
      <c r="AV506" s="53"/>
      <c r="AW506" s="53"/>
      <c r="AX506" s="53"/>
      <c r="AY506" s="53"/>
      <c r="AZ506" s="53"/>
      <c r="BA506" s="53"/>
      <c r="BB506" s="53"/>
      <c r="BC506" s="53"/>
      <c r="BD506" s="53"/>
      <c r="BE506" s="53"/>
      <c r="BF506" s="53"/>
      <c r="BG506" s="53"/>
      <c r="BH506" s="53"/>
      <c r="BI506" s="53"/>
      <c r="BJ506" s="53"/>
      <c r="BK506" s="53"/>
      <c r="BL506" s="53"/>
      <c r="BM506" s="53"/>
      <c r="BN506" s="53"/>
      <c r="BO506" s="53"/>
      <c r="BP506" s="53"/>
      <c r="BQ506" s="53"/>
      <c r="BR506" s="53"/>
      <c r="BS506" s="53"/>
      <c r="BT506" s="53"/>
      <c r="BU506" s="53"/>
      <c r="BV506" s="53"/>
      <c r="BW506" s="53"/>
      <c r="BX506" s="53"/>
    </row>
    <row r="507" spans="1:76" ht="156.75" customHeight="1" outlineLevel="1" x14ac:dyDescent="0.45">
      <c r="A507" s="5">
        <v>418</v>
      </c>
      <c r="B507" s="5">
        <v>418</v>
      </c>
      <c r="C507" s="5" t="s">
        <v>240</v>
      </c>
      <c r="D507" s="196" t="s">
        <v>552</v>
      </c>
      <c r="E507" s="10">
        <v>482.45</v>
      </c>
      <c r="F507" s="285">
        <f t="shared" ref="F507:F511" si="587">E507*I507</f>
        <v>141116.625</v>
      </c>
      <c r="G507" s="285">
        <f t="shared" ref="G507:G511" si="588">E507*J507</f>
        <v>80038.455000000002</v>
      </c>
      <c r="H507" s="285">
        <f t="shared" ref="H507:H511" si="589">F507+G507</f>
        <v>221155.08000000002</v>
      </c>
      <c r="I507" s="285">
        <v>292.5</v>
      </c>
      <c r="J507" s="285">
        <v>165.9</v>
      </c>
      <c r="K507" s="10"/>
      <c r="M507" s="319">
        <f t="shared" si="524"/>
        <v>127004.96249999999</v>
      </c>
      <c r="N507" s="319">
        <f t="shared" si="525"/>
        <v>72034.609500000006</v>
      </c>
      <c r="O507" s="319">
        <f t="shared" si="530"/>
        <v>199039.57199999999</v>
      </c>
      <c r="P507" s="319">
        <v>263.25</v>
      </c>
      <c r="Q507" s="319">
        <v>149.31</v>
      </c>
      <c r="R507" s="319">
        <f t="shared" si="526"/>
        <v>412.56</v>
      </c>
      <c r="U507" s="315">
        <f t="shared" si="564"/>
        <v>215908.43624999997</v>
      </c>
      <c r="V507" s="315">
        <f t="shared" si="565"/>
        <v>79238.070449999999</v>
      </c>
      <c r="W507" s="320">
        <f t="shared" si="527"/>
        <v>295146.50669999997</v>
      </c>
      <c r="X507" s="315">
        <f t="shared" si="528"/>
        <v>447.52499999999998</v>
      </c>
      <c r="Y507" s="315">
        <f t="shared" si="529"/>
        <v>164.24100000000001</v>
      </c>
      <c r="Z507" s="320"/>
    </row>
    <row r="508" spans="1:76" ht="28.5" customHeight="1" outlineLevel="1" x14ac:dyDescent="0.45">
      <c r="A508" s="5">
        <v>419</v>
      </c>
      <c r="B508" s="5">
        <v>419</v>
      </c>
      <c r="C508" s="5" t="s">
        <v>231</v>
      </c>
      <c r="D508" s="196" t="s">
        <v>552</v>
      </c>
      <c r="E508" s="10">
        <v>10.9</v>
      </c>
      <c r="F508" s="285">
        <f t="shared" si="587"/>
        <v>1308</v>
      </c>
      <c r="G508" s="285">
        <f t="shared" si="588"/>
        <v>903.61000000000013</v>
      </c>
      <c r="H508" s="285">
        <f t="shared" si="589"/>
        <v>2211.61</v>
      </c>
      <c r="I508" s="285">
        <v>120</v>
      </c>
      <c r="J508" s="285">
        <v>82.9</v>
      </c>
      <c r="K508" s="10"/>
      <c r="M508" s="319">
        <f t="shared" si="524"/>
        <v>1177.2</v>
      </c>
      <c r="N508" s="319">
        <f t="shared" si="525"/>
        <v>813.24900000000014</v>
      </c>
      <c r="O508" s="319">
        <f t="shared" si="530"/>
        <v>1990.4490000000001</v>
      </c>
      <c r="P508" s="319">
        <v>108</v>
      </c>
      <c r="Q508" s="319">
        <v>74.610000000000014</v>
      </c>
      <c r="R508" s="319">
        <f t="shared" si="526"/>
        <v>182.61</v>
      </c>
      <c r="U508" s="315">
        <f t="shared" si="564"/>
        <v>2001.24</v>
      </c>
      <c r="V508" s="315">
        <f t="shared" si="565"/>
        <v>894.57390000000032</v>
      </c>
      <c r="W508" s="320">
        <f t="shared" si="527"/>
        <v>2895.8139000000001</v>
      </c>
      <c r="X508" s="315">
        <f t="shared" si="528"/>
        <v>183.6</v>
      </c>
      <c r="Y508" s="315">
        <f t="shared" si="529"/>
        <v>82.071000000000026</v>
      </c>
      <c r="Z508" s="320"/>
    </row>
    <row r="509" spans="1:76" ht="42.75" customHeight="1" outlineLevel="1" x14ac:dyDescent="0.45">
      <c r="A509" s="5">
        <v>420</v>
      </c>
      <c r="B509" s="5">
        <v>420</v>
      </c>
      <c r="C509" s="5" t="s">
        <v>390</v>
      </c>
      <c r="D509" s="196" t="s">
        <v>549</v>
      </c>
      <c r="E509" s="10">
        <v>21.47</v>
      </c>
      <c r="F509" s="285">
        <f t="shared" si="587"/>
        <v>11271.75</v>
      </c>
      <c r="G509" s="285">
        <f t="shared" si="588"/>
        <v>478.78100000000001</v>
      </c>
      <c r="H509" s="285">
        <f t="shared" si="589"/>
        <v>11750.531000000001</v>
      </c>
      <c r="I509" s="285">
        <v>525</v>
      </c>
      <c r="J509" s="285">
        <v>22.3</v>
      </c>
      <c r="K509" s="10"/>
      <c r="M509" s="319">
        <f t="shared" si="524"/>
        <v>10144.574999999999</v>
      </c>
      <c r="N509" s="319">
        <f t="shared" si="525"/>
        <v>430.90289999999999</v>
      </c>
      <c r="O509" s="319">
        <f t="shared" si="530"/>
        <v>10575.477899999998</v>
      </c>
      <c r="P509" s="319">
        <v>472.5</v>
      </c>
      <c r="Q509" s="319">
        <v>20.07</v>
      </c>
      <c r="R509" s="319">
        <f t="shared" si="526"/>
        <v>492.57</v>
      </c>
      <c r="U509" s="315">
        <f t="shared" si="564"/>
        <v>17245.7775</v>
      </c>
      <c r="V509" s="315">
        <f t="shared" si="565"/>
        <v>473.99319000000003</v>
      </c>
      <c r="W509" s="320">
        <f t="shared" si="527"/>
        <v>17719.770690000001</v>
      </c>
      <c r="X509" s="315">
        <f t="shared" si="528"/>
        <v>803.25</v>
      </c>
      <c r="Y509" s="315">
        <f t="shared" si="529"/>
        <v>22.077000000000002</v>
      </c>
      <c r="Z509" s="320"/>
    </row>
    <row r="510" spans="1:76" ht="42.75" customHeight="1" outlineLevel="1" x14ac:dyDescent="0.45">
      <c r="A510" s="5">
        <v>421</v>
      </c>
      <c r="B510" s="5">
        <v>421</v>
      </c>
      <c r="C510" s="5" t="s">
        <v>391</v>
      </c>
      <c r="D510" s="196" t="s">
        <v>549</v>
      </c>
      <c r="E510" s="10">
        <v>21.47</v>
      </c>
      <c r="F510" s="285">
        <f t="shared" si="587"/>
        <v>15458.4</v>
      </c>
      <c r="G510" s="285">
        <f t="shared" si="588"/>
        <v>918.91599999999994</v>
      </c>
      <c r="H510" s="285">
        <f t="shared" si="589"/>
        <v>16377.315999999999</v>
      </c>
      <c r="I510" s="285">
        <v>720</v>
      </c>
      <c r="J510" s="285">
        <v>42.8</v>
      </c>
      <c r="K510" s="10"/>
      <c r="M510" s="319">
        <f t="shared" si="524"/>
        <v>13912.56</v>
      </c>
      <c r="N510" s="319">
        <f t="shared" si="525"/>
        <v>827.0243999999999</v>
      </c>
      <c r="O510" s="319">
        <f t="shared" si="530"/>
        <v>14739.5844</v>
      </c>
      <c r="P510" s="319">
        <v>648</v>
      </c>
      <c r="Q510" s="319">
        <v>38.519999999999996</v>
      </c>
      <c r="R510" s="319">
        <f t="shared" si="526"/>
        <v>686.52</v>
      </c>
      <c r="U510" s="315">
        <f t="shared" si="564"/>
        <v>23651.351999999995</v>
      </c>
      <c r="V510" s="315">
        <f t="shared" si="565"/>
        <v>909.72683999999992</v>
      </c>
      <c r="W510" s="320">
        <f t="shared" si="527"/>
        <v>24561.078839999995</v>
      </c>
      <c r="X510" s="315">
        <f t="shared" si="528"/>
        <v>1101.5999999999999</v>
      </c>
      <c r="Y510" s="315">
        <f t="shared" si="529"/>
        <v>42.372</v>
      </c>
      <c r="Z510" s="320"/>
    </row>
    <row r="511" spans="1:76" ht="99.75" customHeight="1" outlineLevel="1" x14ac:dyDescent="0.45">
      <c r="A511" s="5">
        <v>422</v>
      </c>
      <c r="B511" s="5">
        <v>422</v>
      </c>
      <c r="C511" s="5" t="s">
        <v>392</v>
      </c>
      <c r="D511" s="196" t="s">
        <v>549</v>
      </c>
      <c r="E511" s="10">
        <v>20.05</v>
      </c>
      <c r="F511" s="285">
        <f t="shared" si="587"/>
        <v>45112.5</v>
      </c>
      <c r="G511" s="285">
        <f t="shared" si="588"/>
        <v>25260.995000000003</v>
      </c>
      <c r="H511" s="285">
        <f t="shared" si="589"/>
        <v>70373.494999999995</v>
      </c>
      <c r="I511" s="285">
        <v>2250</v>
      </c>
      <c r="J511" s="285">
        <v>1259.9000000000001</v>
      </c>
      <c r="K511" s="10"/>
      <c r="M511" s="319">
        <f t="shared" si="524"/>
        <v>40601.25</v>
      </c>
      <c r="N511" s="319">
        <f t="shared" si="525"/>
        <v>22734.895500000002</v>
      </c>
      <c r="O511" s="319">
        <f t="shared" si="530"/>
        <v>63336.145499999999</v>
      </c>
      <c r="P511" s="319">
        <v>2025</v>
      </c>
      <c r="Q511" s="319">
        <v>1133.9100000000001</v>
      </c>
      <c r="R511" s="319">
        <f t="shared" si="526"/>
        <v>3158.91</v>
      </c>
      <c r="U511" s="315">
        <f t="shared" si="564"/>
        <v>69022.125</v>
      </c>
      <c r="V511" s="315">
        <f t="shared" si="565"/>
        <v>25008.385050000004</v>
      </c>
      <c r="W511" s="320">
        <f t="shared" si="527"/>
        <v>94030.510050000012</v>
      </c>
      <c r="X511" s="315">
        <f t="shared" si="528"/>
        <v>3442.5</v>
      </c>
      <c r="Y511" s="315">
        <f t="shared" si="529"/>
        <v>1247.3010000000002</v>
      </c>
      <c r="Z511" s="320"/>
    </row>
    <row r="512" spans="1:76" s="26" customFormat="1" x14ac:dyDescent="0.45">
      <c r="A512" s="21"/>
      <c r="B512" s="21"/>
      <c r="C512" s="21" t="s">
        <v>236</v>
      </c>
      <c r="D512" s="27"/>
      <c r="E512" s="28"/>
      <c r="F512" s="225">
        <f t="shared" ref="F512:H512" si="590">SUM(F513:F514)</f>
        <v>71710.5</v>
      </c>
      <c r="G512" s="225">
        <f t="shared" si="590"/>
        <v>387802.69700000004</v>
      </c>
      <c r="H512" s="225">
        <f t="shared" si="590"/>
        <v>459513.19700000004</v>
      </c>
      <c r="I512" s="225"/>
      <c r="J512" s="225"/>
      <c r="K512" s="225"/>
      <c r="L512" s="53"/>
      <c r="M512" s="225">
        <f t="shared" ref="M512:O512" si="591">SUM(M513:M514)</f>
        <v>64539.45</v>
      </c>
      <c r="N512" s="225">
        <f t="shared" si="591"/>
        <v>349022.42730000004</v>
      </c>
      <c r="O512" s="225">
        <f t="shared" si="591"/>
        <v>413561.87730000005</v>
      </c>
      <c r="P512" s="319">
        <v>0</v>
      </c>
      <c r="Q512" s="319">
        <v>0</v>
      </c>
      <c r="R512" s="319">
        <f t="shared" si="526"/>
        <v>0</v>
      </c>
      <c r="S512" s="53"/>
      <c r="T512" s="53"/>
      <c r="U512" s="225">
        <f t="shared" ref="U512:W512" si="592">SUM(U513:U514)</f>
        <v>109717.06499999999</v>
      </c>
      <c r="V512" s="225">
        <f t="shared" si="592"/>
        <v>383924.67003000004</v>
      </c>
      <c r="W512" s="225">
        <f t="shared" si="592"/>
        <v>493641.73503000004</v>
      </c>
      <c r="X512" s="225"/>
      <c r="Y512" s="225"/>
      <c r="Z512" s="225"/>
      <c r="AA512" s="53"/>
      <c r="AB512" s="53"/>
      <c r="AC512" s="53"/>
      <c r="AD512" s="53"/>
      <c r="AE512" s="53"/>
      <c r="AF512" s="53"/>
      <c r="AG512" s="53"/>
      <c r="AH512" s="53"/>
      <c r="AI512" s="53"/>
      <c r="AJ512" s="53"/>
      <c r="AK512" s="53"/>
      <c r="AL512" s="53"/>
      <c r="AM512" s="53"/>
      <c r="AN512" s="53"/>
      <c r="AO512" s="53"/>
      <c r="AP512" s="53"/>
      <c r="AQ512" s="53"/>
      <c r="AR512" s="53"/>
      <c r="AS512" s="53"/>
      <c r="AT512" s="53"/>
      <c r="AU512" s="53"/>
      <c r="AV512" s="53"/>
      <c r="AW512" s="53"/>
      <c r="AX512" s="53"/>
      <c r="AY512" s="53"/>
      <c r="AZ512" s="53"/>
      <c r="BA512" s="53"/>
      <c r="BB512" s="53"/>
      <c r="BC512" s="53"/>
      <c r="BD512" s="53"/>
      <c r="BE512" s="53"/>
      <c r="BF512" s="53"/>
      <c r="BG512" s="53"/>
      <c r="BH512" s="53"/>
      <c r="BI512" s="53"/>
      <c r="BJ512" s="53"/>
      <c r="BK512" s="53"/>
      <c r="BL512" s="53"/>
      <c r="BM512" s="53"/>
      <c r="BN512" s="53"/>
      <c r="BO512" s="53"/>
      <c r="BP512" s="53"/>
      <c r="BQ512" s="53"/>
      <c r="BR512" s="53"/>
      <c r="BS512" s="53"/>
      <c r="BT512" s="53"/>
      <c r="BU512" s="53"/>
      <c r="BV512" s="53"/>
      <c r="BW512" s="53"/>
      <c r="BX512" s="53"/>
    </row>
    <row r="513" spans="1:76" ht="85.5" customHeight="1" outlineLevel="1" x14ac:dyDescent="0.45">
      <c r="A513" s="5">
        <v>423</v>
      </c>
      <c r="B513" s="5">
        <v>423</v>
      </c>
      <c r="C513" s="5" t="s">
        <v>366</v>
      </c>
      <c r="D513" s="196" t="s">
        <v>551</v>
      </c>
      <c r="E513" s="10">
        <v>52.73</v>
      </c>
      <c r="F513" s="285">
        <f t="shared" ref="F513:F514" si="593">E513*I513</f>
        <v>43502.25</v>
      </c>
      <c r="G513" s="285">
        <f t="shared" ref="G513:G514" si="594">E513*J513</f>
        <v>145286.96900000001</v>
      </c>
      <c r="H513" s="285">
        <f t="shared" ref="H513:H514" si="595">F513+G513</f>
        <v>188789.21900000001</v>
      </c>
      <c r="I513" s="285">
        <v>825</v>
      </c>
      <c r="J513" s="285">
        <v>2755.3</v>
      </c>
      <c r="K513" s="10"/>
      <c r="M513" s="319">
        <f t="shared" si="524"/>
        <v>39152.024999999994</v>
      </c>
      <c r="N513" s="319">
        <f t="shared" si="525"/>
        <v>130758.27210000002</v>
      </c>
      <c r="O513" s="319">
        <f t="shared" si="530"/>
        <v>169910.29710000003</v>
      </c>
      <c r="P513" s="319">
        <v>742.5</v>
      </c>
      <c r="Q513" s="319">
        <v>2479.7700000000004</v>
      </c>
      <c r="R513" s="319">
        <f t="shared" si="526"/>
        <v>3222.2700000000004</v>
      </c>
      <c r="U513" s="315">
        <f t="shared" si="564"/>
        <v>66558.44249999999</v>
      </c>
      <c r="V513" s="315">
        <f t="shared" si="565"/>
        <v>143834.09931000002</v>
      </c>
      <c r="W513" s="320">
        <f t="shared" si="527"/>
        <v>210392.54181000002</v>
      </c>
      <c r="X513" s="315">
        <f t="shared" si="528"/>
        <v>1262.25</v>
      </c>
      <c r="Y513" s="315">
        <f t="shared" si="529"/>
        <v>2727.7470000000008</v>
      </c>
      <c r="Z513" s="320"/>
    </row>
    <row r="514" spans="1:76" ht="71.25" customHeight="1" outlineLevel="1" x14ac:dyDescent="0.45">
      <c r="A514" s="5">
        <v>424</v>
      </c>
      <c r="B514" s="5">
        <v>424</v>
      </c>
      <c r="C514" s="5" t="s">
        <v>393</v>
      </c>
      <c r="D514" s="196" t="s">
        <v>551</v>
      </c>
      <c r="E514" s="10">
        <v>53.73</v>
      </c>
      <c r="F514" s="285">
        <f t="shared" si="593"/>
        <v>28208.25</v>
      </c>
      <c r="G514" s="285">
        <f t="shared" si="594"/>
        <v>242515.728</v>
      </c>
      <c r="H514" s="285">
        <f t="shared" si="595"/>
        <v>270723.978</v>
      </c>
      <c r="I514" s="285">
        <v>525</v>
      </c>
      <c r="J514" s="285">
        <v>4513.6000000000004</v>
      </c>
      <c r="K514" s="10"/>
      <c r="M514" s="319">
        <f t="shared" si="524"/>
        <v>25387.424999999999</v>
      </c>
      <c r="N514" s="319">
        <f t="shared" si="525"/>
        <v>218264.15520000001</v>
      </c>
      <c r="O514" s="319">
        <f t="shared" si="530"/>
        <v>243651.5802</v>
      </c>
      <c r="P514" s="319">
        <v>472.5</v>
      </c>
      <c r="Q514" s="319">
        <v>4062.2400000000002</v>
      </c>
      <c r="R514" s="319">
        <f t="shared" si="526"/>
        <v>4534.74</v>
      </c>
      <c r="U514" s="315">
        <f t="shared" si="564"/>
        <v>43158.622499999998</v>
      </c>
      <c r="V514" s="315">
        <f t="shared" si="565"/>
        <v>240090.57072000002</v>
      </c>
      <c r="W514" s="320">
        <f t="shared" si="527"/>
        <v>283249.19322000002</v>
      </c>
      <c r="X514" s="315">
        <f t="shared" si="528"/>
        <v>803.25</v>
      </c>
      <c r="Y514" s="315">
        <f t="shared" si="529"/>
        <v>4468.4640000000009</v>
      </c>
      <c r="Z514" s="320"/>
    </row>
    <row r="515" spans="1:76" s="26" customFormat="1" x14ac:dyDescent="0.45">
      <c r="A515" s="21"/>
      <c r="B515" s="21"/>
      <c r="C515" s="21" t="s">
        <v>243</v>
      </c>
      <c r="D515" s="27"/>
      <c r="E515" s="28"/>
      <c r="F515" s="225">
        <f t="shared" ref="F515:H515" si="596">SUM(F516:F520)</f>
        <v>119971.35</v>
      </c>
      <c r="G515" s="225">
        <f t="shared" si="596"/>
        <v>74504.533699999985</v>
      </c>
      <c r="H515" s="225">
        <f t="shared" si="596"/>
        <v>194475.88369999998</v>
      </c>
      <c r="I515" s="290"/>
      <c r="J515" s="290"/>
      <c r="K515" s="28"/>
      <c r="L515" s="53"/>
      <c r="M515" s="225">
        <f t="shared" ref="M515" si="597">SUM(M516:M520)</f>
        <v>107974.215</v>
      </c>
      <c r="N515" s="225">
        <f t="shared" ref="N515" si="598">SUM(N516:N520)</f>
        <v>67054.080329999997</v>
      </c>
      <c r="O515" s="225">
        <f t="shared" ref="O515" si="599">SUM(O516:O520)</f>
        <v>175028.29532999996</v>
      </c>
      <c r="P515" s="319">
        <v>0</v>
      </c>
      <c r="Q515" s="319">
        <v>0</v>
      </c>
      <c r="R515" s="319">
        <f t="shared" si="526"/>
        <v>0</v>
      </c>
      <c r="S515" s="53"/>
      <c r="T515" s="53"/>
      <c r="U515" s="225">
        <f t="shared" ref="U515" si="600">SUM(U516:U520)</f>
        <v>183556.1655</v>
      </c>
      <c r="V515" s="225">
        <f t="shared" ref="V515" si="601">SUM(V516:V520)</f>
        <v>73759.488362999997</v>
      </c>
      <c r="W515" s="225">
        <f t="shared" ref="W515" si="602">SUM(W516:W520)</f>
        <v>257315.65386300004</v>
      </c>
      <c r="X515" s="225"/>
      <c r="Y515" s="225"/>
      <c r="Z515" s="225"/>
      <c r="AA515" s="53"/>
      <c r="AB515" s="53"/>
      <c r="AC515" s="53"/>
      <c r="AD515" s="53"/>
      <c r="AE515" s="53"/>
      <c r="AF515" s="53"/>
      <c r="AG515" s="53"/>
      <c r="AH515" s="53"/>
      <c r="AI515" s="53"/>
      <c r="AJ515" s="53"/>
      <c r="AK515" s="53"/>
      <c r="AL515" s="53"/>
      <c r="AM515" s="53"/>
      <c r="AN515" s="53"/>
      <c r="AO515" s="53"/>
      <c r="AP515" s="53"/>
      <c r="AQ515" s="53"/>
      <c r="AR515" s="53"/>
      <c r="AS515" s="53"/>
      <c r="AT515" s="53"/>
      <c r="AU515" s="53"/>
      <c r="AV515" s="53"/>
      <c r="AW515" s="53"/>
      <c r="AX515" s="53"/>
      <c r="AY515" s="53"/>
      <c r="AZ515" s="53"/>
      <c r="BA515" s="53"/>
      <c r="BB515" s="53"/>
      <c r="BC515" s="53"/>
      <c r="BD515" s="53"/>
      <c r="BE515" s="53"/>
      <c r="BF515" s="53"/>
      <c r="BG515" s="53"/>
      <c r="BH515" s="53"/>
      <c r="BI515" s="53"/>
      <c r="BJ515" s="53"/>
      <c r="BK515" s="53"/>
      <c r="BL515" s="53"/>
      <c r="BM515" s="53"/>
      <c r="BN515" s="53"/>
      <c r="BO515" s="53"/>
      <c r="BP515" s="53"/>
      <c r="BQ515" s="53"/>
      <c r="BR515" s="53"/>
      <c r="BS515" s="53"/>
      <c r="BT515" s="53"/>
      <c r="BU515" s="53"/>
      <c r="BV515" s="53"/>
      <c r="BW515" s="53"/>
      <c r="BX515" s="53"/>
    </row>
    <row r="516" spans="1:76" ht="171" customHeight="1" outlineLevel="1" x14ac:dyDescent="0.45">
      <c r="A516" s="5">
        <v>425</v>
      </c>
      <c r="B516" s="5">
        <v>425</v>
      </c>
      <c r="C516" s="5" t="s">
        <v>394</v>
      </c>
      <c r="D516" s="196" t="s">
        <v>552</v>
      </c>
      <c r="E516" s="10">
        <v>632.65</v>
      </c>
      <c r="F516" s="285">
        <f t="shared" ref="F516:F520" si="603">E516*I516</f>
        <v>43652.85</v>
      </c>
      <c r="G516" s="285">
        <f t="shared" ref="G516:G520" si="604">E516*J516</f>
        <v>70513.903699999995</v>
      </c>
      <c r="H516" s="285">
        <f t="shared" ref="H516:H520" si="605">F516+G516</f>
        <v>114166.7537</v>
      </c>
      <c r="I516" s="285">
        <v>69</v>
      </c>
      <c r="J516" s="285">
        <v>111.458</v>
      </c>
      <c r="K516" s="10"/>
      <c r="M516" s="319">
        <f t="shared" si="524"/>
        <v>39287.565000000002</v>
      </c>
      <c r="N516" s="319">
        <f t="shared" si="525"/>
        <v>63462.513330000002</v>
      </c>
      <c r="O516" s="319">
        <f t="shared" si="530"/>
        <v>102750.07833</v>
      </c>
      <c r="P516" s="319">
        <v>62.1</v>
      </c>
      <c r="Q516" s="319">
        <v>100.3122</v>
      </c>
      <c r="R516" s="319">
        <f t="shared" si="526"/>
        <v>162.41220000000001</v>
      </c>
      <c r="U516" s="315">
        <f t="shared" si="564"/>
        <v>66788.860499999995</v>
      </c>
      <c r="V516" s="315">
        <f t="shared" si="565"/>
        <v>69808.764663000009</v>
      </c>
      <c r="W516" s="320">
        <f t="shared" si="527"/>
        <v>136597.62516300002</v>
      </c>
      <c r="X516" s="315">
        <f t="shared" si="528"/>
        <v>105.57</v>
      </c>
      <c r="Y516" s="315">
        <f t="shared" si="529"/>
        <v>110.34342000000001</v>
      </c>
      <c r="Z516" s="320"/>
    </row>
    <row r="517" spans="1:76" ht="42.75" customHeight="1" outlineLevel="1" x14ac:dyDescent="0.45">
      <c r="A517" s="5">
        <v>426</v>
      </c>
      <c r="B517" s="5">
        <v>426</v>
      </c>
      <c r="C517" s="5" t="s">
        <v>395</v>
      </c>
      <c r="D517" s="196" t="s">
        <v>549</v>
      </c>
      <c r="E517" s="10">
        <v>55.5</v>
      </c>
      <c r="F517" s="285">
        <f t="shared" si="603"/>
        <v>29137.5</v>
      </c>
      <c r="G517" s="285">
        <f t="shared" si="604"/>
        <v>1237.6500000000001</v>
      </c>
      <c r="H517" s="285">
        <f t="shared" si="605"/>
        <v>30375.15</v>
      </c>
      <c r="I517" s="285">
        <v>525</v>
      </c>
      <c r="J517" s="285">
        <v>22.3</v>
      </c>
      <c r="K517" s="10"/>
      <c r="M517" s="319">
        <f t="shared" si="524"/>
        <v>26223.75</v>
      </c>
      <c r="N517" s="319">
        <f t="shared" si="525"/>
        <v>1113.885</v>
      </c>
      <c r="O517" s="319">
        <f t="shared" si="530"/>
        <v>27337.634999999998</v>
      </c>
      <c r="P517" s="319">
        <v>472.5</v>
      </c>
      <c r="Q517" s="319">
        <v>20.07</v>
      </c>
      <c r="R517" s="319">
        <f t="shared" si="526"/>
        <v>492.57</v>
      </c>
      <c r="U517" s="315">
        <f t="shared" si="564"/>
        <v>44580.375</v>
      </c>
      <c r="V517" s="315">
        <f t="shared" si="565"/>
        <v>1225.2735</v>
      </c>
      <c r="W517" s="320">
        <f t="shared" si="527"/>
        <v>45805.648500000003</v>
      </c>
      <c r="X517" s="315">
        <f t="shared" si="528"/>
        <v>803.25</v>
      </c>
      <c r="Y517" s="315">
        <f t="shared" si="529"/>
        <v>22.077000000000002</v>
      </c>
      <c r="Z517" s="320"/>
    </row>
    <row r="518" spans="1:76" ht="42.75" customHeight="1" outlineLevel="1" x14ac:dyDescent="0.45">
      <c r="A518" s="5">
        <v>427</v>
      </c>
      <c r="B518" s="5">
        <v>427</v>
      </c>
      <c r="C518" s="5" t="s">
        <v>396</v>
      </c>
      <c r="D518" s="196" t="s">
        <v>549</v>
      </c>
      <c r="E518" s="10">
        <v>55.5</v>
      </c>
      <c r="F518" s="285">
        <f t="shared" si="603"/>
        <v>39960</v>
      </c>
      <c r="G518" s="285">
        <f t="shared" si="604"/>
        <v>2375.3999999999996</v>
      </c>
      <c r="H518" s="285">
        <f t="shared" si="605"/>
        <v>42335.4</v>
      </c>
      <c r="I518" s="285">
        <v>720</v>
      </c>
      <c r="J518" s="285">
        <v>42.8</v>
      </c>
      <c r="K518" s="10"/>
      <c r="M518" s="319">
        <f t="shared" si="524"/>
        <v>35964</v>
      </c>
      <c r="N518" s="319">
        <f t="shared" si="525"/>
        <v>2137.8599999999997</v>
      </c>
      <c r="O518" s="319">
        <f t="shared" si="530"/>
        <v>38101.86</v>
      </c>
      <c r="P518" s="319">
        <v>648</v>
      </c>
      <c r="Q518" s="319">
        <v>38.519999999999996</v>
      </c>
      <c r="R518" s="319">
        <f t="shared" si="526"/>
        <v>686.52</v>
      </c>
      <c r="U518" s="315">
        <f t="shared" si="564"/>
        <v>61138.799999999996</v>
      </c>
      <c r="V518" s="315">
        <f t="shared" si="565"/>
        <v>2351.6460000000002</v>
      </c>
      <c r="W518" s="320">
        <f t="shared" si="527"/>
        <v>63490.445999999996</v>
      </c>
      <c r="X518" s="315">
        <f t="shared" si="528"/>
        <v>1101.5999999999999</v>
      </c>
      <c r="Y518" s="315">
        <f t="shared" si="529"/>
        <v>42.372</v>
      </c>
      <c r="Z518" s="320"/>
    </row>
    <row r="519" spans="1:76" ht="57" customHeight="1" outlineLevel="1" x14ac:dyDescent="0.45">
      <c r="A519" s="5">
        <v>428</v>
      </c>
      <c r="B519" s="5">
        <v>428</v>
      </c>
      <c r="C519" s="5" t="s">
        <v>397</v>
      </c>
      <c r="D519" s="196" t="s">
        <v>549</v>
      </c>
      <c r="E519" s="10">
        <v>5.8</v>
      </c>
      <c r="F519" s="285">
        <f t="shared" si="603"/>
        <v>3045</v>
      </c>
      <c r="G519" s="285">
        <f t="shared" si="604"/>
        <v>129.34</v>
      </c>
      <c r="H519" s="285">
        <f t="shared" si="605"/>
        <v>3174.34</v>
      </c>
      <c r="I519" s="285">
        <v>525</v>
      </c>
      <c r="J519" s="285">
        <v>22.3</v>
      </c>
      <c r="K519" s="10"/>
      <c r="M519" s="319">
        <f t="shared" ref="M519:M582" si="606">P519*E519</f>
        <v>2740.5</v>
      </c>
      <c r="N519" s="319">
        <f t="shared" ref="N519:N582" si="607">Q519*E519</f>
        <v>116.40599999999999</v>
      </c>
      <c r="O519" s="319">
        <f t="shared" si="530"/>
        <v>2856.9059999999999</v>
      </c>
      <c r="P519" s="319">
        <v>472.5</v>
      </c>
      <c r="Q519" s="319">
        <v>20.07</v>
      </c>
      <c r="R519" s="319">
        <f t="shared" ref="R519:R582" si="608">P519+Q519</f>
        <v>492.57</v>
      </c>
      <c r="U519" s="315">
        <f t="shared" si="564"/>
        <v>4658.8499999999995</v>
      </c>
      <c r="V519" s="315">
        <f t="shared" si="565"/>
        <v>128.04660000000001</v>
      </c>
      <c r="W519" s="320">
        <f t="shared" ref="W519:W582" si="609">U519+V519</f>
        <v>4786.8965999999991</v>
      </c>
      <c r="X519" s="315">
        <f t="shared" ref="X519:X582" si="610">P519*$S$1</f>
        <v>803.25</v>
      </c>
      <c r="Y519" s="315">
        <f t="shared" ref="Y519:Y582" si="611">Q519*$S$2</f>
        <v>22.077000000000002</v>
      </c>
      <c r="Z519" s="320"/>
    </row>
    <row r="520" spans="1:76" ht="57" customHeight="1" outlineLevel="1" x14ac:dyDescent="0.45">
      <c r="A520" s="5">
        <v>429</v>
      </c>
      <c r="B520" s="5">
        <v>429</v>
      </c>
      <c r="C520" s="5" t="s">
        <v>398</v>
      </c>
      <c r="D520" s="196" t="s">
        <v>549</v>
      </c>
      <c r="E520" s="10">
        <v>5.8</v>
      </c>
      <c r="F520" s="285">
        <f t="shared" si="603"/>
        <v>4176</v>
      </c>
      <c r="G520" s="285">
        <f t="shared" si="604"/>
        <v>248.23999999999998</v>
      </c>
      <c r="H520" s="285">
        <f t="shared" si="605"/>
        <v>4424.24</v>
      </c>
      <c r="I520" s="285">
        <v>720</v>
      </c>
      <c r="J520" s="285">
        <v>42.8</v>
      </c>
      <c r="K520" s="10"/>
      <c r="M520" s="319">
        <f t="shared" si="606"/>
        <v>3758.4</v>
      </c>
      <c r="N520" s="319">
        <f t="shared" si="607"/>
        <v>223.41599999999997</v>
      </c>
      <c r="O520" s="319">
        <f t="shared" ref="O520:O582" si="612">M520+N520</f>
        <v>3981.8160000000003</v>
      </c>
      <c r="P520" s="319">
        <v>648</v>
      </c>
      <c r="Q520" s="319">
        <v>38.519999999999996</v>
      </c>
      <c r="R520" s="319">
        <f t="shared" si="608"/>
        <v>686.52</v>
      </c>
      <c r="U520" s="315">
        <f t="shared" si="564"/>
        <v>6389.2799999999988</v>
      </c>
      <c r="V520" s="315">
        <f t="shared" si="565"/>
        <v>245.7576</v>
      </c>
      <c r="W520" s="320">
        <f t="shared" si="609"/>
        <v>6635.0375999999987</v>
      </c>
      <c r="X520" s="315">
        <f t="shared" si="610"/>
        <v>1101.5999999999999</v>
      </c>
      <c r="Y520" s="315">
        <f t="shared" si="611"/>
        <v>42.372</v>
      </c>
      <c r="Z520" s="320"/>
    </row>
    <row r="521" spans="1:76" s="26" customFormat="1" x14ac:dyDescent="0.45">
      <c r="A521" s="21"/>
      <c r="B521" s="21"/>
      <c r="C521" s="21" t="s">
        <v>399</v>
      </c>
      <c r="D521" s="27"/>
      <c r="E521" s="28"/>
      <c r="F521" s="225">
        <f t="shared" ref="F521:H521" si="613">SUM(F522:F526)</f>
        <v>904755</v>
      </c>
      <c r="G521" s="225">
        <f t="shared" si="613"/>
        <v>0</v>
      </c>
      <c r="H521" s="225">
        <f t="shared" si="613"/>
        <v>904755</v>
      </c>
      <c r="I521" s="290"/>
      <c r="J521" s="290"/>
      <c r="K521" s="28"/>
      <c r="L521" s="53"/>
      <c r="M521" s="225">
        <f t="shared" ref="M521" si="614">SUM(M522:M526)</f>
        <v>814279.5</v>
      </c>
      <c r="N521" s="225">
        <f t="shared" ref="N521" si="615">SUM(N522:N526)</f>
        <v>0</v>
      </c>
      <c r="O521" s="225">
        <f t="shared" ref="O521" si="616">SUM(O522:O526)</f>
        <v>814279.5</v>
      </c>
      <c r="P521" s="319">
        <v>0</v>
      </c>
      <c r="Q521" s="319">
        <v>0</v>
      </c>
      <c r="R521" s="319">
        <f t="shared" si="608"/>
        <v>0</v>
      </c>
      <c r="S521" s="53"/>
      <c r="T521" s="53"/>
      <c r="U521" s="225">
        <f t="shared" ref="U521" si="617">SUM(U522:U526)</f>
        <v>1384275.15</v>
      </c>
      <c r="V521" s="225">
        <f t="shared" ref="V521" si="618">SUM(V522:V526)</f>
        <v>0</v>
      </c>
      <c r="W521" s="225">
        <f t="shared" ref="W521" si="619">SUM(W522:W526)</f>
        <v>1384275.15</v>
      </c>
      <c r="X521" s="225"/>
      <c r="Y521" s="225"/>
      <c r="Z521" s="225"/>
      <c r="AA521" s="53"/>
      <c r="AB521" s="53"/>
      <c r="AC521" s="53"/>
      <c r="AD521" s="53"/>
      <c r="AE521" s="53"/>
      <c r="AF521" s="53"/>
      <c r="AG521" s="53"/>
      <c r="AH521" s="53"/>
      <c r="AI521" s="53"/>
      <c r="AJ521" s="53"/>
      <c r="AK521" s="53"/>
      <c r="AL521" s="53"/>
      <c r="AM521" s="53"/>
      <c r="AN521" s="53"/>
      <c r="AO521" s="53"/>
      <c r="AP521" s="53"/>
      <c r="AQ521" s="53"/>
      <c r="AR521" s="53"/>
      <c r="AS521" s="53"/>
      <c r="AT521" s="53"/>
      <c r="AU521" s="53"/>
      <c r="AV521" s="53"/>
      <c r="AW521" s="53"/>
      <c r="AX521" s="53"/>
      <c r="AY521" s="53"/>
      <c r="AZ521" s="53"/>
      <c r="BA521" s="53"/>
      <c r="BB521" s="53"/>
      <c r="BC521" s="53"/>
      <c r="BD521" s="53"/>
      <c r="BE521" s="53"/>
      <c r="BF521" s="53"/>
      <c r="BG521" s="53"/>
      <c r="BH521" s="53"/>
      <c r="BI521" s="53"/>
      <c r="BJ521" s="53"/>
      <c r="BK521" s="53"/>
      <c r="BL521" s="53"/>
      <c r="BM521" s="53"/>
      <c r="BN521" s="53"/>
      <c r="BO521" s="53"/>
      <c r="BP521" s="53"/>
      <c r="BQ521" s="53"/>
      <c r="BR521" s="53"/>
      <c r="BS521" s="53"/>
      <c r="BT521" s="53"/>
      <c r="BU521" s="53"/>
      <c r="BV521" s="53"/>
      <c r="BW521" s="53"/>
      <c r="BX521" s="53"/>
    </row>
    <row r="522" spans="1:76" ht="28.5" customHeight="1" outlineLevel="1" x14ac:dyDescent="0.45">
      <c r="A522" s="5">
        <v>430</v>
      </c>
      <c r="B522" s="5">
        <v>430</v>
      </c>
      <c r="C522" s="5" t="s">
        <v>247</v>
      </c>
      <c r="D522" s="196" t="s">
        <v>553</v>
      </c>
      <c r="E522" s="10">
        <v>12.023999999999999</v>
      </c>
      <c r="F522" s="285">
        <f t="shared" ref="F522:F526" si="620">E522*I522</f>
        <v>117233.99999999999</v>
      </c>
      <c r="G522" s="285">
        <f t="shared" ref="G522:G526" si="621">E522*J522</f>
        <v>0</v>
      </c>
      <c r="H522" s="285">
        <f t="shared" ref="H522:H526" si="622">F522+G522</f>
        <v>117233.99999999999</v>
      </c>
      <c r="I522" s="285">
        <v>9750</v>
      </c>
      <c r="J522" s="285">
        <v>0</v>
      </c>
      <c r="K522" s="10"/>
      <c r="M522" s="319">
        <f t="shared" si="606"/>
        <v>105510.59999999999</v>
      </c>
      <c r="N522" s="319">
        <f t="shared" si="607"/>
        <v>0</v>
      </c>
      <c r="O522" s="319">
        <f t="shared" si="612"/>
        <v>105510.59999999999</v>
      </c>
      <c r="P522" s="319">
        <v>8775</v>
      </c>
      <c r="Q522" s="319">
        <v>0</v>
      </c>
      <c r="R522" s="319">
        <f t="shared" si="608"/>
        <v>8775</v>
      </c>
      <c r="U522" s="315">
        <f t="shared" si="564"/>
        <v>179368.02</v>
      </c>
      <c r="V522" s="315">
        <f t="shared" si="565"/>
        <v>0</v>
      </c>
      <c r="W522" s="320">
        <f t="shared" si="609"/>
        <v>179368.02</v>
      </c>
      <c r="X522" s="315">
        <f t="shared" si="610"/>
        <v>14917.5</v>
      </c>
      <c r="Y522" s="315">
        <f t="shared" si="611"/>
        <v>0</v>
      </c>
      <c r="Z522" s="320"/>
    </row>
    <row r="523" spans="1:76" ht="42.75" customHeight="1" outlineLevel="1" x14ac:dyDescent="0.45">
      <c r="A523" s="5">
        <v>431</v>
      </c>
      <c r="B523" s="5">
        <v>431</v>
      </c>
      <c r="C523" s="5" t="s">
        <v>248</v>
      </c>
      <c r="D523" s="196" t="s">
        <v>553</v>
      </c>
      <c r="E523" s="10">
        <v>12.023999999999999</v>
      </c>
      <c r="F523" s="285">
        <f t="shared" si="620"/>
        <v>27053.999999999996</v>
      </c>
      <c r="G523" s="285">
        <f t="shared" si="621"/>
        <v>0</v>
      </c>
      <c r="H523" s="285">
        <f t="shared" si="622"/>
        <v>27053.999999999996</v>
      </c>
      <c r="I523" s="285">
        <v>2250</v>
      </c>
      <c r="J523" s="285">
        <v>0</v>
      </c>
      <c r="K523" s="10"/>
      <c r="M523" s="319">
        <f t="shared" si="606"/>
        <v>24348.6</v>
      </c>
      <c r="N523" s="319">
        <f t="shared" si="607"/>
        <v>0</v>
      </c>
      <c r="O523" s="319">
        <f t="shared" si="612"/>
        <v>24348.6</v>
      </c>
      <c r="P523" s="319">
        <v>2025</v>
      </c>
      <c r="Q523" s="319">
        <v>0</v>
      </c>
      <c r="R523" s="319">
        <f t="shared" si="608"/>
        <v>2025</v>
      </c>
      <c r="U523" s="315">
        <f t="shared" si="564"/>
        <v>41392.619999999995</v>
      </c>
      <c r="V523" s="315">
        <f t="shared" si="565"/>
        <v>0</v>
      </c>
      <c r="W523" s="320">
        <f t="shared" si="609"/>
        <v>41392.619999999995</v>
      </c>
      <c r="X523" s="315">
        <f t="shared" si="610"/>
        <v>3442.5</v>
      </c>
      <c r="Y523" s="315">
        <f t="shared" si="611"/>
        <v>0</v>
      </c>
      <c r="Z523" s="320"/>
    </row>
    <row r="524" spans="1:76" ht="28.5" customHeight="1" outlineLevel="1" x14ac:dyDescent="0.45">
      <c r="A524" s="5">
        <v>432</v>
      </c>
      <c r="B524" s="5">
        <v>432</v>
      </c>
      <c r="C524" s="5" t="s">
        <v>249</v>
      </c>
      <c r="D524" s="196" t="s">
        <v>553</v>
      </c>
      <c r="E524" s="10">
        <v>12.023999999999999</v>
      </c>
      <c r="F524" s="285">
        <f t="shared" si="620"/>
        <v>45090</v>
      </c>
      <c r="G524" s="285">
        <f t="shared" si="621"/>
        <v>0</v>
      </c>
      <c r="H524" s="285">
        <f t="shared" si="622"/>
        <v>45090</v>
      </c>
      <c r="I524" s="285">
        <v>3750</v>
      </c>
      <c r="J524" s="285">
        <v>0</v>
      </c>
      <c r="K524" s="10"/>
      <c r="M524" s="319">
        <f t="shared" si="606"/>
        <v>40581</v>
      </c>
      <c r="N524" s="319">
        <f t="shared" si="607"/>
        <v>0</v>
      </c>
      <c r="O524" s="319">
        <f t="shared" si="612"/>
        <v>40581</v>
      </c>
      <c r="P524" s="319">
        <v>3375</v>
      </c>
      <c r="Q524" s="319">
        <v>0</v>
      </c>
      <c r="R524" s="319">
        <f t="shared" si="608"/>
        <v>3375</v>
      </c>
      <c r="U524" s="315">
        <f t="shared" si="564"/>
        <v>68987.7</v>
      </c>
      <c r="V524" s="315">
        <f t="shared" si="565"/>
        <v>0</v>
      </c>
      <c r="W524" s="320">
        <f t="shared" si="609"/>
        <v>68987.7</v>
      </c>
      <c r="X524" s="315">
        <f t="shared" si="610"/>
        <v>5737.5</v>
      </c>
      <c r="Y524" s="315">
        <f t="shared" si="611"/>
        <v>0</v>
      </c>
      <c r="Z524" s="320"/>
    </row>
    <row r="525" spans="1:76" ht="42.75" customHeight="1" outlineLevel="1" x14ac:dyDescent="0.45">
      <c r="A525" s="5">
        <v>433</v>
      </c>
      <c r="B525" s="5">
        <v>433</v>
      </c>
      <c r="C525" s="5" t="s">
        <v>250</v>
      </c>
      <c r="D525" s="196" t="s">
        <v>553</v>
      </c>
      <c r="E525" s="10">
        <v>140.27000000000001</v>
      </c>
      <c r="F525" s="285">
        <f t="shared" si="620"/>
        <v>94682.25</v>
      </c>
      <c r="G525" s="285">
        <f t="shared" si="621"/>
        <v>0</v>
      </c>
      <c r="H525" s="285">
        <f t="shared" si="622"/>
        <v>94682.25</v>
      </c>
      <c r="I525" s="285">
        <v>675</v>
      </c>
      <c r="J525" s="285">
        <v>0</v>
      </c>
      <c r="K525" s="10"/>
      <c r="M525" s="319">
        <f t="shared" si="606"/>
        <v>85214.025000000009</v>
      </c>
      <c r="N525" s="319">
        <f t="shared" si="607"/>
        <v>0</v>
      </c>
      <c r="O525" s="319">
        <f t="shared" si="612"/>
        <v>85214.025000000009</v>
      </c>
      <c r="P525" s="319">
        <v>607.5</v>
      </c>
      <c r="Q525" s="319">
        <v>0</v>
      </c>
      <c r="R525" s="319">
        <f t="shared" si="608"/>
        <v>607.5</v>
      </c>
      <c r="U525" s="315">
        <f t="shared" si="564"/>
        <v>144863.8425</v>
      </c>
      <c r="V525" s="315">
        <f t="shared" si="565"/>
        <v>0</v>
      </c>
      <c r="W525" s="320">
        <f t="shared" si="609"/>
        <v>144863.8425</v>
      </c>
      <c r="X525" s="315">
        <f t="shared" si="610"/>
        <v>1032.75</v>
      </c>
      <c r="Y525" s="315">
        <f t="shared" si="611"/>
        <v>0</v>
      </c>
      <c r="Z525" s="320"/>
    </row>
    <row r="526" spans="1:76" ht="57" customHeight="1" outlineLevel="1" x14ac:dyDescent="0.45">
      <c r="A526" s="5">
        <v>434</v>
      </c>
      <c r="B526" s="5">
        <v>434</v>
      </c>
      <c r="C526" s="5" t="s">
        <v>251</v>
      </c>
      <c r="D526" s="180" t="s">
        <v>553</v>
      </c>
      <c r="E526" s="10">
        <v>140.27000000000001</v>
      </c>
      <c r="F526" s="285">
        <f t="shared" si="620"/>
        <v>620694.75</v>
      </c>
      <c r="G526" s="285">
        <f t="shared" si="621"/>
        <v>0</v>
      </c>
      <c r="H526" s="285">
        <f t="shared" si="622"/>
        <v>620694.75</v>
      </c>
      <c r="I526" s="285">
        <v>4425</v>
      </c>
      <c r="J526" s="285">
        <v>0</v>
      </c>
      <c r="K526" s="10"/>
      <c r="M526" s="319">
        <f t="shared" si="606"/>
        <v>558625.27500000002</v>
      </c>
      <c r="N526" s="319">
        <f t="shared" si="607"/>
        <v>0</v>
      </c>
      <c r="O526" s="319">
        <f t="shared" si="612"/>
        <v>558625.27500000002</v>
      </c>
      <c r="P526" s="319">
        <v>3982.5</v>
      </c>
      <c r="Q526" s="319">
        <v>0</v>
      </c>
      <c r="R526" s="319">
        <f t="shared" si="608"/>
        <v>3982.5</v>
      </c>
      <c r="U526" s="315">
        <f t="shared" si="564"/>
        <v>949662.96750000003</v>
      </c>
      <c r="V526" s="315">
        <f t="shared" si="565"/>
        <v>0</v>
      </c>
      <c r="W526" s="320">
        <f t="shared" si="609"/>
        <v>949662.96750000003</v>
      </c>
      <c r="X526" s="315">
        <f t="shared" si="610"/>
        <v>6770.25</v>
      </c>
      <c r="Y526" s="315">
        <f t="shared" si="611"/>
        <v>0</v>
      </c>
      <c r="Z526" s="320"/>
    </row>
    <row r="527" spans="1:76" s="267" customFormat="1" x14ac:dyDescent="0.45">
      <c r="A527" s="261"/>
      <c r="B527" s="261"/>
      <c r="C527" s="261" t="s">
        <v>400</v>
      </c>
      <c r="D527" s="262"/>
      <c r="E527" s="263"/>
      <c r="F527" s="293">
        <f>F528+F530</f>
        <v>397800</v>
      </c>
      <c r="G527" s="293">
        <f t="shared" ref="G527:H527" si="623">G528+G530</f>
        <v>414273</v>
      </c>
      <c r="H527" s="293">
        <f t="shared" si="623"/>
        <v>812073</v>
      </c>
      <c r="I527" s="293"/>
      <c r="J527" s="293"/>
      <c r="K527" s="263"/>
      <c r="L527" s="55"/>
      <c r="M527" s="293">
        <f>M528+M530</f>
        <v>358020</v>
      </c>
      <c r="N527" s="293">
        <f t="shared" ref="N527" si="624">N528+N530</f>
        <v>372845.7</v>
      </c>
      <c r="O527" s="293">
        <f t="shared" ref="O527" si="625">O528+O530</f>
        <v>730865.7</v>
      </c>
      <c r="P527" s="319">
        <v>0</v>
      </c>
      <c r="Q527" s="319">
        <v>0</v>
      </c>
      <c r="R527" s="319">
        <f t="shared" si="608"/>
        <v>0</v>
      </c>
      <c r="S527" s="55"/>
      <c r="T527" s="55"/>
      <c r="U527" s="293">
        <f>U528+U530</f>
        <v>608634</v>
      </c>
      <c r="V527" s="293">
        <f t="shared" ref="V527" si="626">V528+V530</f>
        <v>410130.27</v>
      </c>
      <c r="W527" s="293">
        <f t="shared" ref="W527" si="627">W528+W530</f>
        <v>1018764.27</v>
      </c>
      <c r="X527" s="293"/>
      <c r="Y527" s="293"/>
      <c r="Z527" s="293"/>
      <c r="AA527" s="55"/>
      <c r="AB527" s="55"/>
      <c r="AC527" s="55"/>
      <c r="AD527" s="55"/>
      <c r="AE527" s="55"/>
      <c r="AF527" s="55"/>
      <c r="AG527" s="55"/>
      <c r="AH527" s="55"/>
      <c r="AI527" s="55"/>
      <c r="AJ527" s="55"/>
      <c r="AK527" s="55"/>
      <c r="AL527" s="55"/>
      <c r="AM527" s="55"/>
      <c r="AN527" s="55"/>
      <c r="AO527" s="55"/>
      <c r="AP527" s="55"/>
      <c r="AQ527" s="55"/>
      <c r="AR527" s="55"/>
      <c r="AS527" s="55"/>
      <c r="AT527" s="55"/>
      <c r="AU527" s="55"/>
      <c r="AV527" s="55"/>
      <c r="AW527" s="55"/>
      <c r="AX527" s="55"/>
      <c r="AY527" s="55"/>
      <c r="AZ527" s="55"/>
      <c r="BA527" s="55"/>
      <c r="BB527" s="55"/>
      <c r="BC527" s="55"/>
      <c r="BD527" s="55"/>
      <c r="BE527" s="55"/>
      <c r="BF527" s="55"/>
      <c r="BG527" s="55"/>
      <c r="BH527" s="55"/>
      <c r="BI527" s="55"/>
      <c r="BJ527" s="55"/>
      <c r="BK527" s="55"/>
      <c r="BL527" s="55"/>
      <c r="BM527" s="55"/>
      <c r="BN527" s="55"/>
      <c r="BO527" s="55"/>
      <c r="BP527" s="55"/>
      <c r="BQ527" s="55"/>
      <c r="BR527" s="55"/>
      <c r="BS527" s="55"/>
      <c r="BT527" s="55"/>
      <c r="BU527" s="55"/>
      <c r="BV527" s="55"/>
      <c r="BW527" s="55"/>
      <c r="BX527" s="55"/>
    </row>
    <row r="528" spans="1:76" s="26" customFormat="1" x14ac:dyDescent="0.45">
      <c r="A528" s="21"/>
      <c r="B528" s="21"/>
      <c r="C528" s="21" t="s">
        <v>401</v>
      </c>
      <c r="D528" s="27"/>
      <c r="E528" s="28"/>
      <c r="F528" s="290">
        <f>F529</f>
        <v>168300</v>
      </c>
      <c r="G528" s="290">
        <f t="shared" ref="G528:H528" si="628">G529</f>
        <v>0</v>
      </c>
      <c r="H528" s="290">
        <f t="shared" si="628"/>
        <v>168300</v>
      </c>
      <c r="I528" s="290"/>
      <c r="J528" s="290"/>
      <c r="K528" s="28"/>
      <c r="L528" s="53"/>
      <c r="M528" s="290">
        <f>M529</f>
        <v>151470</v>
      </c>
      <c r="N528" s="290">
        <f t="shared" ref="N528" si="629">N529</f>
        <v>0</v>
      </c>
      <c r="O528" s="290">
        <f t="shared" ref="O528" si="630">O529</f>
        <v>151470</v>
      </c>
      <c r="P528" s="319">
        <v>0</v>
      </c>
      <c r="Q528" s="319">
        <v>0</v>
      </c>
      <c r="R528" s="319">
        <f t="shared" si="608"/>
        <v>0</v>
      </c>
      <c r="S528" s="53"/>
      <c r="T528" s="53"/>
      <c r="U528" s="290">
        <f>U529</f>
        <v>257499</v>
      </c>
      <c r="V528" s="290">
        <f t="shared" ref="V528" si="631">V529</f>
        <v>0</v>
      </c>
      <c r="W528" s="290">
        <f t="shared" ref="W528" si="632">W529</f>
        <v>257499</v>
      </c>
      <c r="X528" s="290"/>
      <c r="Y528" s="290"/>
      <c r="Z528" s="290"/>
      <c r="AA528" s="53"/>
      <c r="AB528" s="53"/>
      <c r="AC528" s="53"/>
      <c r="AD528" s="53"/>
      <c r="AE528" s="53"/>
      <c r="AF528" s="53"/>
      <c r="AG528" s="53"/>
      <c r="AH528" s="53"/>
      <c r="AI528" s="53"/>
      <c r="AJ528" s="53"/>
      <c r="AK528" s="53"/>
      <c r="AL528" s="53"/>
      <c r="AM528" s="53"/>
      <c r="AN528" s="53"/>
      <c r="AO528" s="53"/>
      <c r="AP528" s="53"/>
      <c r="AQ528" s="53"/>
      <c r="AR528" s="53"/>
      <c r="AS528" s="53"/>
      <c r="AT528" s="53"/>
      <c r="AU528" s="53"/>
      <c r="AV528" s="53"/>
      <c r="AW528" s="53"/>
      <c r="AX528" s="53"/>
      <c r="AY528" s="53"/>
      <c r="AZ528" s="53"/>
      <c r="BA528" s="53"/>
      <c r="BB528" s="53"/>
      <c r="BC528" s="53"/>
      <c r="BD528" s="53"/>
      <c r="BE528" s="53"/>
      <c r="BF528" s="53"/>
      <c r="BG528" s="53"/>
      <c r="BH528" s="53"/>
      <c r="BI528" s="53"/>
      <c r="BJ528" s="53"/>
      <c r="BK528" s="53"/>
      <c r="BL528" s="53"/>
      <c r="BM528" s="53"/>
      <c r="BN528" s="53"/>
      <c r="BO528" s="53"/>
      <c r="BP528" s="53"/>
      <c r="BQ528" s="53"/>
      <c r="BR528" s="53"/>
      <c r="BS528" s="53"/>
      <c r="BT528" s="53"/>
      <c r="BU528" s="53"/>
      <c r="BV528" s="53"/>
      <c r="BW528" s="53"/>
      <c r="BX528" s="53"/>
    </row>
    <row r="529" spans="1:76" ht="28.5" customHeight="1" outlineLevel="1" x14ac:dyDescent="0.45">
      <c r="A529" s="5">
        <v>435</v>
      </c>
      <c r="B529" s="5">
        <v>435</v>
      </c>
      <c r="C529" s="5" t="s">
        <v>402</v>
      </c>
      <c r="D529" s="196" t="s">
        <v>550</v>
      </c>
      <c r="E529" s="10">
        <v>51</v>
      </c>
      <c r="F529" s="285">
        <f t="shared" ref="F529" si="633">E529*I529</f>
        <v>168300</v>
      </c>
      <c r="G529" s="285"/>
      <c r="H529" s="285">
        <f t="shared" ref="H529" si="634">F529+G529</f>
        <v>168300</v>
      </c>
      <c r="I529" s="285">
        <v>3300</v>
      </c>
      <c r="J529" s="285"/>
      <c r="K529" s="10"/>
      <c r="M529" s="319">
        <f t="shared" si="606"/>
        <v>151470</v>
      </c>
      <c r="N529" s="319">
        <f t="shared" si="607"/>
        <v>0</v>
      </c>
      <c r="O529" s="319">
        <f t="shared" si="612"/>
        <v>151470</v>
      </c>
      <c r="P529" s="319">
        <v>2970</v>
      </c>
      <c r="Q529" s="319">
        <v>0</v>
      </c>
      <c r="R529" s="319">
        <f t="shared" si="608"/>
        <v>2970</v>
      </c>
      <c r="U529" s="315">
        <f t="shared" si="564"/>
        <v>257499</v>
      </c>
      <c r="V529" s="315">
        <f t="shared" si="565"/>
        <v>0</v>
      </c>
      <c r="W529" s="320">
        <f t="shared" si="609"/>
        <v>257499</v>
      </c>
      <c r="X529" s="315">
        <f t="shared" si="610"/>
        <v>5049</v>
      </c>
      <c r="Y529" s="315">
        <f t="shared" si="611"/>
        <v>0</v>
      </c>
      <c r="Z529" s="320"/>
    </row>
    <row r="530" spans="1:76" s="26" customFormat="1" x14ac:dyDescent="0.45">
      <c r="A530" s="21"/>
      <c r="B530" s="21"/>
      <c r="C530" s="21" t="s">
        <v>403</v>
      </c>
      <c r="D530" s="27"/>
      <c r="E530" s="28"/>
      <c r="F530" s="290">
        <f>F531</f>
        <v>229500</v>
      </c>
      <c r="G530" s="290">
        <f t="shared" ref="G530:H530" si="635">G531</f>
        <v>414273</v>
      </c>
      <c r="H530" s="290">
        <f t="shared" si="635"/>
        <v>643773</v>
      </c>
      <c r="I530" s="290"/>
      <c r="J530" s="290"/>
      <c r="K530" s="28"/>
      <c r="L530" s="53"/>
      <c r="M530" s="290">
        <f>M531</f>
        <v>206550</v>
      </c>
      <c r="N530" s="290">
        <f t="shared" ref="N530" si="636">N531</f>
        <v>372845.7</v>
      </c>
      <c r="O530" s="290">
        <f t="shared" ref="O530" si="637">O531</f>
        <v>579395.69999999995</v>
      </c>
      <c r="P530" s="319">
        <v>0</v>
      </c>
      <c r="Q530" s="319">
        <v>0</v>
      </c>
      <c r="R530" s="319">
        <f t="shared" si="608"/>
        <v>0</v>
      </c>
      <c r="S530" s="53"/>
      <c r="T530" s="53"/>
      <c r="U530" s="290">
        <f>U531</f>
        <v>351135</v>
      </c>
      <c r="V530" s="290">
        <f t="shared" ref="V530" si="638">V531</f>
        <v>410130.27</v>
      </c>
      <c r="W530" s="290">
        <f t="shared" ref="W530" si="639">W531</f>
        <v>761265.27</v>
      </c>
      <c r="X530" s="290"/>
      <c r="Y530" s="290"/>
      <c r="Z530" s="290"/>
      <c r="AA530" s="53"/>
      <c r="AB530" s="53"/>
      <c r="AC530" s="53"/>
      <c r="AD530" s="53"/>
      <c r="AE530" s="53"/>
      <c r="AF530" s="53"/>
      <c r="AG530" s="53"/>
      <c r="AH530" s="53"/>
      <c r="AI530" s="53"/>
      <c r="AJ530" s="53"/>
      <c r="AK530" s="53"/>
      <c r="AL530" s="53"/>
      <c r="AM530" s="53"/>
      <c r="AN530" s="53"/>
      <c r="AO530" s="53"/>
      <c r="AP530" s="53"/>
      <c r="AQ530" s="53"/>
      <c r="AR530" s="53"/>
      <c r="AS530" s="53"/>
      <c r="AT530" s="53"/>
      <c r="AU530" s="53"/>
      <c r="AV530" s="53"/>
      <c r="AW530" s="53"/>
      <c r="AX530" s="53"/>
      <c r="AY530" s="53"/>
      <c r="AZ530" s="53"/>
      <c r="BA530" s="53"/>
      <c r="BB530" s="53"/>
      <c r="BC530" s="53"/>
      <c r="BD530" s="53"/>
      <c r="BE530" s="53"/>
      <c r="BF530" s="53"/>
      <c r="BG530" s="53"/>
      <c r="BH530" s="53"/>
      <c r="BI530" s="53"/>
      <c r="BJ530" s="53"/>
      <c r="BK530" s="53"/>
      <c r="BL530" s="53"/>
      <c r="BM530" s="53"/>
      <c r="BN530" s="53"/>
      <c r="BO530" s="53"/>
      <c r="BP530" s="53"/>
      <c r="BQ530" s="53"/>
      <c r="BR530" s="53"/>
      <c r="BS530" s="53"/>
      <c r="BT530" s="53"/>
      <c r="BU530" s="53"/>
      <c r="BV530" s="53"/>
      <c r="BW530" s="53"/>
      <c r="BX530" s="53"/>
    </row>
    <row r="531" spans="1:76" ht="42.75" customHeight="1" outlineLevel="1" x14ac:dyDescent="0.45">
      <c r="A531" s="5">
        <v>436</v>
      </c>
      <c r="B531" s="5">
        <v>436</v>
      </c>
      <c r="C531" s="5" t="s">
        <v>404</v>
      </c>
      <c r="D531" s="196" t="s">
        <v>550</v>
      </c>
      <c r="E531" s="10">
        <v>51</v>
      </c>
      <c r="F531" s="285">
        <f t="shared" ref="F531" si="640">E531*I531</f>
        <v>229500</v>
      </c>
      <c r="G531" s="285">
        <f>J531*E531</f>
        <v>414273</v>
      </c>
      <c r="H531" s="285">
        <f t="shared" ref="H531" si="641">F531+G531</f>
        <v>643773</v>
      </c>
      <c r="I531" s="285">
        <v>4500</v>
      </c>
      <c r="J531" s="285">
        <v>8123</v>
      </c>
      <c r="K531" s="10"/>
      <c r="M531" s="319">
        <f t="shared" si="606"/>
        <v>206550</v>
      </c>
      <c r="N531" s="319">
        <f t="shared" si="607"/>
        <v>372845.7</v>
      </c>
      <c r="O531" s="319">
        <f t="shared" si="612"/>
        <v>579395.69999999995</v>
      </c>
      <c r="P531" s="319">
        <v>4050</v>
      </c>
      <c r="Q531" s="319">
        <v>7310.7</v>
      </c>
      <c r="R531" s="319">
        <f t="shared" si="608"/>
        <v>11360.7</v>
      </c>
      <c r="U531" s="315">
        <f t="shared" si="564"/>
        <v>351135</v>
      </c>
      <c r="V531" s="315">
        <f t="shared" si="565"/>
        <v>410130.27</v>
      </c>
      <c r="W531" s="320">
        <f t="shared" si="609"/>
        <v>761265.27</v>
      </c>
      <c r="X531" s="315">
        <f t="shared" si="610"/>
        <v>6885</v>
      </c>
      <c r="Y531" s="315">
        <f t="shared" si="611"/>
        <v>8041.77</v>
      </c>
      <c r="Z531" s="320"/>
    </row>
    <row r="532" spans="1:76" s="205" customFormat="1" ht="39" customHeight="1" x14ac:dyDescent="0.45">
      <c r="A532" s="256"/>
      <c r="B532" s="256"/>
      <c r="C532" s="256" t="s">
        <v>405</v>
      </c>
      <c r="D532" s="256"/>
      <c r="E532" s="257"/>
      <c r="F532" s="258">
        <f t="shared" ref="F532:H532" si="642">F533+F534+F543+F548+F551</f>
        <v>4371733.333333333</v>
      </c>
      <c r="G532" s="258">
        <f t="shared" si="642"/>
        <v>2297746.0299999998</v>
      </c>
      <c r="H532" s="258">
        <f t="shared" si="642"/>
        <v>6669479.3633333333</v>
      </c>
      <c r="I532" s="258"/>
      <c r="J532" s="258"/>
      <c r="K532" s="258"/>
      <c r="L532" s="55"/>
      <c r="M532" s="258">
        <f t="shared" ref="M532:O532" si="643">M533+M534+M543+M548+M551</f>
        <v>3934560</v>
      </c>
      <c r="N532" s="258">
        <f t="shared" si="643"/>
        <v>2067971.4270000001</v>
      </c>
      <c r="O532" s="258">
        <f t="shared" si="643"/>
        <v>6002531.4270000001</v>
      </c>
      <c r="P532" s="319">
        <v>0</v>
      </c>
      <c r="Q532" s="319">
        <v>0</v>
      </c>
      <c r="R532" s="319">
        <f t="shared" si="608"/>
        <v>0</v>
      </c>
      <c r="S532" s="55"/>
      <c r="T532" s="55"/>
      <c r="U532" s="258">
        <f t="shared" ref="U532:W532" si="644">U533+U534+U543+U548+U551</f>
        <v>6688752.0000000009</v>
      </c>
      <c r="V532" s="258">
        <f t="shared" si="644"/>
        <v>2274768.5697000003</v>
      </c>
      <c r="W532" s="258">
        <f t="shared" si="644"/>
        <v>8963520.5697000008</v>
      </c>
      <c r="X532" s="258"/>
      <c r="Y532" s="258"/>
      <c r="Z532" s="258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  <c r="AS532" s="55"/>
      <c r="AT532" s="55"/>
      <c r="AU532" s="55"/>
      <c r="AV532" s="55"/>
      <c r="AW532" s="55"/>
      <c r="AX532" s="55"/>
      <c r="AY532" s="55"/>
      <c r="AZ532" s="55"/>
      <c r="BA532" s="55"/>
      <c r="BB532" s="55"/>
      <c r="BC532" s="55"/>
      <c r="BD532" s="55"/>
      <c r="BE532" s="55"/>
      <c r="BF532" s="55"/>
      <c r="BG532" s="55"/>
      <c r="BH532" s="55"/>
      <c r="BI532" s="55"/>
      <c r="BJ532" s="55"/>
      <c r="BK532" s="55"/>
      <c r="BL532" s="55"/>
      <c r="BM532" s="55"/>
      <c r="BN532" s="55"/>
      <c r="BO532" s="55"/>
      <c r="BP532" s="55"/>
      <c r="BQ532" s="55"/>
      <c r="BR532" s="55"/>
      <c r="BS532" s="55"/>
      <c r="BT532" s="55"/>
      <c r="BU532" s="55"/>
      <c r="BV532" s="55"/>
      <c r="BW532" s="55"/>
      <c r="BX532" s="55"/>
    </row>
    <row r="533" spans="1:76" ht="234.75" customHeight="1" outlineLevel="1" x14ac:dyDescent="0.45">
      <c r="A533" s="5">
        <v>437</v>
      </c>
      <c r="B533" s="5">
        <v>437</v>
      </c>
      <c r="C533" s="5" t="s">
        <v>406</v>
      </c>
      <c r="D533" s="196" t="s">
        <v>550</v>
      </c>
      <c r="E533" s="10">
        <v>2</v>
      </c>
      <c r="F533" s="285">
        <f>I533*E533</f>
        <v>116666.66666666667</v>
      </c>
      <c r="G533" s="285">
        <f>J533*E533</f>
        <v>247333.33333333334</v>
      </c>
      <c r="H533" s="285">
        <f>F533+G533</f>
        <v>364000</v>
      </c>
      <c r="I533" s="285">
        <v>58333.333333333336</v>
      </c>
      <c r="J533" s="285">
        <v>123666.66666666667</v>
      </c>
      <c r="K533" s="10">
        <f>J533+I533</f>
        <v>182000</v>
      </c>
      <c r="M533" s="319">
        <f t="shared" si="606"/>
        <v>105000</v>
      </c>
      <c r="N533" s="319">
        <f t="shared" si="607"/>
        <v>222600</v>
      </c>
      <c r="O533" s="319">
        <f t="shared" si="612"/>
        <v>327600</v>
      </c>
      <c r="P533" s="319">
        <v>52500</v>
      </c>
      <c r="Q533" s="319">
        <v>111300</v>
      </c>
      <c r="R533" s="319">
        <f t="shared" si="608"/>
        <v>163800</v>
      </c>
      <c r="U533" s="315">
        <f t="shared" si="564"/>
        <v>178500</v>
      </c>
      <c r="V533" s="315">
        <f t="shared" si="565"/>
        <v>244860.00000000003</v>
      </c>
      <c r="W533" s="320">
        <f t="shared" si="609"/>
        <v>423360</v>
      </c>
      <c r="X533" s="315">
        <f t="shared" si="610"/>
        <v>89250</v>
      </c>
      <c r="Y533" s="315">
        <f t="shared" si="611"/>
        <v>122430.00000000001</v>
      </c>
      <c r="Z533" s="320"/>
    </row>
    <row r="534" spans="1:76" s="26" customFormat="1" x14ac:dyDescent="0.45">
      <c r="A534" s="21"/>
      <c r="B534" s="21"/>
      <c r="C534" s="21" t="s">
        <v>407</v>
      </c>
      <c r="D534" s="27"/>
      <c r="E534" s="28"/>
      <c r="F534" s="225">
        <f t="shared" ref="F534:H534" si="645">SUM(F535:F542)</f>
        <v>1907685</v>
      </c>
      <c r="G534" s="225">
        <f t="shared" si="645"/>
        <v>678545</v>
      </c>
      <c r="H534" s="225">
        <f t="shared" si="645"/>
        <v>2586230</v>
      </c>
      <c r="I534" s="225"/>
      <c r="J534" s="225"/>
      <c r="K534" s="225"/>
      <c r="L534" s="53"/>
      <c r="M534" s="225">
        <f t="shared" ref="M534:O534" si="646">SUM(M535:M542)</f>
        <v>1716916.5000000002</v>
      </c>
      <c r="N534" s="225">
        <f t="shared" si="646"/>
        <v>610690.5</v>
      </c>
      <c r="O534" s="225">
        <f t="shared" si="646"/>
        <v>2327607</v>
      </c>
      <c r="P534" s="319">
        <v>0</v>
      </c>
      <c r="Q534" s="319">
        <v>0</v>
      </c>
      <c r="R534" s="319">
        <f t="shared" si="608"/>
        <v>0</v>
      </c>
      <c r="S534" s="53"/>
      <c r="T534" s="53"/>
      <c r="U534" s="225">
        <f t="shared" ref="U534:W534" si="647">SUM(U535:U542)</f>
        <v>2918758.0500000007</v>
      </c>
      <c r="V534" s="225">
        <f t="shared" si="647"/>
        <v>671759.55</v>
      </c>
      <c r="W534" s="225">
        <f t="shared" si="647"/>
        <v>3590517.6</v>
      </c>
      <c r="X534" s="225"/>
      <c r="Y534" s="225"/>
      <c r="Z534" s="225"/>
      <c r="AA534" s="53"/>
      <c r="AB534" s="53"/>
      <c r="AC534" s="53"/>
      <c r="AD534" s="53"/>
      <c r="AE534" s="53"/>
      <c r="AF534" s="53"/>
      <c r="AG534" s="53"/>
      <c r="AH534" s="53"/>
      <c r="AI534" s="53"/>
      <c r="AJ534" s="53"/>
      <c r="AK534" s="53"/>
      <c r="AL534" s="53"/>
      <c r="AM534" s="53"/>
      <c r="AN534" s="53"/>
      <c r="AO534" s="53"/>
      <c r="AP534" s="53"/>
      <c r="AQ534" s="53"/>
      <c r="AR534" s="53"/>
      <c r="AS534" s="53"/>
      <c r="AT534" s="53"/>
      <c r="AU534" s="53"/>
      <c r="AV534" s="53"/>
      <c r="AW534" s="53"/>
      <c r="AX534" s="53"/>
      <c r="AY534" s="53"/>
      <c r="AZ534" s="53"/>
      <c r="BA534" s="53"/>
      <c r="BB534" s="53"/>
      <c r="BC534" s="53"/>
      <c r="BD534" s="53"/>
      <c r="BE534" s="53"/>
      <c r="BF534" s="53"/>
      <c r="BG534" s="53"/>
      <c r="BH534" s="53"/>
      <c r="BI534" s="53"/>
      <c r="BJ534" s="53"/>
      <c r="BK534" s="53"/>
      <c r="BL534" s="53"/>
      <c r="BM534" s="53"/>
      <c r="BN534" s="53"/>
      <c r="BO534" s="53"/>
      <c r="BP534" s="53"/>
      <c r="BQ534" s="53"/>
      <c r="BR534" s="53"/>
      <c r="BS534" s="53"/>
      <c r="BT534" s="53"/>
      <c r="BU534" s="53"/>
      <c r="BV534" s="53"/>
      <c r="BW534" s="53"/>
      <c r="BX534" s="53"/>
    </row>
    <row r="535" spans="1:76" ht="85.5" customHeight="1" outlineLevel="1" x14ac:dyDescent="0.45">
      <c r="A535" s="5">
        <v>438</v>
      </c>
      <c r="B535" s="5">
        <v>438</v>
      </c>
      <c r="C535" s="5" t="s">
        <v>408</v>
      </c>
      <c r="D535" s="196" t="s">
        <v>557</v>
      </c>
      <c r="E535" s="10">
        <v>24</v>
      </c>
      <c r="F535" s="285">
        <f>I535*E535</f>
        <v>25600</v>
      </c>
      <c r="G535" s="285">
        <f>J535*E535</f>
        <v>12400.000000000002</v>
      </c>
      <c r="H535" s="285">
        <f>F535+G535</f>
        <v>38000</v>
      </c>
      <c r="I535" s="285">
        <v>1066.6666666666667</v>
      </c>
      <c r="J535" s="285">
        <v>516.66666666666674</v>
      </c>
      <c r="K535" s="10">
        <f>J535+I535</f>
        <v>1583.3333333333335</v>
      </c>
      <c r="M535" s="319">
        <f t="shared" si="606"/>
        <v>23040.000000000004</v>
      </c>
      <c r="N535" s="319">
        <f t="shared" si="607"/>
        <v>11160.000000000002</v>
      </c>
      <c r="O535" s="319">
        <f t="shared" si="612"/>
        <v>34200.000000000007</v>
      </c>
      <c r="P535" s="319">
        <v>960.00000000000011</v>
      </c>
      <c r="Q535" s="319">
        <v>465.00000000000006</v>
      </c>
      <c r="R535" s="319">
        <f t="shared" si="608"/>
        <v>1425.0000000000002</v>
      </c>
      <c r="U535" s="315">
        <f t="shared" si="564"/>
        <v>39168.000000000007</v>
      </c>
      <c r="V535" s="315">
        <f t="shared" si="565"/>
        <v>12276.000000000004</v>
      </c>
      <c r="W535" s="320">
        <f t="shared" si="609"/>
        <v>51444.000000000015</v>
      </c>
      <c r="X535" s="315">
        <f t="shared" si="610"/>
        <v>1632.0000000000002</v>
      </c>
      <c r="Y535" s="315">
        <f t="shared" si="611"/>
        <v>511.50000000000011</v>
      </c>
      <c r="Z535" s="320"/>
    </row>
    <row r="536" spans="1:76" ht="85.5" customHeight="1" outlineLevel="1" x14ac:dyDescent="0.45">
      <c r="A536" s="5">
        <v>439</v>
      </c>
      <c r="B536" s="5">
        <v>439</v>
      </c>
      <c r="C536" s="5" t="s">
        <v>408</v>
      </c>
      <c r="D536" s="196" t="s">
        <v>557</v>
      </c>
      <c r="E536" s="10">
        <v>18</v>
      </c>
      <c r="F536" s="285">
        <f t="shared" ref="F536:F542" si="648">I536*E536</f>
        <v>19200</v>
      </c>
      <c r="G536" s="285">
        <f t="shared" ref="G536:G542" si="649">J536*E536</f>
        <v>11700</v>
      </c>
      <c r="H536" s="285">
        <f t="shared" ref="H536:H542" si="650">F536+G536</f>
        <v>30900</v>
      </c>
      <c r="I536" s="285">
        <v>1066.6666666666667</v>
      </c>
      <c r="J536" s="285">
        <v>650</v>
      </c>
      <c r="K536" s="10">
        <f t="shared" ref="K536:K542" si="651">J536+I536</f>
        <v>1716.6666666666667</v>
      </c>
      <c r="M536" s="319">
        <f t="shared" si="606"/>
        <v>17280.000000000004</v>
      </c>
      <c r="N536" s="319">
        <f t="shared" si="607"/>
        <v>10530</v>
      </c>
      <c r="O536" s="319">
        <f t="shared" si="612"/>
        <v>27810.000000000004</v>
      </c>
      <c r="P536" s="319">
        <v>960.00000000000011</v>
      </c>
      <c r="Q536" s="319">
        <v>585</v>
      </c>
      <c r="R536" s="319">
        <f t="shared" si="608"/>
        <v>1545</v>
      </c>
      <c r="U536" s="315">
        <f t="shared" si="564"/>
        <v>29376.000000000004</v>
      </c>
      <c r="V536" s="315">
        <f t="shared" si="565"/>
        <v>11583</v>
      </c>
      <c r="W536" s="320">
        <f t="shared" si="609"/>
        <v>40959</v>
      </c>
      <c r="X536" s="315">
        <f t="shared" si="610"/>
        <v>1632.0000000000002</v>
      </c>
      <c r="Y536" s="315">
        <f t="shared" si="611"/>
        <v>643.5</v>
      </c>
      <c r="Z536" s="320"/>
    </row>
    <row r="537" spans="1:76" ht="85.5" customHeight="1" outlineLevel="1" x14ac:dyDescent="0.45">
      <c r="A537" s="5">
        <v>440</v>
      </c>
      <c r="B537" s="5">
        <v>440</v>
      </c>
      <c r="C537" s="5" t="s">
        <v>409</v>
      </c>
      <c r="D537" s="196" t="s">
        <v>557</v>
      </c>
      <c r="E537" s="10">
        <v>100</v>
      </c>
      <c r="F537" s="285">
        <f t="shared" si="648"/>
        <v>106666.66666666667</v>
      </c>
      <c r="G537" s="285">
        <f t="shared" si="649"/>
        <v>33166.666666666672</v>
      </c>
      <c r="H537" s="285">
        <f t="shared" si="650"/>
        <v>139833.33333333334</v>
      </c>
      <c r="I537" s="285">
        <v>1066.6666666666667</v>
      </c>
      <c r="J537" s="285">
        <v>331.66666666666669</v>
      </c>
      <c r="K537" s="10">
        <f t="shared" si="651"/>
        <v>1398.3333333333335</v>
      </c>
      <c r="M537" s="319">
        <f t="shared" si="606"/>
        <v>96000.000000000015</v>
      </c>
      <c r="N537" s="319">
        <f t="shared" si="607"/>
        <v>29850</v>
      </c>
      <c r="O537" s="319">
        <f t="shared" si="612"/>
        <v>125850.00000000001</v>
      </c>
      <c r="P537" s="319">
        <v>960.00000000000011</v>
      </c>
      <c r="Q537" s="319">
        <v>298.5</v>
      </c>
      <c r="R537" s="319">
        <f t="shared" si="608"/>
        <v>1258.5</v>
      </c>
      <c r="U537" s="315">
        <f t="shared" si="564"/>
        <v>163200.00000000003</v>
      </c>
      <c r="V537" s="315">
        <f t="shared" si="565"/>
        <v>32835</v>
      </c>
      <c r="W537" s="320">
        <f t="shared" si="609"/>
        <v>196035.00000000003</v>
      </c>
      <c r="X537" s="315">
        <f t="shared" si="610"/>
        <v>1632.0000000000002</v>
      </c>
      <c r="Y537" s="315">
        <f t="shared" si="611"/>
        <v>328.35</v>
      </c>
      <c r="Z537" s="320"/>
    </row>
    <row r="538" spans="1:76" ht="171" customHeight="1" outlineLevel="1" x14ac:dyDescent="0.45">
      <c r="A538" s="5">
        <v>441</v>
      </c>
      <c r="B538" s="5">
        <v>441</v>
      </c>
      <c r="C538" s="5" t="s">
        <v>410</v>
      </c>
      <c r="D538" s="196" t="s">
        <v>557</v>
      </c>
      <c r="E538" s="10">
        <v>1197</v>
      </c>
      <c r="F538" s="285">
        <f t="shared" si="648"/>
        <v>1276800</v>
      </c>
      <c r="G538" s="285">
        <f t="shared" si="649"/>
        <v>373065</v>
      </c>
      <c r="H538" s="285">
        <f t="shared" si="650"/>
        <v>1649865</v>
      </c>
      <c r="I538" s="285">
        <v>1066.6666666666667</v>
      </c>
      <c r="J538" s="285">
        <v>311.66666666666669</v>
      </c>
      <c r="K538" s="10">
        <f t="shared" si="651"/>
        <v>1378.3333333333335</v>
      </c>
      <c r="M538" s="319">
        <f t="shared" si="606"/>
        <v>1149120.0000000002</v>
      </c>
      <c r="N538" s="319">
        <f t="shared" si="607"/>
        <v>335758.5</v>
      </c>
      <c r="O538" s="319">
        <f t="shared" si="612"/>
        <v>1484878.5000000002</v>
      </c>
      <c r="P538" s="319">
        <v>960.00000000000011</v>
      </c>
      <c r="Q538" s="319">
        <v>280.5</v>
      </c>
      <c r="R538" s="319">
        <f t="shared" si="608"/>
        <v>1240.5</v>
      </c>
      <c r="U538" s="315">
        <f t="shared" si="564"/>
        <v>1953504.0000000002</v>
      </c>
      <c r="V538" s="315">
        <f t="shared" si="565"/>
        <v>369334.35000000003</v>
      </c>
      <c r="W538" s="320">
        <f t="shared" si="609"/>
        <v>2322838.35</v>
      </c>
      <c r="X538" s="315">
        <f t="shared" si="610"/>
        <v>1632.0000000000002</v>
      </c>
      <c r="Y538" s="315">
        <f t="shared" si="611"/>
        <v>308.55</v>
      </c>
      <c r="Z538" s="320"/>
    </row>
    <row r="539" spans="1:76" ht="42.75" customHeight="1" outlineLevel="1" x14ac:dyDescent="0.45">
      <c r="A539" s="5">
        <v>442</v>
      </c>
      <c r="B539" s="5">
        <v>442</v>
      </c>
      <c r="C539" s="5" t="s">
        <v>411</v>
      </c>
      <c r="D539" s="196" t="s">
        <v>557</v>
      </c>
      <c r="E539" s="10">
        <v>146</v>
      </c>
      <c r="F539" s="285">
        <f t="shared" si="648"/>
        <v>42583.333333333336</v>
      </c>
      <c r="G539" s="285">
        <f t="shared" si="649"/>
        <v>24090</v>
      </c>
      <c r="H539" s="285">
        <f t="shared" si="650"/>
        <v>66673.333333333343</v>
      </c>
      <c r="I539" s="285">
        <v>291.66666666666669</v>
      </c>
      <c r="J539" s="285">
        <v>165</v>
      </c>
      <c r="K539" s="10">
        <f t="shared" si="651"/>
        <v>456.66666666666669</v>
      </c>
      <c r="M539" s="319">
        <f t="shared" si="606"/>
        <v>38325</v>
      </c>
      <c r="N539" s="319">
        <f t="shared" si="607"/>
        <v>21681</v>
      </c>
      <c r="O539" s="319">
        <f t="shared" si="612"/>
        <v>60006</v>
      </c>
      <c r="P539" s="319">
        <v>262.5</v>
      </c>
      <c r="Q539" s="319">
        <v>148.5</v>
      </c>
      <c r="R539" s="319">
        <f t="shared" si="608"/>
        <v>411</v>
      </c>
      <c r="U539" s="315">
        <f t="shared" si="564"/>
        <v>65152.5</v>
      </c>
      <c r="V539" s="315">
        <f t="shared" si="565"/>
        <v>23849.100000000002</v>
      </c>
      <c r="W539" s="320">
        <f t="shared" si="609"/>
        <v>89001.600000000006</v>
      </c>
      <c r="X539" s="315">
        <f t="shared" si="610"/>
        <v>446.25</v>
      </c>
      <c r="Y539" s="315">
        <f t="shared" si="611"/>
        <v>163.35000000000002</v>
      </c>
      <c r="Z539" s="320"/>
    </row>
    <row r="540" spans="1:76" ht="71.25" customHeight="1" outlineLevel="1" x14ac:dyDescent="0.45">
      <c r="A540" s="5">
        <v>443</v>
      </c>
      <c r="B540" s="5">
        <v>443</v>
      </c>
      <c r="C540" s="5" t="s">
        <v>412</v>
      </c>
      <c r="D540" s="196" t="s">
        <v>557</v>
      </c>
      <c r="E540" s="10">
        <v>146</v>
      </c>
      <c r="F540" s="285">
        <f t="shared" si="648"/>
        <v>35770</v>
      </c>
      <c r="G540" s="285">
        <f t="shared" si="649"/>
        <v>16060</v>
      </c>
      <c r="H540" s="285">
        <f t="shared" si="650"/>
        <v>51830</v>
      </c>
      <c r="I540" s="285">
        <v>245</v>
      </c>
      <c r="J540" s="285">
        <v>110</v>
      </c>
      <c r="K540" s="10">
        <f t="shared" si="651"/>
        <v>355</v>
      </c>
      <c r="M540" s="319">
        <f t="shared" si="606"/>
        <v>32193</v>
      </c>
      <c r="N540" s="319">
        <f t="shared" si="607"/>
        <v>14454</v>
      </c>
      <c r="O540" s="319">
        <f t="shared" si="612"/>
        <v>46647</v>
      </c>
      <c r="P540" s="319">
        <v>220.5</v>
      </c>
      <c r="Q540" s="319">
        <v>99</v>
      </c>
      <c r="R540" s="319">
        <f t="shared" si="608"/>
        <v>319.5</v>
      </c>
      <c r="U540" s="315">
        <f t="shared" si="564"/>
        <v>54728.1</v>
      </c>
      <c r="V540" s="315">
        <f t="shared" si="565"/>
        <v>15899.400000000001</v>
      </c>
      <c r="W540" s="320">
        <f t="shared" si="609"/>
        <v>70627.5</v>
      </c>
      <c r="X540" s="315">
        <f t="shared" si="610"/>
        <v>374.84999999999997</v>
      </c>
      <c r="Y540" s="315">
        <f t="shared" si="611"/>
        <v>108.9</v>
      </c>
      <c r="Z540" s="320"/>
    </row>
    <row r="541" spans="1:76" ht="256.5" customHeight="1" outlineLevel="1" x14ac:dyDescent="0.45">
      <c r="A541" s="5">
        <v>444</v>
      </c>
      <c r="B541" s="5">
        <v>444</v>
      </c>
      <c r="C541" s="5" t="s">
        <v>413</v>
      </c>
      <c r="D541" s="196" t="s">
        <v>557</v>
      </c>
      <c r="E541" s="10">
        <v>1631</v>
      </c>
      <c r="F541" s="285">
        <f t="shared" si="648"/>
        <v>399595</v>
      </c>
      <c r="G541" s="285">
        <f t="shared" si="649"/>
        <v>206593.33333333334</v>
      </c>
      <c r="H541" s="285">
        <f t="shared" si="650"/>
        <v>606188.33333333337</v>
      </c>
      <c r="I541" s="285">
        <v>245</v>
      </c>
      <c r="J541" s="285">
        <v>126.66666666666667</v>
      </c>
      <c r="K541" s="10">
        <f t="shared" si="651"/>
        <v>371.66666666666669</v>
      </c>
      <c r="M541" s="319">
        <f t="shared" si="606"/>
        <v>359635.5</v>
      </c>
      <c r="N541" s="319">
        <f t="shared" si="607"/>
        <v>185934</v>
      </c>
      <c r="O541" s="319">
        <f t="shared" si="612"/>
        <v>545569.5</v>
      </c>
      <c r="P541" s="319">
        <v>220.5</v>
      </c>
      <c r="Q541" s="319">
        <v>114</v>
      </c>
      <c r="R541" s="319">
        <f t="shared" si="608"/>
        <v>334.5</v>
      </c>
      <c r="U541" s="315">
        <f t="shared" si="564"/>
        <v>611380.35</v>
      </c>
      <c r="V541" s="315">
        <f t="shared" si="565"/>
        <v>204527.40000000002</v>
      </c>
      <c r="W541" s="320">
        <f t="shared" si="609"/>
        <v>815907.75</v>
      </c>
      <c r="X541" s="315">
        <f t="shared" si="610"/>
        <v>374.84999999999997</v>
      </c>
      <c r="Y541" s="315">
        <f t="shared" si="611"/>
        <v>125.4</v>
      </c>
      <c r="Z541" s="320"/>
    </row>
    <row r="542" spans="1:76" ht="14.25" customHeight="1" outlineLevel="1" x14ac:dyDescent="0.45">
      <c r="A542" s="5">
        <v>445</v>
      </c>
      <c r="B542" s="5">
        <v>445</v>
      </c>
      <c r="C542" s="5" t="s">
        <v>414</v>
      </c>
      <c r="D542" s="196" t="s">
        <v>557</v>
      </c>
      <c r="E542" s="10">
        <v>6</v>
      </c>
      <c r="F542" s="285">
        <f t="shared" si="648"/>
        <v>1470</v>
      </c>
      <c r="G542" s="285">
        <f t="shared" si="649"/>
        <v>1470</v>
      </c>
      <c r="H542" s="285">
        <f t="shared" si="650"/>
        <v>2940</v>
      </c>
      <c r="I542" s="285">
        <v>245</v>
      </c>
      <c r="J542" s="285">
        <v>245</v>
      </c>
      <c r="K542" s="10">
        <f t="shared" si="651"/>
        <v>490</v>
      </c>
      <c r="M542" s="319">
        <f t="shared" si="606"/>
        <v>1323</v>
      </c>
      <c r="N542" s="319">
        <f t="shared" si="607"/>
        <v>1323</v>
      </c>
      <c r="O542" s="319">
        <f t="shared" si="612"/>
        <v>2646</v>
      </c>
      <c r="P542" s="319">
        <v>220.5</v>
      </c>
      <c r="Q542" s="319">
        <v>220.5</v>
      </c>
      <c r="R542" s="319">
        <f t="shared" si="608"/>
        <v>441</v>
      </c>
      <c r="U542" s="315">
        <f t="shared" si="564"/>
        <v>2249.1</v>
      </c>
      <c r="V542" s="315">
        <f t="shared" si="565"/>
        <v>1455.3000000000002</v>
      </c>
      <c r="W542" s="320">
        <f t="shared" si="609"/>
        <v>3704.4</v>
      </c>
      <c r="X542" s="315">
        <f t="shared" si="610"/>
        <v>374.84999999999997</v>
      </c>
      <c r="Y542" s="315">
        <f t="shared" si="611"/>
        <v>242.55</v>
      </c>
      <c r="Z542" s="320"/>
    </row>
    <row r="543" spans="1:76" s="26" customFormat="1" x14ac:dyDescent="0.45">
      <c r="A543" s="21"/>
      <c r="B543" s="21"/>
      <c r="C543" s="21" t="s">
        <v>415</v>
      </c>
      <c r="D543" s="27"/>
      <c r="E543" s="28"/>
      <c r="F543" s="225">
        <f t="shared" ref="F543:H543" si="652">SUM(F544:F547)</f>
        <v>1299923.3333333335</v>
      </c>
      <c r="G543" s="225">
        <f t="shared" si="652"/>
        <v>1371867.6966666665</v>
      </c>
      <c r="H543" s="225">
        <f t="shared" si="652"/>
        <v>2671791.0300000003</v>
      </c>
      <c r="I543" s="225"/>
      <c r="J543" s="225"/>
      <c r="K543" s="225"/>
      <c r="L543" s="53"/>
      <c r="M543" s="225">
        <f t="shared" ref="M543:O543" si="653">SUM(M544:M547)</f>
        <v>1169931</v>
      </c>
      <c r="N543" s="225">
        <f t="shared" si="653"/>
        <v>1234680.9270000001</v>
      </c>
      <c r="O543" s="225">
        <f t="shared" si="653"/>
        <v>2404611.9270000001</v>
      </c>
      <c r="P543" s="319">
        <v>0</v>
      </c>
      <c r="Q543" s="319">
        <v>0</v>
      </c>
      <c r="R543" s="319">
        <f t="shared" si="608"/>
        <v>0</v>
      </c>
      <c r="S543" s="53"/>
      <c r="T543" s="53"/>
      <c r="U543" s="225">
        <f t="shared" ref="U543:W543" si="654">SUM(U544:U547)</f>
        <v>1988882.7000000002</v>
      </c>
      <c r="V543" s="225">
        <f t="shared" si="654"/>
        <v>1358149.0197000003</v>
      </c>
      <c r="W543" s="225">
        <f t="shared" si="654"/>
        <v>3347031.7197000002</v>
      </c>
      <c r="X543" s="225"/>
      <c r="Y543" s="225"/>
      <c r="Z543" s="225"/>
      <c r="AA543" s="53"/>
      <c r="AB543" s="53"/>
      <c r="AC543" s="53"/>
      <c r="AD543" s="53"/>
      <c r="AE543" s="53"/>
      <c r="AF543" s="53"/>
      <c r="AG543" s="53"/>
      <c r="AH543" s="53"/>
      <c r="AI543" s="53"/>
      <c r="AJ543" s="53"/>
      <c r="AK543" s="53"/>
      <c r="AL543" s="53"/>
      <c r="AM543" s="53"/>
      <c r="AN543" s="53"/>
      <c r="AO543" s="53"/>
      <c r="AP543" s="53"/>
      <c r="AQ543" s="53"/>
      <c r="AR543" s="53"/>
      <c r="AS543" s="53"/>
      <c r="AT543" s="53"/>
      <c r="AU543" s="53"/>
      <c r="AV543" s="53"/>
      <c r="AW543" s="53"/>
      <c r="AX543" s="53"/>
      <c r="AY543" s="53"/>
      <c r="AZ543" s="53"/>
      <c r="BA543" s="53"/>
      <c r="BB543" s="53"/>
      <c r="BC543" s="53"/>
      <c r="BD543" s="53"/>
      <c r="BE543" s="53"/>
      <c r="BF543" s="53"/>
      <c r="BG543" s="53"/>
      <c r="BH543" s="53"/>
      <c r="BI543" s="53"/>
      <c r="BJ543" s="53"/>
      <c r="BK543" s="53"/>
      <c r="BL543" s="53"/>
      <c r="BM543" s="53"/>
      <c r="BN543" s="53"/>
      <c r="BO543" s="53"/>
      <c r="BP543" s="53"/>
      <c r="BQ543" s="53"/>
      <c r="BR543" s="53"/>
      <c r="BS543" s="53"/>
      <c r="BT543" s="53"/>
      <c r="BU543" s="53"/>
      <c r="BV543" s="53"/>
      <c r="BW543" s="53"/>
      <c r="BX543" s="53"/>
    </row>
    <row r="544" spans="1:76" ht="142.5" customHeight="1" outlineLevel="1" x14ac:dyDescent="0.45">
      <c r="A544" s="5">
        <v>446</v>
      </c>
      <c r="B544" s="5">
        <v>446</v>
      </c>
      <c r="C544" s="5" t="s">
        <v>416</v>
      </c>
      <c r="D544" s="196" t="s">
        <v>557</v>
      </c>
      <c r="E544" s="10">
        <v>875</v>
      </c>
      <c r="F544" s="285">
        <f t="shared" ref="F544:F547" si="655">I544*E544</f>
        <v>627083.33333333337</v>
      </c>
      <c r="G544" s="285">
        <f t="shared" ref="G544:G547" si="656">J544*E544</f>
        <v>922395.83333333337</v>
      </c>
      <c r="H544" s="285">
        <f t="shared" ref="H544:H547" si="657">F544+G544</f>
        <v>1549479.1666666667</v>
      </c>
      <c r="I544" s="285">
        <v>716.66666666666674</v>
      </c>
      <c r="J544" s="285">
        <v>1054.1666666666667</v>
      </c>
      <c r="K544" s="10">
        <f t="shared" ref="K544" si="658">J544+I544</f>
        <v>1770.8333333333335</v>
      </c>
      <c r="M544" s="319">
        <f t="shared" si="606"/>
        <v>564375.00000000012</v>
      </c>
      <c r="N544" s="319">
        <f t="shared" si="607"/>
        <v>830156.25000000012</v>
      </c>
      <c r="O544" s="319">
        <f t="shared" si="612"/>
        <v>1394531.2500000002</v>
      </c>
      <c r="P544" s="319">
        <v>645.00000000000011</v>
      </c>
      <c r="Q544" s="319">
        <v>948.75000000000011</v>
      </c>
      <c r="R544" s="319">
        <f t="shared" si="608"/>
        <v>1593.7500000000002</v>
      </c>
      <c r="U544" s="315">
        <f t="shared" si="564"/>
        <v>959437.50000000023</v>
      </c>
      <c r="V544" s="315">
        <f t="shared" si="565"/>
        <v>913171.87500000023</v>
      </c>
      <c r="W544" s="320">
        <f t="shared" si="609"/>
        <v>1872609.3750000005</v>
      </c>
      <c r="X544" s="315">
        <f t="shared" si="610"/>
        <v>1096.5000000000002</v>
      </c>
      <c r="Y544" s="315">
        <f t="shared" si="611"/>
        <v>1043.6250000000002</v>
      </c>
      <c r="Z544" s="320"/>
    </row>
    <row r="545" spans="1:76" ht="42.75" customHeight="1" outlineLevel="1" x14ac:dyDescent="0.45">
      <c r="A545" s="5">
        <v>447</v>
      </c>
      <c r="B545" s="5">
        <v>447</v>
      </c>
      <c r="C545" s="5" t="s">
        <v>417</v>
      </c>
      <c r="D545" s="196" t="s">
        <v>557</v>
      </c>
      <c r="E545" s="10">
        <v>330</v>
      </c>
      <c r="F545" s="285">
        <f t="shared" si="655"/>
        <v>250800</v>
      </c>
      <c r="G545" s="285">
        <f t="shared" si="656"/>
        <v>226749.6</v>
      </c>
      <c r="H545" s="285">
        <f t="shared" si="657"/>
        <v>477549.6</v>
      </c>
      <c r="I545" s="285">
        <v>760</v>
      </c>
      <c r="J545" s="285">
        <v>687.12</v>
      </c>
      <c r="K545" s="10"/>
      <c r="M545" s="319">
        <f t="shared" si="606"/>
        <v>225720</v>
      </c>
      <c r="N545" s="319">
        <f t="shared" si="607"/>
        <v>204074.64</v>
      </c>
      <c r="O545" s="319">
        <f t="shared" si="612"/>
        <v>429794.64</v>
      </c>
      <c r="P545" s="319">
        <v>684</v>
      </c>
      <c r="Q545" s="319">
        <v>618.40800000000002</v>
      </c>
      <c r="R545" s="319">
        <f t="shared" si="608"/>
        <v>1302.4079999999999</v>
      </c>
      <c r="U545" s="315">
        <f t="shared" si="564"/>
        <v>383724</v>
      </c>
      <c r="V545" s="315">
        <f t="shared" si="565"/>
        <v>224482.10400000002</v>
      </c>
      <c r="W545" s="320">
        <f t="shared" si="609"/>
        <v>608206.10400000005</v>
      </c>
      <c r="X545" s="315">
        <f t="shared" si="610"/>
        <v>1162.8</v>
      </c>
      <c r="Y545" s="315">
        <f t="shared" si="611"/>
        <v>680.24880000000007</v>
      </c>
      <c r="Z545" s="320"/>
    </row>
    <row r="546" spans="1:76" ht="42.75" customHeight="1" outlineLevel="1" x14ac:dyDescent="0.45">
      <c r="A546" s="5">
        <v>448</v>
      </c>
      <c r="B546" s="5">
        <v>448</v>
      </c>
      <c r="C546" s="5" t="s">
        <v>418</v>
      </c>
      <c r="D546" s="196" t="s">
        <v>557</v>
      </c>
      <c r="E546" s="10">
        <v>429</v>
      </c>
      <c r="F546" s="285">
        <f t="shared" si="655"/>
        <v>326040</v>
      </c>
      <c r="G546" s="285">
        <f t="shared" si="656"/>
        <v>173388.93</v>
      </c>
      <c r="H546" s="285">
        <f t="shared" si="657"/>
        <v>499428.93</v>
      </c>
      <c r="I546" s="285">
        <v>760</v>
      </c>
      <c r="J546" s="285">
        <v>404.17</v>
      </c>
      <c r="K546" s="10"/>
      <c r="M546" s="319">
        <f t="shared" si="606"/>
        <v>293436</v>
      </c>
      <c r="N546" s="319">
        <f t="shared" si="607"/>
        <v>156050.03700000001</v>
      </c>
      <c r="O546" s="319">
        <f t="shared" si="612"/>
        <v>449486.03700000001</v>
      </c>
      <c r="P546" s="319">
        <v>684</v>
      </c>
      <c r="Q546" s="319">
        <v>363.75300000000004</v>
      </c>
      <c r="R546" s="319">
        <f t="shared" si="608"/>
        <v>1047.7530000000002</v>
      </c>
      <c r="U546" s="315">
        <f t="shared" si="564"/>
        <v>498841.19999999995</v>
      </c>
      <c r="V546" s="315">
        <f t="shared" si="565"/>
        <v>171655.04070000004</v>
      </c>
      <c r="W546" s="320">
        <f t="shared" si="609"/>
        <v>670496.24069999997</v>
      </c>
      <c r="X546" s="315">
        <f t="shared" si="610"/>
        <v>1162.8</v>
      </c>
      <c r="Y546" s="315">
        <f t="shared" si="611"/>
        <v>400.12830000000008</v>
      </c>
      <c r="Z546" s="320"/>
    </row>
    <row r="547" spans="1:76" ht="71.25" customHeight="1" outlineLevel="1" x14ac:dyDescent="0.45">
      <c r="A547" s="5">
        <v>449</v>
      </c>
      <c r="B547" s="5">
        <v>449</v>
      </c>
      <c r="C547" s="5" t="s">
        <v>419</v>
      </c>
      <c r="D547" s="196" t="s">
        <v>550</v>
      </c>
      <c r="E547" s="10">
        <v>48</v>
      </c>
      <c r="F547" s="285">
        <f t="shared" si="655"/>
        <v>96000</v>
      </c>
      <c r="G547" s="285">
        <f t="shared" si="656"/>
        <v>49333.333333333336</v>
      </c>
      <c r="H547" s="285">
        <f t="shared" si="657"/>
        <v>145333.33333333334</v>
      </c>
      <c r="I547" s="285">
        <v>2000</v>
      </c>
      <c r="J547" s="285">
        <v>1027.7777777777778</v>
      </c>
      <c r="K547" s="10"/>
      <c r="M547" s="319">
        <f t="shared" si="606"/>
        <v>86400</v>
      </c>
      <c r="N547" s="319">
        <f t="shared" si="607"/>
        <v>44400.000000000007</v>
      </c>
      <c r="O547" s="319">
        <f t="shared" si="612"/>
        <v>130800</v>
      </c>
      <c r="P547" s="319">
        <v>1800</v>
      </c>
      <c r="Q547" s="319">
        <v>925.00000000000011</v>
      </c>
      <c r="R547" s="319">
        <f t="shared" si="608"/>
        <v>2725</v>
      </c>
      <c r="U547" s="315">
        <f t="shared" si="564"/>
        <v>146880</v>
      </c>
      <c r="V547" s="315">
        <f t="shared" si="565"/>
        <v>48840.000000000015</v>
      </c>
      <c r="W547" s="320">
        <f t="shared" si="609"/>
        <v>195720</v>
      </c>
      <c r="X547" s="315">
        <f t="shared" si="610"/>
        <v>3060</v>
      </c>
      <c r="Y547" s="315">
        <f t="shared" si="611"/>
        <v>1017.5000000000002</v>
      </c>
      <c r="Z547" s="320"/>
    </row>
    <row r="548" spans="1:76" s="26" customFormat="1" x14ac:dyDescent="0.45">
      <c r="A548" s="21"/>
      <c r="B548" s="21"/>
      <c r="C548" s="21" t="s">
        <v>420</v>
      </c>
      <c r="D548" s="27"/>
      <c r="E548" s="28"/>
      <c r="F548" s="225">
        <f t="shared" ref="F548:H548" si="659">SUM(F549:F550)</f>
        <v>554125</v>
      </c>
      <c r="G548" s="225">
        <f t="shared" si="659"/>
        <v>0</v>
      </c>
      <c r="H548" s="225">
        <f t="shared" si="659"/>
        <v>554125</v>
      </c>
      <c r="I548" s="290"/>
      <c r="J548" s="290"/>
      <c r="K548" s="28"/>
      <c r="L548" s="53"/>
      <c r="M548" s="225">
        <f t="shared" ref="M548" si="660">SUM(M549:M550)</f>
        <v>498712.50000000006</v>
      </c>
      <c r="N548" s="225">
        <f t="shared" ref="N548" si="661">SUM(N549:N550)</f>
        <v>0</v>
      </c>
      <c r="O548" s="225">
        <f t="shared" ref="O548" si="662">SUM(O549:O550)</f>
        <v>498712.50000000006</v>
      </c>
      <c r="P548" s="319">
        <v>0</v>
      </c>
      <c r="Q548" s="319">
        <v>0</v>
      </c>
      <c r="R548" s="319">
        <f t="shared" si="608"/>
        <v>0</v>
      </c>
      <c r="S548" s="53"/>
      <c r="T548" s="53"/>
      <c r="U548" s="225">
        <f t="shared" ref="U548" si="663">SUM(U549:U550)</f>
        <v>847811.25000000012</v>
      </c>
      <c r="V548" s="225">
        <f t="shared" ref="V548" si="664">SUM(V549:V550)</f>
        <v>0</v>
      </c>
      <c r="W548" s="225">
        <f t="shared" ref="W548" si="665">SUM(W549:W550)</f>
        <v>847811.25000000012</v>
      </c>
      <c r="X548" s="225"/>
      <c r="Y548" s="225"/>
      <c r="Z548" s="225"/>
      <c r="AA548" s="53"/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  <c r="AL548" s="53"/>
      <c r="AM548" s="53"/>
      <c r="AN548" s="53"/>
      <c r="AO548" s="53"/>
      <c r="AP548" s="53"/>
      <c r="AQ548" s="53"/>
      <c r="AR548" s="53"/>
      <c r="AS548" s="53"/>
      <c r="AT548" s="53"/>
      <c r="AU548" s="53"/>
      <c r="AV548" s="53"/>
      <c r="AW548" s="53"/>
      <c r="AX548" s="53"/>
      <c r="AY548" s="53"/>
      <c r="AZ548" s="53"/>
      <c r="BA548" s="53"/>
      <c r="BB548" s="53"/>
      <c r="BC548" s="53"/>
      <c r="BD548" s="53"/>
      <c r="BE548" s="53"/>
      <c r="BF548" s="53"/>
      <c r="BG548" s="53"/>
      <c r="BH548" s="53"/>
      <c r="BI548" s="53"/>
      <c r="BJ548" s="53"/>
      <c r="BK548" s="53"/>
      <c r="BL548" s="53"/>
      <c r="BM548" s="53"/>
      <c r="BN548" s="53"/>
      <c r="BO548" s="53"/>
      <c r="BP548" s="53"/>
      <c r="BQ548" s="53"/>
      <c r="BR548" s="53"/>
      <c r="BS548" s="53"/>
      <c r="BT548" s="53"/>
      <c r="BU548" s="53"/>
      <c r="BV548" s="53"/>
      <c r="BW548" s="53"/>
      <c r="BX548" s="53"/>
    </row>
    <row r="549" spans="1:76" ht="28.5" customHeight="1" outlineLevel="1" x14ac:dyDescent="0.45">
      <c r="A549" s="5">
        <v>450</v>
      </c>
      <c r="B549" s="5">
        <v>450</v>
      </c>
      <c r="C549" s="5" t="s">
        <v>421</v>
      </c>
      <c r="D549" s="196" t="s">
        <v>562</v>
      </c>
      <c r="E549" s="10">
        <v>429</v>
      </c>
      <c r="F549" s="285">
        <f t="shared" ref="F549:F550" si="666">I549*E549</f>
        <v>464750.00000000006</v>
      </c>
      <c r="G549" s="285">
        <f t="shared" ref="G549:G550" si="667">J549*E549</f>
        <v>0</v>
      </c>
      <c r="H549" s="285">
        <f t="shared" ref="H549:H550" si="668">F549+G549</f>
        <v>464750.00000000006</v>
      </c>
      <c r="I549" s="285">
        <v>1083.3333333333335</v>
      </c>
      <c r="J549" s="285">
        <v>0</v>
      </c>
      <c r="K549" s="10"/>
      <c r="M549" s="319">
        <f t="shared" si="606"/>
        <v>418275.00000000006</v>
      </c>
      <c r="N549" s="319">
        <f t="shared" si="607"/>
        <v>0</v>
      </c>
      <c r="O549" s="319">
        <f t="shared" si="612"/>
        <v>418275.00000000006</v>
      </c>
      <c r="P549" s="319">
        <v>975.00000000000011</v>
      </c>
      <c r="Q549" s="319">
        <v>0</v>
      </c>
      <c r="R549" s="319">
        <f t="shared" si="608"/>
        <v>975.00000000000011</v>
      </c>
      <c r="U549" s="315">
        <f t="shared" si="564"/>
        <v>711067.50000000012</v>
      </c>
      <c r="V549" s="315">
        <f t="shared" si="565"/>
        <v>0</v>
      </c>
      <c r="W549" s="320">
        <f t="shared" si="609"/>
        <v>711067.50000000012</v>
      </c>
      <c r="X549" s="315">
        <f t="shared" si="610"/>
        <v>1657.5000000000002</v>
      </c>
      <c r="Y549" s="315">
        <f t="shared" si="611"/>
        <v>0</v>
      </c>
      <c r="Z549" s="320"/>
    </row>
    <row r="550" spans="1:76" ht="28.5" customHeight="1" outlineLevel="1" x14ac:dyDescent="0.45">
      <c r="A550" s="5">
        <v>451</v>
      </c>
      <c r="B550" s="5">
        <v>451</v>
      </c>
      <c r="C550" s="5" t="s">
        <v>422</v>
      </c>
      <c r="D550" s="196" t="s">
        <v>562</v>
      </c>
      <c r="E550" s="10">
        <v>429</v>
      </c>
      <c r="F550" s="285">
        <f t="shared" si="666"/>
        <v>89375</v>
      </c>
      <c r="G550" s="285">
        <f t="shared" si="667"/>
        <v>0</v>
      </c>
      <c r="H550" s="285">
        <f t="shared" si="668"/>
        <v>89375</v>
      </c>
      <c r="I550" s="285">
        <v>208.33333333333334</v>
      </c>
      <c r="J550" s="285">
        <v>0</v>
      </c>
      <c r="K550" s="10"/>
      <c r="M550" s="319">
        <f t="shared" si="606"/>
        <v>80437.5</v>
      </c>
      <c r="N550" s="319">
        <f t="shared" si="607"/>
        <v>0</v>
      </c>
      <c r="O550" s="319">
        <f t="shared" si="612"/>
        <v>80437.5</v>
      </c>
      <c r="P550" s="319">
        <v>187.5</v>
      </c>
      <c r="Q550" s="319">
        <v>0</v>
      </c>
      <c r="R550" s="319">
        <f t="shared" si="608"/>
        <v>187.5</v>
      </c>
      <c r="U550" s="315">
        <f t="shared" ref="U550:U613" si="669">X550*E550</f>
        <v>136743.75</v>
      </c>
      <c r="V550" s="315">
        <f t="shared" ref="V550:V613" si="670">Y550*E550</f>
        <v>0</v>
      </c>
      <c r="W550" s="320">
        <f t="shared" si="609"/>
        <v>136743.75</v>
      </c>
      <c r="X550" s="315">
        <f t="shared" si="610"/>
        <v>318.75</v>
      </c>
      <c r="Y550" s="315">
        <f t="shared" si="611"/>
        <v>0</v>
      </c>
      <c r="Z550" s="320"/>
    </row>
    <row r="551" spans="1:76" s="26" customFormat="1" x14ac:dyDescent="0.45">
      <c r="A551" s="21"/>
      <c r="B551" s="21"/>
      <c r="C551" s="21" t="s">
        <v>423</v>
      </c>
      <c r="D551" s="27"/>
      <c r="E551" s="28"/>
      <c r="F551" s="225">
        <f>SUM(F552:F553)</f>
        <v>493333.33333333337</v>
      </c>
      <c r="G551" s="225">
        <f t="shared" ref="G551:H551" si="671">SUM(G552:G553)</f>
        <v>0</v>
      </c>
      <c r="H551" s="225">
        <f t="shared" si="671"/>
        <v>493333.33333333337</v>
      </c>
      <c r="I551" s="290"/>
      <c r="J551" s="290"/>
      <c r="K551" s="28"/>
      <c r="L551" s="53"/>
      <c r="M551" s="225">
        <f>SUM(M552:M553)</f>
        <v>444000</v>
      </c>
      <c r="N551" s="225">
        <f t="shared" ref="N551" si="672">SUM(N552:N553)</f>
        <v>0</v>
      </c>
      <c r="O551" s="225">
        <f t="shared" ref="O551" si="673">SUM(O552:O553)</f>
        <v>444000</v>
      </c>
      <c r="P551" s="319">
        <v>0</v>
      </c>
      <c r="Q551" s="319">
        <v>0</v>
      </c>
      <c r="R551" s="319">
        <f t="shared" si="608"/>
        <v>0</v>
      </c>
      <c r="S551" s="53"/>
      <c r="T551" s="53"/>
      <c r="U551" s="225">
        <f>SUM(U552:U553)</f>
        <v>754800</v>
      </c>
      <c r="V551" s="225">
        <f t="shared" ref="V551" si="674">SUM(V552:V553)</f>
        <v>0</v>
      </c>
      <c r="W551" s="225">
        <f t="shared" ref="W551" si="675">SUM(W552:W553)</f>
        <v>754800</v>
      </c>
      <c r="X551" s="225"/>
      <c r="Y551" s="225"/>
      <c r="Z551" s="225"/>
      <c r="AA551" s="53"/>
      <c r="AB551" s="53"/>
      <c r="AC551" s="53"/>
      <c r="AD551" s="53"/>
      <c r="AE551" s="53"/>
      <c r="AF551" s="53"/>
      <c r="AG551" s="53"/>
      <c r="AH551" s="53"/>
      <c r="AI551" s="53"/>
      <c r="AJ551" s="53"/>
      <c r="AK551" s="53"/>
      <c r="AL551" s="53"/>
      <c r="AM551" s="53"/>
      <c r="AN551" s="53"/>
      <c r="AO551" s="53"/>
      <c r="AP551" s="53"/>
      <c r="AQ551" s="53"/>
      <c r="AR551" s="53"/>
      <c r="AS551" s="53"/>
      <c r="AT551" s="53"/>
      <c r="AU551" s="53"/>
      <c r="AV551" s="53"/>
      <c r="AW551" s="53"/>
      <c r="AX551" s="53"/>
      <c r="AY551" s="53"/>
      <c r="AZ551" s="53"/>
      <c r="BA551" s="53"/>
      <c r="BB551" s="53"/>
      <c r="BC551" s="53"/>
      <c r="BD551" s="53"/>
      <c r="BE551" s="53"/>
      <c r="BF551" s="53"/>
      <c r="BG551" s="53"/>
      <c r="BH551" s="53"/>
      <c r="BI551" s="53"/>
      <c r="BJ551" s="53"/>
      <c r="BK551" s="53"/>
      <c r="BL551" s="53"/>
      <c r="BM551" s="53"/>
      <c r="BN551" s="53"/>
      <c r="BO551" s="53"/>
      <c r="BP551" s="53"/>
      <c r="BQ551" s="53"/>
      <c r="BR551" s="53"/>
      <c r="BS551" s="53"/>
      <c r="BT551" s="53"/>
      <c r="BU551" s="53"/>
      <c r="BV551" s="53"/>
      <c r="BW551" s="53"/>
      <c r="BX551" s="53"/>
    </row>
    <row r="552" spans="1:76" ht="42.75" customHeight="1" outlineLevel="1" x14ac:dyDescent="0.45">
      <c r="A552" s="5">
        <v>452</v>
      </c>
      <c r="B552" s="5">
        <v>452</v>
      </c>
      <c r="C552" s="5" t="s">
        <v>424</v>
      </c>
      <c r="D552" s="196" t="s">
        <v>563</v>
      </c>
      <c r="E552" s="10">
        <v>1</v>
      </c>
      <c r="F552" s="285">
        <f t="shared" ref="F552:F553" si="676">I552*E552</f>
        <v>193333.33333333334</v>
      </c>
      <c r="G552" s="285">
        <f t="shared" ref="G552:G553" si="677">J552*E552</f>
        <v>0</v>
      </c>
      <c r="H552" s="285">
        <f t="shared" ref="H552:H553" si="678">F552+G552</f>
        <v>193333.33333333334</v>
      </c>
      <c r="I552" s="285">
        <v>193333.33333333334</v>
      </c>
      <c r="J552" s="285">
        <v>0</v>
      </c>
      <c r="K552" s="10"/>
      <c r="M552" s="319">
        <f t="shared" si="606"/>
        <v>174000</v>
      </c>
      <c r="N552" s="319">
        <f t="shared" si="607"/>
        <v>0</v>
      </c>
      <c r="O552" s="319">
        <f t="shared" si="612"/>
        <v>174000</v>
      </c>
      <c r="P552" s="319">
        <v>174000</v>
      </c>
      <c r="Q552" s="319">
        <v>0</v>
      </c>
      <c r="R552" s="319">
        <f t="shared" si="608"/>
        <v>174000</v>
      </c>
      <c r="U552" s="315">
        <f t="shared" si="669"/>
        <v>295800</v>
      </c>
      <c r="V552" s="315">
        <f t="shared" si="670"/>
        <v>0</v>
      </c>
      <c r="W552" s="320">
        <f t="shared" si="609"/>
        <v>295800</v>
      </c>
      <c r="X552" s="315">
        <f t="shared" si="610"/>
        <v>295800</v>
      </c>
      <c r="Y552" s="315">
        <f t="shared" si="611"/>
        <v>0</v>
      </c>
      <c r="Z552" s="320"/>
    </row>
    <row r="553" spans="1:76" ht="42.75" customHeight="1" outlineLevel="1" x14ac:dyDescent="0.45">
      <c r="A553" s="5">
        <v>453</v>
      </c>
      <c r="B553" s="5">
        <v>453</v>
      </c>
      <c r="C553" s="5" t="s">
        <v>425</v>
      </c>
      <c r="D553" s="196" t="s">
        <v>563</v>
      </c>
      <c r="E553" s="10">
        <v>48</v>
      </c>
      <c r="F553" s="285">
        <f t="shared" si="676"/>
        <v>300000</v>
      </c>
      <c r="G553" s="285">
        <f t="shared" si="677"/>
        <v>0</v>
      </c>
      <c r="H553" s="285">
        <f t="shared" si="678"/>
        <v>300000</v>
      </c>
      <c r="I553" s="285">
        <v>6250</v>
      </c>
      <c r="J553" s="285">
        <v>0</v>
      </c>
      <c r="K553" s="10"/>
      <c r="M553" s="319">
        <f t="shared" si="606"/>
        <v>270000</v>
      </c>
      <c r="N553" s="319">
        <f t="shared" si="607"/>
        <v>0</v>
      </c>
      <c r="O553" s="319">
        <f t="shared" si="612"/>
        <v>270000</v>
      </c>
      <c r="P553" s="319">
        <v>5625</v>
      </c>
      <c r="Q553" s="319">
        <v>0</v>
      </c>
      <c r="R553" s="319">
        <f t="shared" si="608"/>
        <v>5625</v>
      </c>
      <c r="U553" s="315">
        <f t="shared" si="669"/>
        <v>459000</v>
      </c>
      <c r="V553" s="315">
        <f t="shared" si="670"/>
        <v>0</v>
      </c>
      <c r="W553" s="320">
        <f t="shared" si="609"/>
        <v>459000</v>
      </c>
      <c r="X553" s="315">
        <f t="shared" si="610"/>
        <v>9562.5</v>
      </c>
      <c r="Y553" s="315">
        <f t="shared" si="611"/>
        <v>0</v>
      </c>
      <c r="Z553" s="320"/>
    </row>
    <row r="554" spans="1:76" s="205" customFormat="1" ht="37.15" customHeight="1" x14ac:dyDescent="0.45">
      <c r="A554" s="256"/>
      <c r="B554" s="256"/>
      <c r="C554" s="256" t="s">
        <v>426</v>
      </c>
      <c r="D554" s="256"/>
      <c r="E554" s="257"/>
      <c r="F554" s="292">
        <f>F555+F558</f>
        <v>13542641.34</v>
      </c>
      <c r="G554" s="292">
        <f t="shared" ref="G554:H554" si="679">G555+G558</f>
        <v>3427454.55</v>
      </c>
      <c r="H554" s="292">
        <f t="shared" si="679"/>
        <v>16970095.890000001</v>
      </c>
      <c r="I554" s="292"/>
      <c r="J554" s="292"/>
      <c r="K554" s="257"/>
      <c r="L554" s="55"/>
      <c r="M554" s="292">
        <f>M555+M558</f>
        <v>12188377.206</v>
      </c>
      <c r="N554" s="292">
        <f t="shared" ref="N554" si="680">N555+N558</f>
        <v>3084709.0950000002</v>
      </c>
      <c r="O554" s="292">
        <f t="shared" ref="O554" si="681">O555+O558</f>
        <v>15273086.301000003</v>
      </c>
      <c r="P554" s="319">
        <v>0</v>
      </c>
      <c r="Q554" s="319">
        <v>0</v>
      </c>
      <c r="R554" s="319">
        <f t="shared" si="608"/>
        <v>0</v>
      </c>
      <c r="S554" s="55"/>
      <c r="T554" s="55"/>
      <c r="U554" s="292">
        <f>U555+U558</f>
        <v>20720241.2502</v>
      </c>
      <c r="V554" s="292">
        <f t="shared" ref="V554" si="682">V555+V558</f>
        <v>3393180.0044999998</v>
      </c>
      <c r="W554" s="292">
        <f t="shared" ref="W554" si="683">W555+W558</f>
        <v>24113421.254699998</v>
      </c>
      <c r="X554" s="292"/>
      <c r="Y554" s="292"/>
      <c r="Z554" s="292"/>
      <c r="AA554" s="55"/>
      <c r="AB554" s="55"/>
      <c r="AC554" s="55"/>
      <c r="AD554" s="55"/>
      <c r="AE554" s="55"/>
      <c r="AF554" s="55"/>
      <c r="AG554" s="55"/>
      <c r="AH554" s="55"/>
      <c r="AI554" s="55"/>
      <c r="AJ554" s="55"/>
      <c r="AK554" s="55"/>
      <c r="AL554" s="55"/>
      <c r="AM554" s="55"/>
      <c r="AN554" s="55"/>
      <c r="AO554" s="55"/>
      <c r="AP554" s="55"/>
      <c r="AQ554" s="55"/>
      <c r="AR554" s="55"/>
      <c r="AS554" s="55"/>
      <c r="AT554" s="55"/>
      <c r="AU554" s="55"/>
      <c r="AV554" s="55"/>
      <c r="AW554" s="55"/>
      <c r="AX554" s="55"/>
      <c r="AY554" s="55"/>
      <c r="AZ554" s="55"/>
      <c r="BA554" s="55"/>
      <c r="BB554" s="55"/>
      <c r="BC554" s="55"/>
      <c r="BD554" s="55"/>
      <c r="BE554" s="55"/>
      <c r="BF554" s="55"/>
      <c r="BG554" s="55"/>
      <c r="BH554" s="55"/>
      <c r="BI554" s="55"/>
      <c r="BJ554" s="55"/>
      <c r="BK554" s="55"/>
      <c r="BL554" s="55"/>
      <c r="BM554" s="55"/>
      <c r="BN554" s="55"/>
      <c r="BO554" s="55"/>
      <c r="BP554" s="55"/>
      <c r="BQ554" s="55"/>
      <c r="BR554" s="55"/>
      <c r="BS554" s="55"/>
      <c r="BT554" s="55"/>
      <c r="BU554" s="55"/>
      <c r="BV554" s="55"/>
      <c r="BW554" s="55"/>
      <c r="BX554" s="55"/>
    </row>
    <row r="555" spans="1:76" s="26" customFormat="1" x14ac:dyDescent="0.45">
      <c r="A555" s="21"/>
      <c r="B555" s="21"/>
      <c r="C555" s="21" t="s">
        <v>401</v>
      </c>
      <c r="D555" s="27"/>
      <c r="E555" s="28"/>
      <c r="F555" s="222">
        <f t="shared" ref="F555:H555" si="684">SUM(F556:F557)</f>
        <v>1749300</v>
      </c>
      <c r="G555" s="222">
        <f t="shared" si="684"/>
        <v>0</v>
      </c>
      <c r="H555" s="222">
        <f t="shared" si="684"/>
        <v>1749300</v>
      </c>
      <c r="I555" s="222"/>
      <c r="J555" s="222"/>
      <c r="K555" s="222"/>
      <c r="L555" s="53"/>
      <c r="M555" s="222">
        <f t="shared" ref="M555:O555" si="685">SUM(M556:M557)</f>
        <v>1574370</v>
      </c>
      <c r="N555" s="222">
        <f t="shared" si="685"/>
        <v>0</v>
      </c>
      <c r="O555" s="222">
        <f t="shared" si="685"/>
        <v>1574370</v>
      </c>
      <c r="P555" s="319">
        <v>0</v>
      </c>
      <c r="Q555" s="319">
        <v>0</v>
      </c>
      <c r="R555" s="319">
        <f t="shared" si="608"/>
        <v>0</v>
      </c>
      <c r="S555" s="53"/>
      <c r="T555" s="53"/>
      <c r="U555" s="222">
        <f t="shared" ref="U555:W555" si="686">SUM(U556:U557)</f>
        <v>2676429</v>
      </c>
      <c r="V555" s="222">
        <f t="shared" si="686"/>
        <v>0</v>
      </c>
      <c r="W555" s="222">
        <f t="shared" si="686"/>
        <v>2676429</v>
      </c>
      <c r="X555" s="222"/>
      <c r="Y555" s="222"/>
      <c r="Z555" s="222"/>
      <c r="AA555" s="53"/>
      <c r="AB555" s="53"/>
      <c r="AC555" s="53"/>
      <c r="AD555" s="53"/>
      <c r="AE555" s="53"/>
      <c r="AF555" s="53"/>
      <c r="AG555" s="53"/>
      <c r="AH555" s="53"/>
      <c r="AI555" s="53"/>
      <c r="AJ555" s="53"/>
      <c r="AK555" s="53"/>
      <c r="AL555" s="53"/>
      <c r="AM555" s="53"/>
      <c r="AN555" s="53"/>
      <c r="AO555" s="53"/>
      <c r="AP555" s="53"/>
      <c r="AQ555" s="53"/>
      <c r="AR555" s="53"/>
      <c r="AS555" s="53"/>
      <c r="AT555" s="53"/>
      <c r="AU555" s="53"/>
      <c r="AV555" s="53"/>
      <c r="AW555" s="53"/>
      <c r="AX555" s="53"/>
      <c r="AY555" s="53"/>
      <c r="AZ555" s="53"/>
      <c r="BA555" s="53"/>
      <c r="BB555" s="53"/>
      <c r="BC555" s="53"/>
      <c r="BD555" s="53"/>
      <c r="BE555" s="53"/>
      <c r="BF555" s="53"/>
      <c r="BG555" s="53"/>
      <c r="BH555" s="53"/>
      <c r="BI555" s="53"/>
      <c r="BJ555" s="53"/>
      <c r="BK555" s="53"/>
      <c r="BL555" s="53"/>
      <c r="BM555" s="53"/>
      <c r="BN555" s="53"/>
      <c r="BO555" s="53"/>
      <c r="BP555" s="53"/>
      <c r="BQ555" s="53"/>
      <c r="BR555" s="53"/>
      <c r="BS555" s="53"/>
      <c r="BT555" s="53"/>
      <c r="BU555" s="53"/>
      <c r="BV555" s="53"/>
      <c r="BW555" s="53"/>
      <c r="BX555" s="53"/>
    </row>
    <row r="556" spans="1:76" ht="28.5" customHeight="1" outlineLevel="1" x14ac:dyDescent="0.45">
      <c r="A556" s="5">
        <v>454</v>
      </c>
      <c r="B556" s="5">
        <v>1</v>
      </c>
      <c r="C556" s="5" t="s">
        <v>427</v>
      </c>
      <c r="D556" s="196" t="s">
        <v>557</v>
      </c>
      <c r="E556" s="10">
        <v>519</v>
      </c>
      <c r="F556" s="285">
        <f t="shared" ref="F556:F557" si="687">I556*E556</f>
        <v>908250</v>
      </c>
      <c r="G556" s="285">
        <f t="shared" ref="G556:G557" si="688">J556*E556</f>
        <v>0</v>
      </c>
      <c r="H556" s="285">
        <f t="shared" ref="H556:H557" si="689">F556+G556</f>
        <v>908250</v>
      </c>
      <c r="I556" s="285">
        <v>1750</v>
      </c>
      <c r="J556" s="285"/>
      <c r="K556" s="10"/>
      <c r="M556" s="319">
        <f t="shared" si="606"/>
        <v>817425</v>
      </c>
      <c r="N556" s="319">
        <f t="shared" si="607"/>
        <v>0</v>
      </c>
      <c r="O556" s="319">
        <f t="shared" si="612"/>
        <v>817425</v>
      </c>
      <c r="P556" s="319">
        <v>1575</v>
      </c>
      <c r="Q556" s="319">
        <v>0</v>
      </c>
      <c r="R556" s="319">
        <f t="shared" si="608"/>
        <v>1575</v>
      </c>
      <c r="U556" s="315">
        <f t="shared" si="669"/>
        <v>1389622.5</v>
      </c>
      <c r="V556" s="315">
        <f t="shared" si="670"/>
        <v>0</v>
      </c>
      <c r="W556" s="320">
        <f t="shared" si="609"/>
        <v>1389622.5</v>
      </c>
      <c r="X556" s="315">
        <f t="shared" si="610"/>
        <v>2677.5</v>
      </c>
      <c r="Y556" s="315">
        <f t="shared" si="611"/>
        <v>0</v>
      </c>
      <c r="Z556" s="320"/>
    </row>
    <row r="557" spans="1:76" ht="28.5" customHeight="1" outlineLevel="1" x14ac:dyDescent="0.45">
      <c r="A557" s="5">
        <v>455</v>
      </c>
      <c r="B557" s="5">
        <v>2</v>
      </c>
      <c r="C557" s="5" t="s">
        <v>428</v>
      </c>
      <c r="D557" s="196" t="s">
        <v>557</v>
      </c>
      <c r="E557" s="10">
        <v>445</v>
      </c>
      <c r="F557" s="285">
        <f t="shared" si="687"/>
        <v>841050</v>
      </c>
      <c r="G557" s="285">
        <f t="shared" si="688"/>
        <v>0</v>
      </c>
      <c r="H557" s="285">
        <f t="shared" si="689"/>
        <v>841050</v>
      </c>
      <c r="I557" s="285">
        <v>1890</v>
      </c>
      <c r="J557" s="285"/>
      <c r="K557" s="10"/>
      <c r="M557" s="319">
        <f t="shared" si="606"/>
        <v>756945</v>
      </c>
      <c r="N557" s="319">
        <f t="shared" si="607"/>
        <v>0</v>
      </c>
      <c r="O557" s="319">
        <f t="shared" si="612"/>
        <v>756945</v>
      </c>
      <c r="P557" s="319">
        <v>1701</v>
      </c>
      <c r="Q557" s="319">
        <v>0</v>
      </c>
      <c r="R557" s="319">
        <f t="shared" si="608"/>
        <v>1701</v>
      </c>
      <c r="U557" s="315">
        <f t="shared" si="669"/>
        <v>1286806.5</v>
      </c>
      <c r="V557" s="315">
        <f t="shared" si="670"/>
        <v>0</v>
      </c>
      <c r="W557" s="320">
        <f t="shared" si="609"/>
        <v>1286806.5</v>
      </c>
      <c r="X557" s="315">
        <f t="shared" si="610"/>
        <v>2891.7</v>
      </c>
      <c r="Y557" s="315">
        <f t="shared" si="611"/>
        <v>0</v>
      </c>
      <c r="Z557" s="320"/>
    </row>
    <row r="558" spans="1:76" s="26" customFormat="1" ht="28.5" x14ac:dyDescent="0.45">
      <c r="A558" s="21">
        <v>456</v>
      </c>
      <c r="B558" s="21"/>
      <c r="C558" s="21" t="s">
        <v>429</v>
      </c>
      <c r="D558" s="27"/>
      <c r="E558" s="28"/>
      <c r="F558" s="225">
        <f t="shared" ref="F558:H558" si="690">SUM(F559:F563)</f>
        <v>11793341.34</v>
      </c>
      <c r="G558" s="225">
        <f t="shared" si="690"/>
        <v>3427454.55</v>
      </c>
      <c r="H558" s="225">
        <f t="shared" si="690"/>
        <v>15220795.890000001</v>
      </c>
      <c r="I558" s="225"/>
      <c r="J558" s="225"/>
      <c r="K558" s="225"/>
      <c r="L558" s="53"/>
      <c r="M558" s="225">
        <f t="shared" ref="M558:O558" si="691">SUM(M559:M563)</f>
        <v>10614007.206</v>
      </c>
      <c r="N558" s="225">
        <f t="shared" si="691"/>
        <v>3084709.0950000002</v>
      </c>
      <c r="O558" s="225">
        <f t="shared" si="691"/>
        <v>13698716.301000003</v>
      </c>
      <c r="P558" s="319">
        <v>0</v>
      </c>
      <c r="Q558" s="319">
        <v>0</v>
      </c>
      <c r="R558" s="319">
        <f t="shared" si="608"/>
        <v>0</v>
      </c>
      <c r="S558" s="53"/>
      <c r="T558" s="53"/>
      <c r="U558" s="225">
        <f t="shared" ref="U558:W558" si="692">SUM(U559:U563)</f>
        <v>18043812.2502</v>
      </c>
      <c r="V558" s="225">
        <f t="shared" si="692"/>
        <v>3393180.0044999998</v>
      </c>
      <c r="W558" s="225">
        <f t="shared" si="692"/>
        <v>21436992.254699998</v>
      </c>
      <c r="X558" s="225"/>
      <c r="Y558" s="225"/>
      <c r="Z558" s="225"/>
      <c r="AA558" s="53"/>
      <c r="AB558" s="53"/>
      <c r="AC558" s="53"/>
      <c r="AD558" s="53"/>
      <c r="AE558" s="53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  <c r="AP558" s="53"/>
      <c r="AQ558" s="53"/>
      <c r="AR558" s="53"/>
      <c r="AS558" s="53"/>
      <c r="AT558" s="53"/>
      <c r="AU558" s="53"/>
      <c r="AV558" s="53"/>
      <c r="AW558" s="53"/>
      <c r="AX558" s="53"/>
      <c r="AY558" s="53"/>
      <c r="AZ558" s="53"/>
      <c r="BA558" s="53"/>
      <c r="BB558" s="53"/>
      <c r="BC558" s="53"/>
      <c r="BD558" s="53"/>
      <c r="BE558" s="53"/>
      <c r="BF558" s="53"/>
      <c r="BG558" s="53"/>
      <c r="BH558" s="53"/>
      <c r="BI558" s="53"/>
      <c r="BJ558" s="53"/>
      <c r="BK558" s="53"/>
      <c r="BL558" s="53"/>
      <c r="BM558" s="53"/>
      <c r="BN558" s="53"/>
      <c r="BO558" s="53"/>
      <c r="BP558" s="53"/>
      <c r="BQ558" s="53"/>
      <c r="BR558" s="53"/>
      <c r="BS558" s="53"/>
      <c r="BT558" s="53"/>
      <c r="BU558" s="53"/>
      <c r="BV558" s="53"/>
      <c r="BW558" s="53"/>
      <c r="BX558" s="53"/>
    </row>
    <row r="559" spans="1:76" ht="71.25" customHeight="1" outlineLevel="1" x14ac:dyDescent="0.45">
      <c r="A559" s="5">
        <v>457</v>
      </c>
      <c r="B559" s="5">
        <v>3</v>
      </c>
      <c r="C559" s="5" t="s">
        <v>430</v>
      </c>
      <c r="D559" s="196" t="s">
        <v>557</v>
      </c>
      <c r="E559" s="10">
        <v>245</v>
      </c>
      <c r="F559" s="285">
        <f t="shared" ref="F559:F563" si="693">I559*E559</f>
        <v>2127665.75</v>
      </c>
      <c r="G559" s="285">
        <f t="shared" ref="G559:G563" si="694">J559*E559</f>
        <v>614045.94999999995</v>
      </c>
      <c r="H559" s="285">
        <f t="shared" ref="H559:H563" si="695">F559+G559</f>
        <v>2741711.7</v>
      </c>
      <c r="I559" s="285">
        <v>8684.35</v>
      </c>
      <c r="J559" s="285">
        <v>2506.31</v>
      </c>
      <c r="K559" s="10"/>
      <c r="M559" s="319">
        <f t="shared" si="606"/>
        <v>1914899.1750000003</v>
      </c>
      <c r="N559" s="319">
        <f t="shared" si="607"/>
        <v>552641.35499999998</v>
      </c>
      <c r="O559" s="319">
        <f t="shared" si="612"/>
        <v>2467540.5300000003</v>
      </c>
      <c r="P559" s="319">
        <v>7815.9150000000009</v>
      </c>
      <c r="Q559" s="319">
        <v>2255.6790000000001</v>
      </c>
      <c r="R559" s="319">
        <f t="shared" si="608"/>
        <v>10071.594000000001</v>
      </c>
      <c r="U559" s="315">
        <f t="shared" si="669"/>
        <v>3255328.5975000001</v>
      </c>
      <c r="V559" s="315">
        <f t="shared" si="670"/>
        <v>607905.49050000007</v>
      </c>
      <c r="W559" s="320">
        <f t="shared" si="609"/>
        <v>3863234.0880000005</v>
      </c>
      <c r="X559" s="315">
        <f t="shared" si="610"/>
        <v>13287.0555</v>
      </c>
      <c r="Y559" s="315">
        <f t="shared" si="611"/>
        <v>2481.2469000000001</v>
      </c>
      <c r="Z559" s="320"/>
    </row>
    <row r="560" spans="1:76" ht="99.75" customHeight="1" outlineLevel="1" x14ac:dyDescent="0.45">
      <c r="A560" s="5">
        <v>458</v>
      </c>
      <c r="B560" s="5">
        <v>4</v>
      </c>
      <c r="C560" s="5" t="s">
        <v>431</v>
      </c>
      <c r="D560" s="196" t="s">
        <v>557</v>
      </c>
      <c r="E560" s="10">
        <v>373</v>
      </c>
      <c r="F560" s="285">
        <f t="shared" si="693"/>
        <v>3857592.11</v>
      </c>
      <c r="G560" s="285">
        <f t="shared" si="694"/>
        <v>1113300.5599999998</v>
      </c>
      <c r="H560" s="285">
        <f t="shared" si="695"/>
        <v>4970892.67</v>
      </c>
      <c r="I560" s="285">
        <v>10342.07</v>
      </c>
      <c r="J560" s="285">
        <v>2984.72</v>
      </c>
      <c r="K560" s="10"/>
      <c r="M560" s="319">
        <f t="shared" si="606"/>
        <v>3471832.8989999997</v>
      </c>
      <c r="N560" s="319">
        <f t="shared" si="607"/>
        <v>1001970.5040000001</v>
      </c>
      <c r="O560" s="319">
        <f t="shared" si="612"/>
        <v>4473803.4029999999</v>
      </c>
      <c r="P560" s="319">
        <v>9307.8629999999994</v>
      </c>
      <c r="Q560" s="319">
        <v>2686.248</v>
      </c>
      <c r="R560" s="319">
        <f t="shared" si="608"/>
        <v>11994.110999999999</v>
      </c>
      <c r="U560" s="315">
        <f t="shared" si="669"/>
        <v>5902115.9282999989</v>
      </c>
      <c r="V560" s="315">
        <f t="shared" si="670"/>
        <v>1102167.5544</v>
      </c>
      <c r="W560" s="320">
        <f t="shared" si="609"/>
        <v>7004283.4826999987</v>
      </c>
      <c r="X560" s="315">
        <f t="shared" si="610"/>
        <v>15823.367099999998</v>
      </c>
      <c r="Y560" s="315">
        <f t="shared" si="611"/>
        <v>2954.8728000000001</v>
      </c>
      <c r="Z560" s="320"/>
    </row>
    <row r="561" spans="1:76" ht="114" customHeight="1" outlineLevel="1" x14ac:dyDescent="0.45">
      <c r="A561" s="5">
        <v>459</v>
      </c>
      <c r="B561" s="5">
        <v>5</v>
      </c>
      <c r="C561" s="5" t="s">
        <v>432</v>
      </c>
      <c r="D561" s="196" t="s">
        <v>557</v>
      </c>
      <c r="E561" s="10">
        <v>200</v>
      </c>
      <c r="F561" s="285">
        <f t="shared" si="693"/>
        <v>2578470</v>
      </c>
      <c r="G561" s="285">
        <f t="shared" si="694"/>
        <v>744148</v>
      </c>
      <c r="H561" s="285">
        <f t="shared" si="695"/>
        <v>3322618</v>
      </c>
      <c r="I561" s="285">
        <v>12892.35</v>
      </c>
      <c r="J561" s="285">
        <v>3720.74</v>
      </c>
      <c r="K561" s="10"/>
      <c r="M561" s="319">
        <f t="shared" si="606"/>
        <v>2320623</v>
      </c>
      <c r="N561" s="319">
        <f t="shared" si="607"/>
        <v>669733.19999999995</v>
      </c>
      <c r="O561" s="319">
        <f t="shared" si="612"/>
        <v>2990356.2</v>
      </c>
      <c r="P561" s="319">
        <v>11603.115</v>
      </c>
      <c r="Q561" s="319">
        <v>3348.6659999999997</v>
      </c>
      <c r="R561" s="319">
        <f t="shared" si="608"/>
        <v>14951.780999999999</v>
      </c>
      <c r="U561" s="315">
        <f t="shared" si="669"/>
        <v>3945059.1</v>
      </c>
      <c r="V561" s="315">
        <f t="shared" si="670"/>
        <v>736706.52</v>
      </c>
      <c r="W561" s="320">
        <f t="shared" si="609"/>
        <v>4681765.62</v>
      </c>
      <c r="X561" s="315">
        <f t="shared" si="610"/>
        <v>19725.2955</v>
      </c>
      <c r="Y561" s="315">
        <f t="shared" si="611"/>
        <v>3683.5326</v>
      </c>
      <c r="Z561" s="320"/>
    </row>
    <row r="562" spans="1:76" ht="156.75" customHeight="1" outlineLevel="1" x14ac:dyDescent="0.45">
      <c r="A562" s="5">
        <v>460</v>
      </c>
      <c r="B562" s="5">
        <v>6</v>
      </c>
      <c r="C562" s="5" t="s">
        <v>433</v>
      </c>
      <c r="D562" s="196" t="s">
        <v>557</v>
      </c>
      <c r="E562" s="10">
        <v>130</v>
      </c>
      <c r="F562" s="285">
        <f t="shared" si="693"/>
        <v>2401752.6</v>
      </c>
      <c r="G562" s="285">
        <f t="shared" si="694"/>
        <v>693147</v>
      </c>
      <c r="H562" s="285">
        <f t="shared" si="695"/>
        <v>3094899.6</v>
      </c>
      <c r="I562" s="285">
        <v>18475.02</v>
      </c>
      <c r="J562" s="285">
        <v>5331.9</v>
      </c>
      <c r="K562" s="10"/>
      <c r="M562" s="319">
        <f t="shared" si="606"/>
        <v>2161577.34</v>
      </c>
      <c r="N562" s="319">
        <f t="shared" si="607"/>
        <v>623832.30000000005</v>
      </c>
      <c r="O562" s="319">
        <f t="shared" si="612"/>
        <v>2785409.6399999997</v>
      </c>
      <c r="P562" s="319">
        <v>16627.518</v>
      </c>
      <c r="Q562" s="319">
        <v>4798.71</v>
      </c>
      <c r="R562" s="319">
        <f t="shared" si="608"/>
        <v>21426.227999999999</v>
      </c>
      <c r="U562" s="315">
        <f t="shared" si="669"/>
        <v>3674681.4779999997</v>
      </c>
      <c r="V562" s="315">
        <f t="shared" si="670"/>
        <v>686215.53</v>
      </c>
      <c r="W562" s="320">
        <f t="shared" si="609"/>
        <v>4360897.0079999994</v>
      </c>
      <c r="X562" s="315">
        <f t="shared" si="610"/>
        <v>28266.780599999998</v>
      </c>
      <c r="Y562" s="315">
        <f t="shared" si="611"/>
        <v>5278.5810000000001</v>
      </c>
      <c r="Z562" s="320"/>
    </row>
    <row r="563" spans="1:76" ht="128.25" customHeight="1" outlineLevel="1" x14ac:dyDescent="0.45">
      <c r="A563" s="5">
        <v>461</v>
      </c>
      <c r="B563" s="5">
        <v>7</v>
      </c>
      <c r="C563" s="5" t="s">
        <v>434</v>
      </c>
      <c r="D563" s="196" t="s">
        <v>557</v>
      </c>
      <c r="E563" s="10">
        <v>28</v>
      </c>
      <c r="F563" s="285">
        <f t="shared" si="693"/>
        <v>827860.88</v>
      </c>
      <c r="G563" s="285">
        <f t="shared" si="694"/>
        <v>262813.04000000004</v>
      </c>
      <c r="H563" s="285">
        <f t="shared" si="695"/>
        <v>1090673.92</v>
      </c>
      <c r="I563" s="285">
        <v>29566.46</v>
      </c>
      <c r="J563" s="285">
        <v>9386.18</v>
      </c>
      <c r="K563" s="10"/>
      <c r="M563" s="319">
        <f t="shared" si="606"/>
        <v>745074.7919999999</v>
      </c>
      <c r="N563" s="319">
        <f t="shared" si="607"/>
        <v>236531.736</v>
      </c>
      <c r="O563" s="319">
        <f t="shared" si="612"/>
        <v>981606.52799999993</v>
      </c>
      <c r="P563" s="319">
        <v>26609.813999999998</v>
      </c>
      <c r="Q563" s="319">
        <v>8447.5619999999999</v>
      </c>
      <c r="R563" s="319">
        <f t="shared" si="608"/>
        <v>35057.375999999997</v>
      </c>
      <c r="U563" s="315">
        <f t="shared" si="669"/>
        <v>1266627.1464</v>
      </c>
      <c r="V563" s="315">
        <f t="shared" si="670"/>
        <v>260184.90960000004</v>
      </c>
      <c r="W563" s="320">
        <f t="shared" si="609"/>
        <v>1526812.0560000001</v>
      </c>
      <c r="X563" s="315">
        <f t="shared" si="610"/>
        <v>45236.683799999999</v>
      </c>
      <c r="Y563" s="315">
        <f t="shared" si="611"/>
        <v>9292.3182000000015</v>
      </c>
      <c r="Z563" s="320"/>
    </row>
    <row r="564" spans="1:76" s="205" customFormat="1" ht="71.25" customHeight="1" x14ac:dyDescent="0.45">
      <c r="A564" s="256"/>
      <c r="B564" s="256"/>
      <c r="C564" s="256" t="s">
        <v>435</v>
      </c>
      <c r="D564" s="256"/>
      <c r="E564" s="257"/>
      <c r="F564" s="258">
        <f t="shared" ref="F564:H564" si="696">F565+F577+F583+F599+F601+F608</f>
        <v>9932052.0637666658</v>
      </c>
      <c r="G564" s="258">
        <f t="shared" si="696"/>
        <v>17061137.026666664</v>
      </c>
      <c r="H564" s="258">
        <f t="shared" si="696"/>
        <v>26993189.090433337</v>
      </c>
      <c r="I564" s="292"/>
      <c r="J564" s="292"/>
      <c r="K564" s="257"/>
      <c r="L564" s="55"/>
      <c r="M564" s="258">
        <f t="shared" ref="M564" si="697">M565+M577+M583+M599+M601+M608</f>
        <v>8938846.8573900014</v>
      </c>
      <c r="N564" s="258">
        <f t="shared" ref="N564" si="698">N565+N577+N583+N599+N601+N608</f>
        <v>15355023.324000001</v>
      </c>
      <c r="O564" s="258">
        <f t="shared" ref="O564" si="699">O565+O577+O583+O599+O601+O608</f>
        <v>24293870.181389999</v>
      </c>
      <c r="P564" s="319">
        <v>0</v>
      </c>
      <c r="Q564" s="319">
        <v>0</v>
      </c>
      <c r="R564" s="319">
        <f t="shared" si="608"/>
        <v>0</v>
      </c>
      <c r="S564" s="55"/>
      <c r="T564" s="55"/>
      <c r="U564" s="258">
        <f t="shared" ref="U564" si="700">U565+U577+U583+U599+U601+U608</f>
        <v>15196039.657563001</v>
      </c>
      <c r="V564" s="258">
        <f t="shared" ref="V564" si="701">V565+V577+V583+V599+V601+V608</f>
        <v>16890525.656400003</v>
      </c>
      <c r="W564" s="258">
        <f t="shared" ref="W564" si="702">W565+W577+W583+W599+W601+W608</f>
        <v>32086565.313963</v>
      </c>
      <c r="X564" s="258"/>
      <c r="Y564" s="258"/>
      <c r="Z564" s="258"/>
      <c r="AA564" s="55"/>
      <c r="AB564" s="55"/>
      <c r="AC564" s="55"/>
      <c r="AD564" s="55"/>
      <c r="AE564" s="55"/>
      <c r="AF564" s="55"/>
      <c r="AG564" s="55"/>
      <c r="AH564" s="55"/>
      <c r="AI564" s="55"/>
      <c r="AJ564" s="55"/>
      <c r="AK564" s="55"/>
      <c r="AL564" s="55"/>
      <c r="AM564" s="55"/>
      <c r="AN564" s="55"/>
      <c r="AO564" s="55"/>
      <c r="AP564" s="55"/>
      <c r="AQ564" s="55"/>
      <c r="AR564" s="55"/>
      <c r="AS564" s="55"/>
      <c r="AT564" s="55"/>
      <c r="AU564" s="55"/>
      <c r="AV564" s="55"/>
      <c r="AW564" s="55"/>
      <c r="AX564" s="55"/>
      <c r="AY564" s="55"/>
      <c r="AZ564" s="55"/>
      <c r="BA564" s="55"/>
      <c r="BB564" s="55"/>
      <c r="BC564" s="55"/>
      <c r="BD564" s="55"/>
      <c r="BE564" s="55"/>
      <c r="BF564" s="55"/>
      <c r="BG564" s="55"/>
      <c r="BH564" s="55"/>
      <c r="BI564" s="55"/>
      <c r="BJ564" s="55"/>
      <c r="BK564" s="55"/>
      <c r="BL564" s="55"/>
      <c r="BM564" s="55"/>
      <c r="BN564" s="55"/>
      <c r="BO564" s="55"/>
      <c r="BP564" s="55"/>
      <c r="BQ564" s="55"/>
      <c r="BR564" s="55"/>
      <c r="BS564" s="55"/>
      <c r="BT564" s="55"/>
      <c r="BU564" s="55"/>
      <c r="BV564" s="55"/>
      <c r="BW564" s="55"/>
      <c r="BX564" s="55"/>
    </row>
    <row r="565" spans="1:76" s="26" customFormat="1" ht="28.5" x14ac:dyDescent="0.45">
      <c r="A565" s="21"/>
      <c r="B565" s="21"/>
      <c r="C565" s="21" t="s">
        <v>436</v>
      </c>
      <c r="D565" s="27"/>
      <c r="E565" s="28"/>
      <c r="F565" s="225">
        <f t="shared" ref="F565:K565" si="703">SUM(F566:F576)</f>
        <v>780166.66666666663</v>
      </c>
      <c r="G565" s="225">
        <f t="shared" si="703"/>
        <v>1604533.3333333335</v>
      </c>
      <c r="H565" s="225">
        <f t="shared" si="703"/>
        <v>2384700.0000000005</v>
      </c>
      <c r="I565" s="225"/>
      <c r="J565" s="225"/>
      <c r="K565" s="225">
        <f t="shared" si="703"/>
        <v>0</v>
      </c>
      <c r="L565" s="53"/>
      <c r="M565" s="225">
        <f t="shared" ref="M565:O565" si="704">SUM(M566:M576)</f>
        <v>702150</v>
      </c>
      <c r="N565" s="225">
        <f t="shared" si="704"/>
        <v>1444080</v>
      </c>
      <c r="O565" s="225">
        <f t="shared" si="704"/>
        <v>2146230</v>
      </c>
      <c r="P565" s="319">
        <v>0</v>
      </c>
      <c r="Q565" s="319">
        <v>0</v>
      </c>
      <c r="R565" s="319">
        <f t="shared" si="608"/>
        <v>0</v>
      </c>
      <c r="S565" s="53"/>
      <c r="T565" s="53"/>
      <c r="U565" s="225">
        <f t="shared" ref="U565:W565" si="705">SUM(U566:U576)</f>
        <v>1193655</v>
      </c>
      <c r="V565" s="225">
        <f t="shared" si="705"/>
        <v>1588488.0000000005</v>
      </c>
      <c r="W565" s="225">
        <f t="shared" si="705"/>
        <v>2782143</v>
      </c>
      <c r="X565" s="225"/>
      <c r="Y565" s="225"/>
      <c r="Z565" s="225"/>
      <c r="AA565" s="53"/>
      <c r="AB565" s="53"/>
      <c r="AC565" s="53"/>
      <c r="AD565" s="53"/>
      <c r="AE565" s="53"/>
      <c r="AF565" s="53"/>
      <c r="AG565" s="53"/>
      <c r="AH565" s="53"/>
      <c r="AI565" s="53"/>
      <c r="AJ565" s="53"/>
      <c r="AK565" s="53"/>
      <c r="AL565" s="53"/>
      <c r="AM565" s="53"/>
      <c r="AN565" s="53"/>
      <c r="AO565" s="53"/>
      <c r="AP565" s="53"/>
      <c r="AQ565" s="53"/>
      <c r="AR565" s="53"/>
      <c r="AS565" s="53"/>
      <c r="AT565" s="53"/>
      <c r="AU565" s="53"/>
      <c r="AV565" s="53"/>
      <c r="AW565" s="53"/>
      <c r="AX565" s="53"/>
      <c r="AY565" s="53"/>
      <c r="AZ565" s="53"/>
      <c r="BA565" s="53"/>
      <c r="BB565" s="53"/>
      <c r="BC565" s="53"/>
      <c r="BD565" s="53"/>
      <c r="BE565" s="53"/>
      <c r="BF565" s="53"/>
      <c r="BG565" s="53"/>
      <c r="BH565" s="53"/>
      <c r="BI565" s="53"/>
      <c r="BJ565" s="53"/>
      <c r="BK565" s="53"/>
      <c r="BL565" s="53"/>
      <c r="BM565" s="53"/>
      <c r="BN565" s="53"/>
      <c r="BO565" s="53"/>
      <c r="BP565" s="53"/>
      <c r="BQ565" s="53"/>
      <c r="BR565" s="53"/>
      <c r="BS565" s="53"/>
      <c r="BT565" s="53"/>
      <c r="BU565" s="53"/>
      <c r="BV565" s="53"/>
      <c r="BW565" s="53"/>
      <c r="BX565" s="53"/>
    </row>
    <row r="566" spans="1:76" ht="42.75" customHeight="1" outlineLevel="1" x14ac:dyDescent="0.45">
      <c r="A566" s="5">
        <v>462</v>
      </c>
      <c r="B566" s="5">
        <v>8</v>
      </c>
      <c r="C566" s="5" t="s">
        <v>437</v>
      </c>
      <c r="D566" s="196" t="s">
        <v>550</v>
      </c>
      <c r="E566" s="10">
        <v>1</v>
      </c>
      <c r="F566" s="285">
        <f t="shared" ref="F566:F576" si="706">I566*E566</f>
        <v>6250</v>
      </c>
      <c r="G566" s="285">
        <f t="shared" ref="G566:G576" si="707">J566*E566</f>
        <v>25833.333333333336</v>
      </c>
      <c r="H566" s="285">
        <f t="shared" ref="H566:H576" si="708">F566+G566</f>
        <v>32083.333333333336</v>
      </c>
      <c r="I566" s="285">
        <v>6250</v>
      </c>
      <c r="J566" s="285">
        <v>25833.333333333336</v>
      </c>
      <c r="K566" s="10"/>
      <c r="M566" s="319">
        <f t="shared" si="606"/>
        <v>5625</v>
      </c>
      <c r="N566" s="319">
        <f t="shared" si="607"/>
        <v>23250.000000000004</v>
      </c>
      <c r="O566" s="319">
        <f t="shared" si="612"/>
        <v>28875.000000000004</v>
      </c>
      <c r="P566" s="319">
        <v>5625</v>
      </c>
      <c r="Q566" s="319">
        <v>23250.000000000004</v>
      </c>
      <c r="R566" s="319">
        <f t="shared" si="608"/>
        <v>28875.000000000004</v>
      </c>
      <c r="U566" s="315">
        <f t="shared" si="669"/>
        <v>9562.5</v>
      </c>
      <c r="V566" s="315">
        <f t="shared" si="670"/>
        <v>25575.000000000007</v>
      </c>
      <c r="W566" s="320">
        <f t="shared" si="609"/>
        <v>35137.500000000007</v>
      </c>
      <c r="X566" s="315">
        <f t="shared" si="610"/>
        <v>9562.5</v>
      </c>
      <c r="Y566" s="315">
        <f t="shared" si="611"/>
        <v>25575.000000000007</v>
      </c>
      <c r="Z566" s="320"/>
    </row>
    <row r="567" spans="1:76" ht="42.75" customHeight="1" outlineLevel="1" x14ac:dyDescent="0.45">
      <c r="A567" s="5">
        <v>463</v>
      </c>
      <c r="B567" s="5">
        <v>9</v>
      </c>
      <c r="C567" s="5" t="s">
        <v>438</v>
      </c>
      <c r="D567" s="196" t="s">
        <v>550</v>
      </c>
      <c r="E567" s="10">
        <v>2</v>
      </c>
      <c r="F567" s="285">
        <f t="shared" si="706"/>
        <v>500</v>
      </c>
      <c r="G567" s="285">
        <f t="shared" si="707"/>
        <v>18333.333333333336</v>
      </c>
      <c r="H567" s="285">
        <f t="shared" si="708"/>
        <v>18833.333333333336</v>
      </c>
      <c r="I567" s="285">
        <v>250</v>
      </c>
      <c r="J567" s="285">
        <v>9166.6666666666679</v>
      </c>
      <c r="K567" s="10"/>
      <c r="M567" s="319">
        <f t="shared" si="606"/>
        <v>450</v>
      </c>
      <c r="N567" s="319">
        <f t="shared" si="607"/>
        <v>16500.000000000004</v>
      </c>
      <c r="O567" s="319">
        <f t="shared" si="612"/>
        <v>16950.000000000004</v>
      </c>
      <c r="P567" s="319">
        <v>225</v>
      </c>
      <c r="Q567" s="319">
        <v>8250.0000000000018</v>
      </c>
      <c r="R567" s="319">
        <f t="shared" si="608"/>
        <v>8475.0000000000018</v>
      </c>
      <c r="U567" s="315">
        <f t="shared" si="669"/>
        <v>765</v>
      </c>
      <c r="V567" s="315">
        <f t="shared" si="670"/>
        <v>18150.000000000007</v>
      </c>
      <c r="W567" s="320">
        <f t="shared" si="609"/>
        <v>18915.000000000007</v>
      </c>
      <c r="X567" s="315">
        <f t="shared" si="610"/>
        <v>382.5</v>
      </c>
      <c r="Y567" s="315">
        <f t="shared" si="611"/>
        <v>9075.0000000000036</v>
      </c>
      <c r="Z567" s="320"/>
    </row>
    <row r="568" spans="1:76" ht="28.5" customHeight="1" outlineLevel="1" x14ac:dyDescent="0.45">
      <c r="A568" s="5">
        <v>464</v>
      </c>
      <c r="B568" s="5">
        <v>10</v>
      </c>
      <c r="C568" s="5" t="s">
        <v>439</v>
      </c>
      <c r="D568" s="196" t="s">
        <v>550</v>
      </c>
      <c r="E568" s="10">
        <v>1</v>
      </c>
      <c r="F568" s="285">
        <f t="shared" si="706"/>
        <v>6250</v>
      </c>
      <c r="G568" s="285">
        <f t="shared" si="707"/>
        <v>27500</v>
      </c>
      <c r="H568" s="285">
        <f t="shared" si="708"/>
        <v>33750</v>
      </c>
      <c r="I568" s="285">
        <v>6250</v>
      </c>
      <c r="J568" s="285">
        <v>27500</v>
      </c>
      <c r="K568" s="10"/>
      <c r="M568" s="319">
        <f t="shared" si="606"/>
        <v>5625</v>
      </c>
      <c r="N568" s="319">
        <f t="shared" si="607"/>
        <v>24750</v>
      </c>
      <c r="O568" s="319">
        <f t="shared" si="612"/>
        <v>30375</v>
      </c>
      <c r="P568" s="319">
        <v>5625</v>
      </c>
      <c r="Q568" s="319">
        <v>24750</v>
      </c>
      <c r="R568" s="319">
        <f t="shared" si="608"/>
        <v>30375</v>
      </c>
      <c r="U568" s="315">
        <f t="shared" si="669"/>
        <v>9562.5</v>
      </c>
      <c r="V568" s="315">
        <f t="shared" si="670"/>
        <v>27225.000000000004</v>
      </c>
      <c r="W568" s="320">
        <f t="shared" si="609"/>
        <v>36787.5</v>
      </c>
      <c r="X568" s="315">
        <f t="shared" si="610"/>
        <v>9562.5</v>
      </c>
      <c r="Y568" s="315">
        <f t="shared" si="611"/>
        <v>27225.000000000004</v>
      </c>
      <c r="Z568" s="320"/>
    </row>
    <row r="569" spans="1:76" ht="28.5" customHeight="1" outlineLevel="1" x14ac:dyDescent="0.45">
      <c r="A569" s="5">
        <v>465</v>
      </c>
      <c r="B569" s="5">
        <v>11</v>
      </c>
      <c r="C569" s="5" t="s">
        <v>440</v>
      </c>
      <c r="D569" s="196" t="s">
        <v>550</v>
      </c>
      <c r="E569" s="10">
        <v>2</v>
      </c>
      <c r="F569" s="285">
        <f t="shared" si="706"/>
        <v>500</v>
      </c>
      <c r="G569" s="285">
        <f t="shared" si="707"/>
        <v>18333.333333333336</v>
      </c>
      <c r="H569" s="285">
        <f t="shared" si="708"/>
        <v>18833.333333333336</v>
      </c>
      <c r="I569" s="285">
        <v>250</v>
      </c>
      <c r="J569" s="285">
        <v>9166.6666666666679</v>
      </c>
      <c r="K569" s="10"/>
      <c r="M569" s="319">
        <f t="shared" si="606"/>
        <v>450</v>
      </c>
      <c r="N569" s="319">
        <f t="shared" si="607"/>
        <v>16500.000000000004</v>
      </c>
      <c r="O569" s="319">
        <f t="shared" si="612"/>
        <v>16950.000000000004</v>
      </c>
      <c r="P569" s="319">
        <v>225</v>
      </c>
      <c r="Q569" s="319">
        <v>8250.0000000000018</v>
      </c>
      <c r="R569" s="319">
        <f t="shared" si="608"/>
        <v>8475.0000000000018</v>
      </c>
      <c r="U569" s="315">
        <f t="shared" si="669"/>
        <v>765</v>
      </c>
      <c r="V569" s="315">
        <f t="shared" si="670"/>
        <v>18150.000000000007</v>
      </c>
      <c r="W569" s="320">
        <f t="shared" si="609"/>
        <v>18915.000000000007</v>
      </c>
      <c r="X569" s="315">
        <f t="shared" si="610"/>
        <v>382.5</v>
      </c>
      <c r="Y569" s="315">
        <f t="shared" si="611"/>
        <v>9075.0000000000036</v>
      </c>
      <c r="Z569" s="320"/>
    </row>
    <row r="570" spans="1:76" ht="42.75" customHeight="1" outlineLevel="1" x14ac:dyDescent="0.45">
      <c r="A570" s="5">
        <v>466</v>
      </c>
      <c r="B570" s="5">
        <v>12</v>
      </c>
      <c r="C570" s="5" t="s">
        <v>441</v>
      </c>
      <c r="D570" s="196" t="s">
        <v>550</v>
      </c>
      <c r="E570" s="10">
        <v>1</v>
      </c>
      <c r="F570" s="285">
        <f t="shared" si="706"/>
        <v>1666.6666666666667</v>
      </c>
      <c r="G570" s="285">
        <f t="shared" si="707"/>
        <v>3166.666666666667</v>
      </c>
      <c r="H570" s="285">
        <f t="shared" si="708"/>
        <v>4833.3333333333339</v>
      </c>
      <c r="I570" s="285">
        <v>1666.6666666666667</v>
      </c>
      <c r="J570" s="285">
        <v>3166.666666666667</v>
      </c>
      <c r="K570" s="10"/>
      <c r="M570" s="319">
        <f t="shared" si="606"/>
        <v>1500</v>
      </c>
      <c r="N570" s="319">
        <f t="shared" si="607"/>
        <v>2850.0000000000005</v>
      </c>
      <c r="O570" s="319">
        <f t="shared" si="612"/>
        <v>4350</v>
      </c>
      <c r="P570" s="319">
        <v>1500</v>
      </c>
      <c r="Q570" s="319">
        <v>2850.0000000000005</v>
      </c>
      <c r="R570" s="319">
        <f t="shared" si="608"/>
        <v>4350</v>
      </c>
      <c r="U570" s="315">
        <f t="shared" si="669"/>
        <v>2550</v>
      </c>
      <c r="V570" s="315">
        <f t="shared" si="670"/>
        <v>3135.0000000000009</v>
      </c>
      <c r="W570" s="320">
        <f t="shared" si="609"/>
        <v>5685.0000000000009</v>
      </c>
      <c r="X570" s="315">
        <f t="shared" si="610"/>
        <v>2550</v>
      </c>
      <c r="Y570" s="315">
        <f t="shared" si="611"/>
        <v>3135.0000000000009</v>
      </c>
      <c r="Z570" s="320"/>
    </row>
    <row r="571" spans="1:76" ht="57" customHeight="1" outlineLevel="1" x14ac:dyDescent="0.45">
      <c r="A571" s="5">
        <v>467</v>
      </c>
      <c r="B571" s="5">
        <v>13</v>
      </c>
      <c r="C571" s="5" t="s">
        <v>442</v>
      </c>
      <c r="D571" s="196" t="s">
        <v>550</v>
      </c>
      <c r="E571" s="10">
        <v>17</v>
      </c>
      <c r="F571" s="285">
        <f t="shared" si="706"/>
        <v>28333.333333333336</v>
      </c>
      <c r="G571" s="285">
        <f t="shared" si="707"/>
        <v>16291.666666666668</v>
      </c>
      <c r="H571" s="285">
        <f t="shared" si="708"/>
        <v>44625</v>
      </c>
      <c r="I571" s="285">
        <v>1666.6666666666667</v>
      </c>
      <c r="J571" s="285">
        <v>958.33333333333337</v>
      </c>
      <c r="K571" s="10"/>
      <c r="M571" s="319">
        <f t="shared" si="606"/>
        <v>25500</v>
      </c>
      <c r="N571" s="319">
        <f t="shared" si="607"/>
        <v>14662.5</v>
      </c>
      <c r="O571" s="319">
        <f t="shared" si="612"/>
        <v>40162.5</v>
      </c>
      <c r="P571" s="319">
        <v>1500</v>
      </c>
      <c r="Q571" s="319">
        <v>862.5</v>
      </c>
      <c r="R571" s="319">
        <f t="shared" si="608"/>
        <v>2362.5</v>
      </c>
      <c r="U571" s="315">
        <f t="shared" si="669"/>
        <v>43350</v>
      </c>
      <c r="V571" s="315">
        <f t="shared" si="670"/>
        <v>16128.750000000002</v>
      </c>
      <c r="W571" s="320">
        <f t="shared" si="609"/>
        <v>59478.75</v>
      </c>
      <c r="X571" s="315">
        <f t="shared" si="610"/>
        <v>2550</v>
      </c>
      <c r="Y571" s="315">
        <f t="shared" si="611"/>
        <v>948.75000000000011</v>
      </c>
      <c r="Z571" s="320"/>
    </row>
    <row r="572" spans="1:76" ht="99.75" customHeight="1" outlineLevel="1" x14ac:dyDescent="0.45">
      <c r="A572" s="5">
        <v>468</v>
      </c>
      <c r="B572" s="5">
        <v>14</v>
      </c>
      <c r="C572" s="5" t="s">
        <v>443</v>
      </c>
      <c r="D572" s="196" t="s">
        <v>550</v>
      </c>
      <c r="E572" s="10">
        <v>42</v>
      </c>
      <c r="F572" s="285">
        <f t="shared" si="706"/>
        <v>122500.00000000001</v>
      </c>
      <c r="G572" s="285">
        <f t="shared" si="707"/>
        <v>70000</v>
      </c>
      <c r="H572" s="285">
        <f t="shared" si="708"/>
        <v>192500</v>
      </c>
      <c r="I572" s="285">
        <v>2916.666666666667</v>
      </c>
      <c r="J572" s="285">
        <v>1666.6666666666667</v>
      </c>
      <c r="K572" s="10"/>
      <c r="M572" s="319">
        <f t="shared" si="606"/>
        <v>110250.00000000001</v>
      </c>
      <c r="N572" s="319">
        <f t="shared" si="607"/>
        <v>63000</v>
      </c>
      <c r="O572" s="319">
        <f t="shared" si="612"/>
        <v>173250</v>
      </c>
      <c r="P572" s="319">
        <v>2625.0000000000005</v>
      </c>
      <c r="Q572" s="319">
        <v>1500</v>
      </c>
      <c r="R572" s="319">
        <f t="shared" si="608"/>
        <v>4125</v>
      </c>
      <c r="U572" s="315">
        <f t="shared" si="669"/>
        <v>187425.00000000003</v>
      </c>
      <c r="V572" s="315">
        <f t="shared" si="670"/>
        <v>69300.000000000015</v>
      </c>
      <c r="W572" s="320">
        <f t="shared" si="609"/>
        <v>256725.00000000006</v>
      </c>
      <c r="X572" s="315">
        <f t="shared" si="610"/>
        <v>4462.5000000000009</v>
      </c>
      <c r="Y572" s="315">
        <f t="shared" si="611"/>
        <v>1650.0000000000002</v>
      </c>
      <c r="Z572" s="320"/>
    </row>
    <row r="573" spans="1:76" ht="71.25" customHeight="1" outlineLevel="1" x14ac:dyDescent="0.45">
      <c r="A573" s="5">
        <v>469</v>
      </c>
      <c r="B573" s="5">
        <v>15</v>
      </c>
      <c r="C573" s="5" t="s">
        <v>444</v>
      </c>
      <c r="D573" s="196" t="s">
        <v>550</v>
      </c>
      <c r="E573" s="10">
        <v>6</v>
      </c>
      <c r="F573" s="285">
        <f t="shared" si="706"/>
        <v>60000</v>
      </c>
      <c r="G573" s="285">
        <f t="shared" si="707"/>
        <v>100000</v>
      </c>
      <c r="H573" s="285">
        <f t="shared" si="708"/>
        <v>160000</v>
      </c>
      <c r="I573" s="285">
        <v>10000</v>
      </c>
      <c r="J573" s="285">
        <v>16666.666666666668</v>
      </c>
      <c r="K573" s="10"/>
      <c r="M573" s="319">
        <f t="shared" si="606"/>
        <v>54000</v>
      </c>
      <c r="N573" s="319">
        <f t="shared" si="607"/>
        <v>90000.000000000015</v>
      </c>
      <c r="O573" s="319">
        <f t="shared" si="612"/>
        <v>144000</v>
      </c>
      <c r="P573" s="319">
        <v>9000</v>
      </c>
      <c r="Q573" s="319">
        <v>15000.000000000002</v>
      </c>
      <c r="R573" s="319">
        <f t="shared" si="608"/>
        <v>24000</v>
      </c>
      <c r="U573" s="315">
        <f t="shared" si="669"/>
        <v>91800</v>
      </c>
      <c r="V573" s="315">
        <f t="shared" si="670"/>
        <v>99000.000000000029</v>
      </c>
      <c r="W573" s="320">
        <f t="shared" si="609"/>
        <v>190800.00000000003</v>
      </c>
      <c r="X573" s="315">
        <f t="shared" si="610"/>
        <v>15300</v>
      </c>
      <c r="Y573" s="315">
        <f t="shared" si="611"/>
        <v>16500.000000000004</v>
      </c>
      <c r="Z573" s="320"/>
    </row>
    <row r="574" spans="1:76" ht="71.25" customHeight="1" outlineLevel="1" x14ac:dyDescent="0.45">
      <c r="A574" s="5">
        <v>470</v>
      </c>
      <c r="B574" s="5">
        <v>16</v>
      </c>
      <c r="C574" s="5" t="s">
        <v>445</v>
      </c>
      <c r="D574" s="196" t="s">
        <v>550</v>
      </c>
      <c r="E574" s="10">
        <v>54</v>
      </c>
      <c r="F574" s="285">
        <f t="shared" si="706"/>
        <v>540000</v>
      </c>
      <c r="G574" s="285">
        <f t="shared" si="707"/>
        <v>1318500</v>
      </c>
      <c r="H574" s="285">
        <f t="shared" si="708"/>
        <v>1858500</v>
      </c>
      <c r="I574" s="285">
        <v>10000</v>
      </c>
      <c r="J574" s="285">
        <v>24416.666666666668</v>
      </c>
      <c r="K574" s="10"/>
      <c r="M574" s="319">
        <f t="shared" si="606"/>
        <v>486000</v>
      </c>
      <c r="N574" s="319">
        <f t="shared" si="607"/>
        <v>1186650</v>
      </c>
      <c r="O574" s="319">
        <f t="shared" si="612"/>
        <v>1672650</v>
      </c>
      <c r="P574" s="319">
        <v>9000</v>
      </c>
      <c r="Q574" s="319">
        <v>21975</v>
      </c>
      <c r="R574" s="319">
        <f t="shared" si="608"/>
        <v>30975</v>
      </c>
      <c r="U574" s="315">
        <f t="shared" si="669"/>
        <v>826200</v>
      </c>
      <c r="V574" s="315">
        <f t="shared" si="670"/>
        <v>1305315.0000000002</v>
      </c>
      <c r="W574" s="320">
        <f t="shared" si="609"/>
        <v>2131515</v>
      </c>
      <c r="X574" s="315">
        <f t="shared" si="610"/>
        <v>15300</v>
      </c>
      <c r="Y574" s="315">
        <f t="shared" si="611"/>
        <v>24172.500000000004</v>
      </c>
      <c r="Z574" s="320"/>
    </row>
    <row r="575" spans="1:76" ht="42.75" customHeight="1" outlineLevel="1" x14ac:dyDescent="0.45">
      <c r="A575" s="5">
        <v>471</v>
      </c>
      <c r="B575" s="5">
        <v>17</v>
      </c>
      <c r="C575" s="5" t="s">
        <v>446</v>
      </c>
      <c r="D575" s="196" t="s">
        <v>550</v>
      </c>
      <c r="E575" s="10">
        <v>1</v>
      </c>
      <c r="F575" s="285">
        <f t="shared" si="706"/>
        <v>2500</v>
      </c>
      <c r="G575" s="285">
        <f t="shared" si="707"/>
        <v>4208.3333333333339</v>
      </c>
      <c r="H575" s="285">
        <f t="shared" si="708"/>
        <v>6708.3333333333339</v>
      </c>
      <c r="I575" s="285">
        <v>2500</v>
      </c>
      <c r="J575" s="285">
        <v>4208.3333333333339</v>
      </c>
      <c r="K575" s="10"/>
      <c r="M575" s="319">
        <f t="shared" si="606"/>
        <v>2250</v>
      </c>
      <c r="N575" s="319">
        <f t="shared" si="607"/>
        <v>3787.5000000000005</v>
      </c>
      <c r="O575" s="319">
        <f t="shared" si="612"/>
        <v>6037.5</v>
      </c>
      <c r="P575" s="319">
        <v>2250</v>
      </c>
      <c r="Q575" s="319">
        <v>3787.5000000000005</v>
      </c>
      <c r="R575" s="319">
        <f t="shared" si="608"/>
        <v>6037.5</v>
      </c>
      <c r="U575" s="315">
        <f t="shared" si="669"/>
        <v>3825</v>
      </c>
      <c r="V575" s="315">
        <f t="shared" si="670"/>
        <v>4166.2500000000009</v>
      </c>
      <c r="W575" s="320">
        <f t="shared" si="609"/>
        <v>7991.2500000000009</v>
      </c>
      <c r="X575" s="315">
        <f t="shared" si="610"/>
        <v>3825</v>
      </c>
      <c r="Y575" s="315">
        <f t="shared" si="611"/>
        <v>4166.2500000000009</v>
      </c>
      <c r="Z575" s="320"/>
    </row>
    <row r="576" spans="1:76" ht="42.75" customHeight="1" outlineLevel="1" x14ac:dyDescent="0.45">
      <c r="A576" s="5">
        <v>472</v>
      </c>
      <c r="B576" s="5">
        <v>18</v>
      </c>
      <c r="C576" s="5" t="s">
        <v>447</v>
      </c>
      <c r="D576" s="196" t="s">
        <v>550</v>
      </c>
      <c r="E576" s="10">
        <v>4</v>
      </c>
      <c r="F576" s="285">
        <f t="shared" si="706"/>
        <v>11666.666666666668</v>
      </c>
      <c r="G576" s="285">
        <f t="shared" si="707"/>
        <v>2366.666666666667</v>
      </c>
      <c r="H576" s="285">
        <f t="shared" si="708"/>
        <v>14033.333333333336</v>
      </c>
      <c r="I576" s="285">
        <v>2916.666666666667</v>
      </c>
      <c r="J576" s="285">
        <v>591.66666666666674</v>
      </c>
      <c r="K576" s="10"/>
      <c r="M576" s="319">
        <f t="shared" si="606"/>
        <v>10500.000000000002</v>
      </c>
      <c r="N576" s="319">
        <f t="shared" si="607"/>
        <v>2130.0000000000005</v>
      </c>
      <c r="O576" s="319">
        <f t="shared" si="612"/>
        <v>12630.000000000002</v>
      </c>
      <c r="P576" s="319">
        <v>2625.0000000000005</v>
      </c>
      <c r="Q576" s="319">
        <v>532.50000000000011</v>
      </c>
      <c r="R576" s="319">
        <f t="shared" si="608"/>
        <v>3157.5000000000005</v>
      </c>
      <c r="U576" s="315">
        <f t="shared" si="669"/>
        <v>17850.000000000004</v>
      </c>
      <c r="V576" s="315">
        <f t="shared" si="670"/>
        <v>2343.0000000000009</v>
      </c>
      <c r="W576" s="320">
        <f t="shared" si="609"/>
        <v>20193.000000000004</v>
      </c>
      <c r="X576" s="315">
        <f t="shared" si="610"/>
        <v>4462.5000000000009</v>
      </c>
      <c r="Y576" s="315">
        <f t="shared" si="611"/>
        <v>585.75000000000023</v>
      </c>
      <c r="Z576" s="320"/>
    </row>
    <row r="577" spans="1:76" s="26" customFormat="1" ht="28.5" x14ac:dyDescent="0.45">
      <c r="A577" s="21"/>
      <c r="B577" s="21"/>
      <c r="C577" s="21" t="s">
        <v>448</v>
      </c>
      <c r="D577" s="27"/>
      <c r="E577" s="28"/>
      <c r="F577" s="225">
        <f t="shared" ref="F577:H577" si="709">SUM(F578:F582)</f>
        <v>226916.66666666669</v>
      </c>
      <c r="G577" s="225">
        <f t="shared" si="709"/>
        <v>938608.33333333337</v>
      </c>
      <c r="H577" s="225">
        <f t="shared" si="709"/>
        <v>1165525</v>
      </c>
      <c r="I577" s="290"/>
      <c r="J577" s="290"/>
      <c r="K577" s="28"/>
      <c r="L577" s="53"/>
      <c r="M577" s="225">
        <f t="shared" ref="M577:O577" si="710">SUM(M578:M582)</f>
        <v>204225.00000000003</v>
      </c>
      <c r="N577" s="225">
        <f t="shared" si="710"/>
        <v>844747.5</v>
      </c>
      <c r="O577" s="225">
        <f t="shared" si="710"/>
        <v>1048972.5</v>
      </c>
      <c r="P577" s="319">
        <v>0</v>
      </c>
      <c r="Q577" s="319">
        <v>0</v>
      </c>
      <c r="R577" s="319">
        <f t="shared" si="608"/>
        <v>0</v>
      </c>
      <c r="S577" s="53"/>
      <c r="T577" s="53"/>
      <c r="U577" s="225">
        <f t="shared" ref="U577:W577" si="711">SUM(U578:U582)</f>
        <v>347182.50000000006</v>
      </c>
      <c r="V577" s="225">
        <f t="shared" si="711"/>
        <v>929222.25</v>
      </c>
      <c r="W577" s="225">
        <f t="shared" si="711"/>
        <v>1276404.75</v>
      </c>
      <c r="X577" s="225"/>
      <c r="Y577" s="225"/>
      <c r="Z577" s="225"/>
      <c r="AA577" s="53"/>
      <c r="AB577" s="53"/>
      <c r="AC577" s="53"/>
      <c r="AD577" s="53"/>
      <c r="AE577" s="53"/>
      <c r="AF577" s="53"/>
      <c r="AG577" s="53"/>
      <c r="AH577" s="53"/>
      <c r="AI577" s="53"/>
      <c r="AJ577" s="53"/>
      <c r="AK577" s="53"/>
      <c r="AL577" s="53"/>
      <c r="AM577" s="53"/>
      <c r="AN577" s="53"/>
      <c r="AO577" s="53"/>
      <c r="AP577" s="53"/>
      <c r="AQ577" s="53"/>
      <c r="AR577" s="53"/>
      <c r="AS577" s="53"/>
      <c r="AT577" s="53"/>
      <c r="AU577" s="53"/>
      <c r="AV577" s="53"/>
      <c r="AW577" s="53"/>
      <c r="AX577" s="53"/>
      <c r="AY577" s="53"/>
      <c r="AZ577" s="53"/>
      <c r="BA577" s="53"/>
      <c r="BB577" s="53"/>
      <c r="BC577" s="53"/>
      <c r="BD577" s="53"/>
      <c r="BE577" s="53"/>
      <c r="BF577" s="53"/>
      <c r="BG577" s="53"/>
      <c r="BH577" s="53"/>
      <c r="BI577" s="53"/>
      <c r="BJ577" s="53"/>
      <c r="BK577" s="53"/>
      <c r="BL577" s="53"/>
      <c r="BM577" s="53"/>
      <c r="BN577" s="53"/>
      <c r="BO577" s="53"/>
      <c r="BP577" s="53"/>
      <c r="BQ577" s="53"/>
      <c r="BR577" s="53"/>
      <c r="BS577" s="53"/>
      <c r="BT577" s="53"/>
      <c r="BU577" s="53"/>
      <c r="BV577" s="53"/>
      <c r="BW577" s="53"/>
      <c r="BX577" s="53"/>
    </row>
    <row r="578" spans="1:76" ht="42.75" customHeight="1" outlineLevel="1" x14ac:dyDescent="0.45">
      <c r="A578" s="5">
        <v>473</v>
      </c>
      <c r="B578" s="5">
        <v>19</v>
      </c>
      <c r="C578" s="5" t="s">
        <v>449</v>
      </c>
      <c r="D578" s="196" t="s">
        <v>550</v>
      </c>
      <c r="E578" s="10">
        <v>8</v>
      </c>
      <c r="F578" s="285">
        <f t="shared" ref="F578:F582" si="712">I578*E578</f>
        <v>33333.333333333336</v>
      </c>
      <c r="G578" s="285">
        <f t="shared" ref="G578:G582" si="713">J578*E578</f>
        <v>300000</v>
      </c>
      <c r="H578" s="285">
        <f t="shared" ref="H578:H582" si="714">F578+G578</f>
        <v>333333.33333333331</v>
      </c>
      <c r="I578" s="285">
        <v>4166.666666666667</v>
      </c>
      <c r="J578" s="285">
        <v>37500</v>
      </c>
      <c r="K578" s="10"/>
      <c r="M578" s="319">
        <f t="shared" si="606"/>
        <v>30000.000000000004</v>
      </c>
      <c r="N578" s="319">
        <f t="shared" si="607"/>
        <v>270000</v>
      </c>
      <c r="O578" s="319">
        <f t="shared" si="612"/>
        <v>300000</v>
      </c>
      <c r="P578" s="319">
        <v>3750.0000000000005</v>
      </c>
      <c r="Q578" s="319">
        <v>33750</v>
      </c>
      <c r="R578" s="319">
        <f t="shared" si="608"/>
        <v>37500</v>
      </c>
      <c r="U578" s="315">
        <f t="shared" si="669"/>
        <v>51000.000000000007</v>
      </c>
      <c r="V578" s="315">
        <f t="shared" si="670"/>
        <v>297000</v>
      </c>
      <c r="W578" s="320">
        <f t="shared" si="609"/>
        <v>348000</v>
      </c>
      <c r="X578" s="315">
        <f t="shared" si="610"/>
        <v>6375.0000000000009</v>
      </c>
      <c r="Y578" s="315">
        <f t="shared" si="611"/>
        <v>37125</v>
      </c>
      <c r="Z578" s="320"/>
    </row>
    <row r="579" spans="1:76" ht="28.5" customHeight="1" outlineLevel="1" x14ac:dyDescent="0.45">
      <c r="A579" s="5">
        <v>474</v>
      </c>
      <c r="B579" s="5">
        <v>20</v>
      </c>
      <c r="C579" s="5" t="s">
        <v>450</v>
      </c>
      <c r="D579" s="196" t="s">
        <v>550</v>
      </c>
      <c r="E579" s="10">
        <v>16</v>
      </c>
      <c r="F579" s="285">
        <f t="shared" si="712"/>
        <v>4000</v>
      </c>
      <c r="G579" s="285">
        <f t="shared" si="713"/>
        <v>146666.66666666669</v>
      </c>
      <c r="H579" s="285">
        <f t="shared" si="714"/>
        <v>150666.66666666669</v>
      </c>
      <c r="I579" s="285">
        <v>250</v>
      </c>
      <c r="J579" s="285">
        <v>9166.6666666666679</v>
      </c>
      <c r="K579" s="10"/>
      <c r="M579" s="319">
        <f t="shared" si="606"/>
        <v>3600</v>
      </c>
      <c r="N579" s="319">
        <f t="shared" si="607"/>
        <v>132000.00000000003</v>
      </c>
      <c r="O579" s="319">
        <f t="shared" si="612"/>
        <v>135600.00000000003</v>
      </c>
      <c r="P579" s="319">
        <v>225</v>
      </c>
      <c r="Q579" s="319">
        <v>8250.0000000000018</v>
      </c>
      <c r="R579" s="319">
        <f t="shared" si="608"/>
        <v>8475.0000000000018</v>
      </c>
      <c r="U579" s="315">
        <f t="shared" si="669"/>
        <v>6120</v>
      </c>
      <c r="V579" s="315">
        <f t="shared" si="670"/>
        <v>145200.00000000006</v>
      </c>
      <c r="W579" s="320">
        <f t="shared" si="609"/>
        <v>151320.00000000006</v>
      </c>
      <c r="X579" s="315">
        <f t="shared" si="610"/>
        <v>382.5</v>
      </c>
      <c r="Y579" s="315">
        <f t="shared" si="611"/>
        <v>9075.0000000000036</v>
      </c>
      <c r="Z579" s="320"/>
    </row>
    <row r="580" spans="1:76" ht="42.75" customHeight="1" outlineLevel="1" x14ac:dyDescent="0.45">
      <c r="A580" s="5">
        <v>475</v>
      </c>
      <c r="B580" s="5">
        <v>21</v>
      </c>
      <c r="C580" s="5" t="s">
        <v>451</v>
      </c>
      <c r="D580" s="196" t="s">
        <v>550</v>
      </c>
      <c r="E580" s="10">
        <v>12</v>
      </c>
      <c r="F580" s="285">
        <f t="shared" si="712"/>
        <v>35000</v>
      </c>
      <c r="G580" s="285">
        <f t="shared" si="713"/>
        <v>16000.000000000002</v>
      </c>
      <c r="H580" s="285">
        <f t="shared" si="714"/>
        <v>51000</v>
      </c>
      <c r="I580" s="285">
        <v>2916.666666666667</v>
      </c>
      <c r="J580" s="285">
        <v>1333.3333333333335</v>
      </c>
      <c r="K580" s="10"/>
      <c r="M580" s="319">
        <f t="shared" si="606"/>
        <v>31500.000000000007</v>
      </c>
      <c r="N580" s="319">
        <f t="shared" si="607"/>
        <v>14400.000000000004</v>
      </c>
      <c r="O580" s="319">
        <f t="shared" si="612"/>
        <v>45900.000000000015</v>
      </c>
      <c r="P580" s="319">
        <v>2625.0000000000005</v>
      </c>
      <c r="Q580" s="319">
        <v>1200.0000000000002</v>
      </c>
      <c r="R580" s="319">
        <f t="shared" si="608"/>
        <v>3825.0000000000009</v>
      </c>
      <c r="U580" s="315">
        <f t="shared" si="669"/>
        <v>53550.000000000015</v>
      </c>
      <c r="V580" s="315">
        <f t="shared" si="670"/>
        <v>15840.000000000005</v>
      </c>
      <c r="W580" s="320">
        <f t="shared" si="609"/>
        <v>69390.000000000015</v>
      </c>
      <c r="X580" s="315">
        <f t="shared" si="610"/>
        <v>4462.5000000000009</v>
      </c>
      <c r="Y580" s="315">
        <f t="shared" si="611"/>
        <v>1320.0000000000005</v>
      </c>
      <c r="Z580" s="320"/>
    </row>
    <row r="581" spans="1:76" ht="57" customHeight="1" outlineLevel="1" x14ac:dyDescent="0.45">
      <c r="A581" s="5">
        <v>476</v>
      </c>
      <c r="B581" s="5">
        <v>22</v>
      </c>
      <c r="C581" s="5" t="s">
        <v>452</v>
      </c>
      <c r="D581" s="196" t="s">
        <v>550</v>
      </c>
      <c r="E581" s="10">
        <v>44</v>
      </c>
      <c r="F581" s="285">
        <f t="shared" si="712"/>
        <v>128333.33333333334</v>
      </c>
      <c r="G581" s="285">
        <f t="shared" si="713"/>
        <v>465666.66666666669</v>
      </c>
      <c r="H581" s="285">
        <f t="shared" si="714"/>
        <v>594000</v>
      </c>
      <c r="I581" s="285">
        <v>2916.666666666667</v>
      </c>
      <c r="J581" s="285">
        <v>10583.333333333334</v>
      </c>
      <c r="K581" s="10"/>
      <c r="M581" s="319">
        <f t="shared" si="606"/>
        <v>115500.00000000001</v>
      </c>
      <c r="N581" s="319">
        <f t="shared" si="607"/>
        <v>419100</v>
      </c>
      <c r="O581" s="319">
        <f t="shared" si="612"/>
        <v>534600</v>
      </c>
      <c r="P581" s="319">
        <v>2625.0000000000005</v>
      </c>
      <c r="Q581" s="319">
        <v>9525</v>
      </c>
      <c r="R581" s="319">
        <f t="shared" si="608"/>
        <v>12150</v>
      </c>
      <c r="U581" s="315">
        <f t="shared" si="669"/>
        <v>196350.00000000003</v>
      </c>
      <c r="V581" s="315">
        <f t="shared" si="670"/>
        <v>461010</v>
      </c>
      <c r="W581" s="320">
        <f t="shared" si="609"/>
        <v>657360</v>
      </c>
      <c r="X581" s="315">
        <f t="shared" si="610"/>
        <v>4462.5000000000009</v>
      </c>
      <c r="Y581" s="315">
        <f t="shared" si="611"/>
        <v>10477.5</v>
      </c>
      <c r="Z581" s="320"/>
    </row>
    <row r="582" spans="1:76" ht="57" customHeight="1" outlineLevel="1" x14ac:dyDescent="0.45">
      <c r="A582" s="5">
        <v>477</v>
      </c>
      <c r="B582" s="5">
        <v>23</v>
      </c>
      <c r="C582" s="5" t="s">
        <v>453</v>
      </c>
      <c r="D582" s="196" t="s">
        <v>550</v>
      </c>
      <c r="E582" s="10">
        <v>9</v>
      </c>
      <c r="F582" s="285">
        <f t="shared" si="712"/>
        <v>26250.000000000004</v>
      </c>
      <c r="G582" s="285">
        <f t="shared" si="713"/>
        <v>10275</v>
      </c>
      <c r="H582" s="285">
        <f t="shared" si="714"/>
        <v>36525</v>
      </c>
      <c r="I582" s="285">
        <v>2916.666666666667</v>
      </c>
      <c r="J582" s="285">
        <v>1141.6666666666667</v>
      </c>
      <c r="K582" s="10"/>
      <c r="M582" s="319">
        <f t="shared" si="606"/>
        <v>23625.000000000004</v>
      </c>
      <c r="N582" s="319">
        <f t="shared" si="607"/>
        <v>9247.5</v>
      </c>
      <c r="O582" s="319">
        <f t="shared" si="612"/>
        <v>32872.5</v>
      </c>
      <c r="P582" s="319">
        <v>2625.0000000000005</v>
      </c>
      <c r="Q582" s="319">
        <v>1027.5</v>
      </c>
      <c r="R582" s="319">
        <f t="shared" si="608"/>
        <v>3652.5000000000005</v>
      </c>
      <c r="U582" s="315">
        <f t="shared" si="669"/>
        <v>40162.500000000007</v>
      </c>
      <c r="V582" s="315">
        <f t="shared" si="670"/>
        <v>10172.25</v>
      </c>
      <c r="W582" s="320">
        <f t="shared" si="609"/>
        <v>50334.750000000007</v>
      </c>
      <c r="X582" s="315">
        <f t="shared" si="610"/>
        <v>4462.5000000000009</v>
      </c>
      <c r="Y582" s="315">
        <f t="shared" si="611"/>
        <v>1130.25</v>
      </c>
      <c r="Z582" s="320"/>
    </row>
    <row r="583" spans="1:76" s="26" customFormat="1" ht="28.5" x14ac:dyDescent="0.45">
      <c r="A583" s="21"/>
      <c r="B583" s="21"/>
      <c r="C583" s="21" t="s">
        <v>454</v>
      </c>
      <c r="D583" s="27"/>
      <c r="E583" s="28"/>
      <c r="F583" s="225">
        <f t="shared" ref="F583:H583" si="715">SUM(F584:F598)</f>
        <v>1746713.3333333333</v>
      </c>
      <c r="G583" s="225">
        <f t="shared" si="715"/>
        <v>741029.99999999988</v>
      </c>
      <c r="H583" s="225">
        <f t="shared" si="715"/>
        <v>2487743.3333333335</v>
      </c>
      <c r="I583" s="290"/>
      <c r="J583" s="290"/>
      <c r="K583" s="28"/>
      <c r="L583" s="53"/>
      <c r="M583" s="225">
        <f t="shared" ref="M583:O583" si="716">SUM(M584:M598)</f>
        <v>1572042</v>
      </c>
      <c r="N583" s="225">
        <f t="shared" si="716"/>
        <v>666927</v>
      </c>
      <c r="O583" s="225">
        <f t="shared" si="716"/>
        <v>2238969</v>
      </c>
      <c r="P583" s="319">
        <v>0</v>
      </c>
      <c r="Q583" s="319">
        <v>0</v>
      </c>
      <c r="R583" s="319">
        <f t="shared" ref="R583:R646" si="717">P583+Q583</f>
        <v>0</v>
      </c>
      <c r="S583" s="53"/>
      <c r="T583" s="53"/>
      <c r="U583" s="225">
        <f t="shared" ref="U583:W583" si="718">SUM(U584:U598)</f>
        <v>2672471.4000000004</v>
      </c>
      <c r="V583" s="225">
        <f t="shared" si="718"/>
        <v>733619.70000000019</v>
      </c>
      <c r="W583" s="225">
        <f t="shared" si="718"/>
        <v>3406091.1</v>
      </c>
      <c r="X583" s="225"/>
      <c r="Y583" s="225"/>
      <c r="Z583" s="225"/>
      <c r="AA583" s="53"/>
      <c r="AB583" s="53"/>
      <c r="AC583" s="53"/>
      <c r="AD583" s="53"/>
      <c r="AE583" s="53"/>
      <c r="AF583" s="53"/>
      <c r="AG583" s="53"/>
      <c r="AH583" s="53"/>
      <c r="AI583" s="53"/>
      <c r="AJ583" s="53"/>
      <c r="AK583" s="53"/>
      <c r="AL583" s="53"/>
      <c r="AM583" s="53"/>
      <c r="AN583" s="53"/>
      <c r="AO583" s="53"/>
      <c r="AP583" s="53"/>
      <c r="AQ583" s="53"/>
      <c r="AR583" s="53"/>
      <c r="AS583" s="53"/>
      <c r="AT583" s="53"/>
      <c r="AU583" s="53"/>
      <c r="AV583" s="53"/>
      <c r="AW583" s="53"/>
      <c r="AX583" s="53"/>
      <c r="AY583" s="53"/>
      <c r="AZ583" s="53"/>
      <c r="BA583" s="53"/>
      <c r="BB583" s="53"/>
      <c r="BC583" s="53"/>
      <c r="BD583" s="53"/>
      <c r="BE583" s="53"/>
      <c r="BF583" s="53"/>
      <c r="BG583" s="53"/>
      <c r="BH583" s="53"/>
      <c r="BI583" s="53"/>
      <c r="BJ583" s="53"/>
      <c r="BK583" s="53"/>
      <c r="BL583" s="53"/>
      <c r="BM583" s="53"/>
      <c r="BN583" s="53"/>
      <c r="BO583" s="53"/>
      <c r="BP583" s="53"/>
      <c r="BQ583" s="53"/>
      <c r="BR583" s="53"/>
      <c r="BS583" s="53"/>
      <c r="BT583" s="53"/>
      <c r="BU583" s="53"/>
      <c r="BV583" s="53"/>
      <c r="BW583" s="53"/>
      <c r="BX583" s="53"/>
    </row>
    <row r="584" spans="1:76" ht="85.5" customHeight="1" outlineLevel="1" x14ac:dyDescent="0.45">
      <c r="A584" s="5">
        <v>478</v>
      </c>
      <c r="B584" s="5">
        <v>24</v>
      </c>
      <c r="C584" s="5" t="s">
        <v>455</v>
      </c>
      <c r="D584" s="196" t="s">
        <v>557</v>
      </c>
      <c r="E584" s="10">
        <v>1722</v>
      </c>
      <c r="F584" s="285">
        <f t="shared" ref="F584:F598" si="719">I584*E584</f>
        <v>86100</v>
      </c>
      <c r="G584" s="285">
        <f t="shared" ref="G584:G598" si="720">J584*E584</f>
        <v>114800.00000000001</v>
      </c>
      <c r="H584" s="285">
        <f t="shared" ref="H584:H598" si="721">F584+G584</f>
        <v>200900</v>
      </c>
      <c r="I584" s="285">
        <v>50</v>
      </c>
      <c r="J584" s="285">
        <v>66.666666666666671</v>
      </c>
      <c r="K584" s="10"/>
      <c r="M584" s="319">
        <f t="shared" ref="M584:M646" si="722">P584*E584</f>
        <v>77490</v>
      </c>
      <c r="N584" s="319">
        <f t="shared" ref="N584:N646" si="723">Q584*E584</f>
        <v>103320.00000000001</v>
      </c>
      <c r="O584" s="319">
        <f t="shared" ref="O584:O646" si="724">M584+N584</f>
        <v>180810</v>
      </c>
      <c r="P584" s="319">
        <v>45</v>
      </c>
      <c r="Q584" s="319">
        <v>60.000000000000007</v>
      </c>
      <c r="R584" s="319">
        <f t="shared" si="717"/>
        <v>105</v>
      </c>
      <c r="U584" s="315">
        <f t="shared" si="669"/>
        <v>131733</v>
      </c>
      <c r="V584" s="315">
        <f t="shared" si="670"/>
        <v>113652.00000000003</v>
      </c>
      <c r="W584" s="320">
        <f t="shared" ref="W584:W646" si="725">U584+V584</f>
        <v>245385.00000000003</v>
      </c>
      <c r="X584" s="315">
        <f t="shared" ref="X584:X646" si="726">P584*$S$1</f>
        <v>76.5</v>
      </c>
      <c r="Y584" s="315">
        <f t="shared" ref="Y584:Y646" si="727">Q584*$S$2</f>
        <v>66.000000000000014</v>
      </c>
      <c r="Z584" s="320"/>
    </row>
    <row r="585" spans="1:76" ht="42.75" customHeight="1" outlineLevel="1" x14ac:dyDescent="0.45">
      <c r="A585" s="5">
        <v>479</v>
      </c>
      <c r="B585" s="5">
        <v>25</v>
      </c>
      <c r="C585" s="5" t="s">
        <v>456</v>
      </c>
      <c r="D585" s="196" t="s">
        <v>557</v>
      </c>
      <c r="E585" s="10">
        <v>1722</v>
      </c>
      <c r="F585" s="285">
        <f t="shared" si="719"/>
        <v>519470.00000000006</v>
      </c>
      <c r="G585" s="285">
        <f t="shared" si="720"/>
        <v>120540</v>
      </c>
      <c r="H585" s="285">
        <f t="shared" si="721"/>
        <v>640010</v>
      </c>
      <c r="I585" s="285">
        <v>301.66666666666669</v>
      </c>
      <c r="J585" s="285">
        <v>70</v>
      </c>
      <c r="K585" s="10"/>
      <c r="M585" s="319">
        <f t="shared" si="722"/>
        <v>467523</v>
      </c>
      <c r="N585" s="319">
        <f t="shared" si="723"/>
        <v>108486</v>
      </c>
      <c r="O585" s="319">
        <f t="shared" si="724"/>
        <v>576009</v>
      </c>
      <c r="P585" s="319">
        <v>271.5</v>
      </c>
      <c r="Q585" s="319">
        <v>63</v>
      </c>
      <c r="R585" s="319">
        <f t="shared" si="717"/>
        <v>334.5</v>
      </c>
      <c r="U585" s="315">
        <f t="shared" si="669"/>
        <v>794789.1</v>
      </c>
      <c r="V585" s="315">
        <f t="shared" si="670"/>
        <v>119334.60000000002</v>
      </c>
      <c r="W585" s="320">
        <f t="shared" si="725"/>
        <v>914123.7</v>
      </c>
      <c r="X585" s="315">
        <f t="shared" si="726"/>
        <v>461.55</v>
      </c>
      <c r="Y585" s="315">
        <f t="shared" si="727"/>
        <v>69.300000000000011</v>
      </c>
      <c r="Z585" s="320"/>
    </row>
    <row r="586" spans="1:76" ht="85.5" customHeight="1" outlineLevel="1" x14ac:dyDescent="0.45">
      <c r="A586" s="5">
        <v>480</v>
      </c>
      <c r="B586" s="5">
        <v>26</v>
      </c>
      <c r="C586" s="5" t="s">
        <v>455</v>
      </c>
      <c r="D586" s="196" t="s">
        <v>557</v>
      </c>
      <c r="E586" s="10">
        <v>1746</v>
      </c>
      <c r="F586" s="285">
        <f t="shared" si="719"/>
        <v>87300</v>
      </c>
      <c r="G586" s="285">
        <f t="shared" si="720"/>
        <v>116400.00000000001</v>
      </c>
      <c r="H586" s="285">
        <f t="shared" si="721"/>
        <v>203700</v>
      </c>
      <c r="I586" s="285">
        <v>50</v>
      </c>
      <c r="J586" s="285">
        <v>66.666666666666671</v>
      </c>
      <c r="K586" s="10"/>
      <c r="M586" s="319">
        <f t="shared" si="722"/>
        <v>78570</v>
      </c>
      <c r="N586" s="319">
        <f t="shared" si="723"/>
        <v>104760.00000000001</v>
      </c>
      <c r="O586" s="319">
        <f t="shared" si="724"/>
        <v>183330</v>
      </c>
      <c r="P586" s="319">
        <v>45</v>
      </c>
      <c r="Q586" s="319">
        <v>60.000000000000007</v>
      </c>
      <c r="R586" s="319">
        <f t="shared" si="717"/>
        <v>105</v>
      </c>
      <c r="U586" s="315">
        <f t="shared" si="669"/>
        <v>133569</v>
      </c>
      <c r="V586" s="315">
        <f t="shared" si="670"/>
        <v>115236.00000000003</v>
      </c>
      <c r="W586" s="320">
        <f t="shared" si="725"/>
        <v>248805.00000000003</v>
      </c>
      <c r="X586" s="315">
        <f t="shared" si="726"/>
        <v>76.5</v>
      </c>
      <c r="Y586" s="315">
        <f t="shared" si="727"/>
        <v>66.000000000000014</v>
      </c>
      <c r="Z586" s="320"/>
    </row>
    <row r="587" spans="1:76" ht="28.5" customHeight="1" outlineLevel="1" x14ac:dyDescent="0.45">
      <c r="A587" s="5">
        <v>481</v>
      </c>
      <c r="B587" s="5">
        <v>27</v>
      </c>
      <c r="C587" s="5" t="s">
        <v>457</v>
      </c>
      <c r="D587" s="196" t="s">
        <v>557</v>
      </c>
      <c r="E587" s="10">
        <v>1746</v>
      </c>
      <c r="F587" s="285">
        <f t="shared" si="719"/>
        <v>526710</v>
      </c>
      <c r="G587" s="285">
        <f t="shared" si="720"/>
        <v>113490</v>
      </c>
      <c r="H587" s="285">
        <f t="shared" si="721"/>
        <v>640200</v>
      </c>
      <c r="I587" s="285">
        <v>301.66666666666669</v>
      </c>
      <c r="J587" s="285">
        <v>65</v>
      </c>
      <c r="K587" s="10"/>
      <c r="M587" s="319">
        <f t="shared" si="722"/>
        <v>474039</v>
      </c>
      <c r="N587" s="319">
        <f t="shared" si="723"/>
        <v>102141</v>
      </c>
      <c r="O587" s="319">
        <f t="shared" si="724"/>
        <v>576180</v>
      </c>
      <c r="P587" s="319">
        <v>271.5</v>
      </c>
      <c r="Q587" s="319">
        <v>58.5</v>
      </c>
      <c r="R587" s="319">
        <f t="shared" si="717"/>
        <v>330</v>
      </c>
      <c r="U587" s="315">
        <f t="shared" si="669"/>
        <v>805866.3</v>
      </c>
      <c r="V587" s="315">
        <f t="shared" si="670"/>
        <v>112355.10000000002</v>
      </c>
      <c r="W587" s="320">
        <f t="shared" si="725"/>
        <v>918221.4</v>
      </c>
      <c r="X587" s="315">
        <f t="shared" si="726"/>
        <v>461.55</v>
      </c>
      <c r="Y587" s="315">
        <f t="shared" si="727"/>
        <v>64.350000000000009</v>
      </c>
      <c r="Z587" s="320"/>
    </row>
    <row r="588" spans="1:76" ht="85.5" customHeight="1" outlineLevel="1" x14ac:dyDescent="0.45">
      <c r="A588" s="5">
        <v>482</v>
      </c>
      <c r="B588" s="5">
        <v>28</v>
      </c>
      <c r="C588" s="5" t="s">
        <v>455</v>
      </c>
      <c r="D588" s="196" t="s">
        <v>557</v>
      </c>
      <c r="E588" s="10">
        <v>1200</v>
      </c>
      <c r="F588" s="285">
        <f t="shared" si="719"/>
        <v>60000</v>
      </c>
      <c r="G588" s="285">
        <f t="shared" si="720"/>
        <v>80000</v>
      </c>
      <c r="H588" s="285">
        <f t="shared" si="721"/>
        <v>140000</v>
      </c>
      <c r="I588" s="285">
        <v>50</v>
      </c>
      <c r="J588" s="285">
        <v>66.666666666666671</v>
      </c>
      <c r="K588" s="10"/>
      <c r="M588" s="319">
        <f t="shared" si="722"/>
        <v>54000</v>
      </c>
      <c r="N588" s="319">
        <f t="shared" si="723"/>
        <v>72000.000000000015</v>
      </c>
      <c r="O588" s="319">
        <f t="shared" si="724"/>
        <v>126000.00000000001</v>
      </c>
      <c r="P588" s="319">
        <v>45</v>
      </c>
      <c r="Q588" s="319">
        <v>60.000000000000007</v>
      </c>
      <c r="R588" s="319">
        <f t="shared" si="717"/>
        <v>105</v>
      </c>
      <c r="U588" s="315">
        <f t="shared" si="669"/>
        <v>91800</v>
      </c>
      <c r="V588" s="315">
        <f t="shared" si="670"/>
        <v>79200.000000000015</v>
      </c>
      <c r="W588" s="320">
        <f t="shared" si="725"/>
        <v>171000</v>
      </c>
      <c r="X588" s="315">
        <f t="shared" si="726"/>
        <v>76.5</v>
      </c>
      <c r="Y588" s="315">
        <f t="shared" si="727"/>
        <v>66.000000000000014</v>
      </c>
      <c r="Z588" s="320"/>
    </row>
    <row r="589" spans="1:76" ht="28.5" customHeight="1" outlineLevel="1" x14ac:dyDescent="0.45">
      <c r="A589" s="5">
        <v>483</v>
      </c>
      <c r="B589" s="5">
        <v>29</v>
      </c>
      <c r="C589" s="5" t="s">
        <v>458</v>
      </c>
      <c r="D589" s="196" t="s">
        <v>557</v>
      </c>
      <c r="E589" s="10">
        <v>1200</v>
      </c>
      <c r="F589" s="285">
        <f t="shared" si="719"/>
        <v>362000</v>
      </c>
      <c r="G589" s="285">
        <f t="shared" si="720"/>
        <v>146000</v>
      </c>
      <c r="H589" s="285">
        <f t="shared" si="721"/>
        <v>508000</v>
      </c>
      <c r="I589" s="285">
        <v>301.66666666666669</v>
      </c>
      <c r="J589" s="285">
        <v>121.66666666666667</v>
      </c>
      <c r="K589" s="10"/>
      <c r="M589" s="319">
        <f t="shared" si="722"/>
        <v>325800</v>
      </c>
      <c r="N589" s="319">
        <f t="shared" si="723"/>
        <v>131400</v>
      </c>
      <c r="O589" s="319">
        <f t="shared" si="724"/>
        <v>457200</v>
      </c>
      <c r="P589" s="319">
        <v>271.5</v>
      </c>
      <c r="Q589" s="319">
        <v>109.5</v>
      </c>
      <c r="R589" s="319">
        <f t="shared" si="717"/>
        <v>381</v>
      </c>
      <c r="U589" s="315">
        <f t="shared" si="669"/>
        <v>553860</v>
      </c>
      <c r="V589" s="315">
        <f t="shared" si="670"/>
        <v>144540</v>
      </c>
      <c r="W589" s="320">
        <f t="shared" si="725"/>
        <v>698400</v>
      </c>
      <c r="X589" s="315">
        <f t="shared" si="726"/>
        <v>461.55</v>
      </c>
      <c r="Y589" s="315">
        <f t="shared" si="727"/>
        <v>120.45</v>
      </c>
      <c r="Z589" s="320"/>
    </row>
    <row r="590" spans="1:76" ht="85.5" customHeight="1" outlineLevel="1" x14ac:dyDescent="0.45">
      <c r="A590" s="5">
        <v>484</v>
      </c>
      <c r="B590" s="5">
        <v>30</v>
      </c>
      <c r="C590" s="5" t="s">
        <v>459</v>
      </c>
      <c r="D590" s="196" t="s">
        <v>557</v>
      </c>
      <c r="E590" s="10">
        <v>30</v>
      </c>
      <c r="F590" s="285">
        <f t="shared" si="719"/>
        <v>7500</v>
      </c>
      <c r="G590" s="285">
        <f t="shared" si="720"/>
        <v>3375</v>
      </c>
      <c r="H590" s="285">
        <f t="shared" si="721"/>
        <v>10875</v>
      </c>
      <c r="I590" s="285">
        <v>250</v>
      </c>
      <c r="J590" s="285">
        <v>112.5</v>
      </c>
      <c r="K590" s="10"/>
      <c r="M590" s="319">
        <f t="shared" si="722"/>
        <v>6750</v>
      </c>
      <c r="N590" s="319">
        <f t="shared" si="723"/>
        <v>3037.5</v>
      </c>
      <c r="O590" s="319">
        <f t="shared" si="724"/>
        <v>9787.5</v>
      </c>
      <c r="P590" s="319">
        <v>225</v>
      </c>
      <c r="Q590" s="319">
        <v>101.25</v>
      </c>
      <c r="R590" s="319">
        <f t="shared" si="717"/>
        <v>326.25</v>
      </c>
      <c r="U590" s="315">
        <f t="shared" si="669"/>
        <v>11475</v>
      </c>
      <c r="V590" s="315">
        <f t="shared" si="670"/>
        <v>3341.2500000000005</v>
      </c>
      <c r="W590" s="320">
        <f t="shared" si="725"/>
        <v>14816.25</v>
      </c>
      <c r="X590" s="315">
        <f t="shared" si="726"/>
        <v>382.5</v>
      </c>
      <c r="Y590" s="315">
        <f t="shared" si="727"/>
        <v>111.37500000000001</v>
      </c>
      <c r="Z590" s="320"/>
    </row>
    <row r="591" spans="1:76" ht="28.5" customHeight="1" outlineLevel="1" x14ac:dyDescent="0.45">
      <c r="A591" s="5">
        <v>485</v>
      </c>
      <c r="B591" s="5">
        <v>31</v>
      </c>
      <c r="C591" s="5" t="s">
        <v>460</v>
      </c>
      <c r="D591" s="196" t="s">
        <v>557</v>
      </c>
      <c r="E591" s="10">
        <v>30</v>
      </c>
      <c r="F591" s="285">
        <f t="shared" si="719"/>
        <v>9050</v>
      </c>
      <c r="G591" s="285">
        <f t="shared" si="720"/>
        <v>3650</v>
      </c>
      <c r="H591" s="285">
        <f t="shared" si="721"/>
        <v>12700</v>
      </c>
      <c r="I591" s="285">
        <v>301.66666666666669</v>
      </c>
      <c r="J591" s="285">
        <v>121.66666666666667</v>
      </c>
      <c r="K591" s="10"/>
      <c r="M591" s="319">
        <f t="shared" si="722"/>
        <v>8145</v>
      </c>
      <c r="N591" s="319">
        <f t="shared" si="723"/>
        <v>3285</v>
      </c>
      <c r="O591" s="319">
        <f t="shared" si="724"/>
        <v>11430</v>
      </c>
      <c r="P591" s="319">
        <v>271.5</v>
      </c>
      <c r="Q591" s="319">
        <v>109.5</v>
      </c>
      <c r="R591" s="319">
        <f t="shared" si="717"/>
        <v>381</v>
      </c>
      <c r="U591" s="315">
        <f t="shared" si="669"/>
        <v>13846.5</v>
      </c>
      <c r="V591" s="315">
        <f t="shared" si="670"/>
        <v>3613.5</v>
      </c>
      <c r="W591" s="320">
        <f t="shared" si="725"/>
        <v>17460</v>
      </c>
      <c r="X591" s="315">
        <f t="shared" si="726"/>
        <v>461.55</v>
      </c>
      <c r="Y591" s="315">
        <f t="shared" si="727"/>
        <v>120.45</v>
      </c>
      <c r="Z591" s="320"/>
    </row>
    <row r="592" spans="1:76" ht="85.5" customHeight="1" outlineLevel="1" x14ac:dyDescent="0.45">
      <c r="A592" s="5">
        <v>486</v>
      </c>
      <c r="B592" s="5">
        <v>32</v>
      </c>
      <c r="C592" s="5" t="s">
        <v>455</v>
      </c>
      <c r="D592" s="196" t="s">
        <v>557</v>
      </c>
      <c r="E592" s="10">
        <v>100</v>
      </c>
      <c r="F592" s="285">
        <f t="shared" si="719"/>
        <v>5000</v>
      </c>
      <c r="G592" s="285">
        <f t="shared" si="720"/>
        <v>6666.666666666667</v>
      </c>
      <c r="H592" s="285">
        <f t="shared" si="721"/>
        <v>11666.666666666668</v>
      </c>
      <c r="I592" s="285">
        <v>50</v>
      </c>
      <c r="J592" s="285">
        <v>66.666666666666671</v>
      </c>
      <c r="K592" s="10"/>
      <c r="M592" s="319">
        <f t="shared" si="722"/>
        <v>4500</v>
      </c>
      <c r="N592" s="319">
        <f t="shared" si="723"/>
        <v>6000.0000000000009</v>
      </c>
      <c r="O592" s="319">
        <f t="shared" si="724"/>
        <v>10500</v>
      </c>
      <c r="P592" s="319">
        <v>45</v>
      </c>
      <c r="Q592" s="319">
        <v>60.000000000000007</v>
      </c>
      <c r="R592" s="319">
        <f t="shared" si="717"/>
        <v>105</v>
      </c>
      <c r="U592" s="315">
        <f t="shared" si="669"/>
        <v>7650</v>
      </c>
      <c r="V592" s="315">
        <f t="shared" si="670"/>
        <v>6600.0000000000018</v>
      </c>
      <c r="W592" s="320">
        <f t="shared" si="725"/>
        <v>14250.000000000002</v>
      </c>
      <c r="X592" s="315">
        <f t="shared" si="726"/>
        <v>76.5</v>
      </c>
      <c r="Y592" s="315">
        <f t="shared" si="727"/>
        <v>66.000000000000014</v>
      </c>
      <c r="Z592" s="320"/>
    </row>
    <row r="593" spans="1:76" ht="42.75" customHeight="1" outlineLevel="1" x14ac:dyDescent="0.45">
      <c r="A593" s="5">
        <v>487</v>
      </c>
      <c r="B593" s="5">
        <v>33</v>
      </c>
      <c r="C593" s="5" t="s">
        <v>461</v>
      </c>
      <c r="D593" s="196" t="s">
        <v>557</v>
      </c>
      <c r="E593" s="10">
        <v>100</v>
      </c>
      <c r="F593" s="285">
        <f t="shared" si="719"/>
        <v>30166.666666666668</v>
      </c>
      <c r="G593" s="285">
        <f t="shared" si="720"/>
        <v>9833.3333333333339</v>
      </c>
      <c r="H593" s="285">
        <f t="shared" si="721"/>
        <v>40000</v>
      </c>
      <c r="I593" s="285">
        <v>301.66666666666669</v>
      </c>
      <c r="J593" s="285">
        <v>98.333333333333343</v>
      </c>
      <c r="K593" s="10"/>
      <c r="M593" s="319">
        <f t="shared" si="722"/>
        <v>27150</v>
      </c>
      <c r="N593" s="319">
        <f t="shared" si="723"/>
        <v>8850.0000000000018</v>
      </c>
      <c r="O593" s="319">
        <f t="shared" si="724"/>
        <v>36000</v>
      </c>
      <c r="P593" s="319">
        <v>271.5</v>
      </c>
      <c r="Q593" s="319">
        <v>88.500000000000014</v>
      </c>
      <c r="R593" s="319">
        <f t="shared" si="717"/>
        <v>360</v>
      </c>
      <c r="U593" s="315">
        <f t="shared" si="669"/>
        <v>46155</v>
      </c>
      <c r="V593" s="315">
        <f t="shared" si="670"/>
        <v>9735.0000000000018</v>
      </c>
      <c r="W593" s="320">
        <f t="shared" si="725"/>
        <v>55890</v>
      </c>
      <c r="X593" s="315">
        <f t="shared" si="726"/>
        <v>461.55</v>
      </c>
      <c r="Y593" s="315">
        <f t="shared" si="727"/>
        <v>97.350000000000023</v>
      </c>
      <c r="Z593" s="320"/>
    </row>
    <row r="594" spans="1:76" ht="28.5" customHeight="1" outlineLevel="1" x14ac:dyDescent="0.45">
      <c r="A594" s="5">
        <v>488</v>
      </c>
      <c r="B594" s="5">
        <v>34</v>
      </c>
      <c r="C594" s="5" t="s">
        <v>462</v>
      </c>
      <c r="D594" s="196" t="s">
        <v>550</v>
      </c>
      <c r="E594" s="10">
        <v>2</v>
      </c>
      <c r="F594" s="285">
        <f t="shared" si="719"/>
        <v>83.333333333333343</v>
      </c>
      <c r="G594" s="285">
        <f t="shared" si="720"/>
        <v>75</v>
      </c>
      <c r="H594" s="285">
        <f t="shared" si="721"/>
        <v>158.33333333333334</v>
      </c>
      <c r="I594" s="285">
        <v>41.666666666666671</v>
      </c>
      <c r="J594" s="285">
        <v>37.5</v>
      </c>
      <c r="K594" s="10"/>
      <c r="M594" s="319">
        <f t="shared" si="722"/>
        <v>75.000000000000014</v>
      </c>
      <c r="N594" s="319">
        <f t="shared" si="723"/>
        <v>67.5</v>
      </c>
      <c r="O594" s="319">
        <f t="shared" si="724"/>
        <v>142.5</v>
      </c>
      <c r="P594" s="319">
        <v>37.500000000000007</v>
      </c>
      <c r="Q594" s="319">
        <v>33.75</v>
      </c>
      <c r="R594" s="319">
        <f t="shared" si="717"/>
        <v>71.25</v>
      </c>
      <c r="U594" s="315">
        <f t="shared" si="669"/>
        <v>127.50000000000001</v>
      </c>
      <c r="V594" s="315">
        <f t="shared" si="670"/>
        <v>74.25</v>
      </c>
      <c r="W594" s="320">
        <f t="shared" si="725"/>
        <v>201.75</v>
      </c>
      <c r="X594" s="315">
        <f t="shared" si="726"/>
        <v>63.750000000000007</v>
      </c>
      <c r="Y594" s="315">
        <f t="shared" si="727"/>
        <v>37.125</v>
      </c>
      <c r="Z594" s="320"/>
    </row>
    <row r="595" spans="1:76" ht="57" customHeight="1" outlineLevel="1" x14ac:dyDescent="0.45">
      <c r="A595" s="5">
        <v>489</v>
      </c>
      <c r="B595" s="5">
        <v>35</v>
      </c>
      <c r="C595" s="5" t="s">
        <v>463</v>
      </c>
      <c r="D595" s="196" t="s">
        <v>550</v>
      </c>
      <c r="E595" s="10">
        <v>4</v>
      </c>
      <c r="F595" s="285">
        <f t="shared" si="719"/>
        <v>3333.3333333333335</v>
      </c>
      <c r="G595" s="285">
        <f t="shared" si="720"/>
        <v>7866.666666666667</v>
      </c>
      <c r="H595" s="285">
        <f t="shared" si="721"/>
        <v>11200</v>
      </c>
      <c r="I595" s="285">
        <v>833.33333333333337</v>
      </c>
      <c r="J595" s="285">
        <v>1966.6666666666667</v>
      </c>
      <c r="K595" s="10"/>
      <c r="M595" s="319">
        <f t="shared" si="722"/>
        <v>3000</v>
      </c>
      <c r="N595" s="319">
        <f t="shared" si="723"/>
        <v>7080</v>
      </c>
      <c r="O595" s="319">
        <f t="shared" si="724"/>
        <v>10080</v>
      </c>
      <c r="P595" s="319">
        <v>750</v>
      </c>
      <c r="Q595" s="319">
        <v>1770</v>
      </c>
      <c r="R595" s="319">
        <f t="shared" si="717"/>
        <v>2520</v>
      </c>
      <c r="U595" s="315">
        <f t="shared" si="669"/>
        <v>5100</v>
      </c>
      <c r="V595" s="315">
        <f t="shared" si="670"/>
        <v>7788.0000000000009</v>
      </c>
      <c r="W595" s="320">
        <f t="shared" si="725"/>
        <v>12888</v>
      </c>
      <c r="X595" s="315">
        <f t="shared" si="726"/>
        <v>1275</v>
      </c>
      <c r="Y595" s="315">
        <f t="shared" si="727"/>
        <v>1947.0000000000002</v>
      </c>
      <c r="Z595" s="320"/>
    </row>
    <row r="596" spans="1:76" ht="42.75" customHeight="1" outlineLevel="1" x14ac:dyDescent="0.45">
      <c r="A596" s="5">
        <v>490</v>
      </c>
      <c r="B596" s="5">
        <v>36</v>
      </c>
      <c r="C596" s="5" t="s">
        <v>464</v>
      </c>
      <c r="D596" s="196" t="s">
        <v>564</v>
      </c>
      <c r="E596" s="10">
        <v>20</v>
      </c>
      <c r="F596" s="285">
        <f t="shared" si="719"/>
        <v>25000</v>
      </c>
      <c r="G596" s="285">
        <f t="shared" si="720"/>
        <v>0</v>
      </c>
      <c r="H596" s="285">
        <f t="shared" si="721"/>
        <v>25000</v>
      </c>
      <c r="I596" s="285">
        <v>1250</v>
      </c>
      <c r="J596" s="285">
        <v>0</v>
      </c>
      <c r="K596" s="10"/>
      <c r="M596" s="319">
        <f t="shared" si="722"/>
        <v>22500</v>
      </c>
      <c r="N596" s="319">
        <f t="shared" si="723"/>
        <v>0</v>
      </c>
      <c r="O596" s="319">
        <f t="shared" si="724"/>
        <v>22500</v>
      </c>
      <c r="P596" s="319">
        <v>1125</v>
      </c>
      <c r="Q596" s="319">
        <v>0</v>
      </c>
      <c r="R596" s="319">
        <f t="shared" si="717"/>
        <v>1125</v>
      </c>
      <c r="U596" s="315">
        <f t="shared" si="669"/>
        <v>38250</v>
      </c>
      <c r="V596" s="315">
        <f t="shared" si="670"/>
        <v>0</v>
      </c>
      <c r="W596" s="320">
        <f t="shared" si="725"/>
        <v>38250</v>
      </c>
      <c r="X596" s="315">
        <f t="shared" si="726"/>
        <v>1912.5</v>
      </c>
      <c r="Y596" s="315">
        <f t="shared" si="727"/>
        <v>0</v>
      </c>
      <c r="Z596" s="320"/>
    </row>
    <row r="597" spans="1:76" ht="42.75" customHeight="1" outlineLevel="1" x14ac:dyDescent="0.45">
      <c r="A597" s="5">
        <v>491</v>
      </c>
      <c r="B597" s="5">
        <v>37</v>
      </c>
      <c r="C597" s="5" t="s">
        <v>465</v>
      </c>
      <c r="D597" s="196" t="s">
        <v>550</v>
      </c>
      <c r="E597" s="10">
        <v>20</v>
      </c>
      <c r="F597" s="285">
        <f t="shared" si="719"/>
        <v>8333.3333333333339</v>
      </c>
      <c r="G597" s="285">
        <f t="shared" si="720"/>
        <v>7666.6666666666679</v>
      </c>
      <c r="H597" s="285">
        <f t="shared" si="721"/>
        <v>16000.000000000002</v>
      </c>
      <c r="I597" s="285">
        <v>416.66666666666669</v>
      </c>
      <c r="J597" s="285">
        <v>383.33333333333337</v>
      </c>
      <c r="K597" s="10"/>
      <c r="M597" s="319">
        <f t="shared" si="722"/>
        <v>7500</v>
      </c>
      <c r="N597" s="319">
        <f t="shared" si="723"/>
        <v>6900.0000000000009</v>
      </c>
      <c r="O597" s="319">
        <f t="shared" si="724"/>
        <v>14400</v>
      </c>
      <c r="P597" s="319">
        <v>375</v>
      </c>
      <c r="Q597" s="319">
        <v>345.00000000000006</v>
      </c>
      <c r="R597" s="319">
        <f t="shared" si="717"/>
        <v>720</v>
      </c>
      <c r="U597" s="315">
        <f t="shared" si="669"/>
        <v>12750</v>
      </c>
      <c r="V597" s="315">
        <f t="shared" si="670"/>
        <v>7590.0000000000018</v>
      </c>
      <c r="W597" s="320">
        <f t="shared" si="725"/>
        <v>20340</v>
      </c>
      <c r="X597" s="315">
        <f t="shared" si="726"/>
        <v>637.5</v>
      </c>
      <c r="Y597" s="315">
        <f t="shared" si="727"/>
        <v>379.50000000000011</v>
      </c>
      <c r="Z597" s="320"/>
    </row>
    <row r="598" spans="1:76" ht="57" customHeight="1" outlineLevel="1" x14ac:dyDescent="0.45">
      <c r="A598" s="5">
        <v>492</v>
      </c>
      <c r="B598" s="5">
        <v>38</v>
      </c>
      <c r="C598" s="5" t="s">
        <v>466</v>
      </c>
      <c r="D598" s="196" t="s">
        <v>550</v>
      </c>
      <c r="E598" s="10">
        <v>20</v>
      </c>
      <c r="F598" s="285">
        <f t="shared" si="719"/>
        <v>16666.666666666668</v>
      </c>
      <c r="G598" s="285">
        <f t="shared" si="720"/>
        <v>10666.666666666668</v>
      </c>
      <c r="H598" s="285">
        <f t="shared" si="721"/>
        <v>27333.333333333336</v>
      </c>
      <c r="I598" s="285">
        <v>833.33333333333337</v>
      </c>
      <c r="J598" s="285">
        <v>533.33333333333337</v>
      </c>
      <c r="K598" s="10"/>
      <c r="M598" s="319">
        <f t="shared" si="722"/>
        <v>15000</v>
      </c>
      <c r="N598" s="319">
        <f t="shared" si="723"/>
        <v>9600.0000000000018</v>
      </c>
      <c r="O598" s="319">
        <f t="shared" si="724"/>
        <v>24600</v>
      </c>
      <c r="P598" s="319">
        <v>750</v>
      </c>
      <c r="Q598" s="319">
        <v>480.00000000000006</v>
      </c>
      <c r="R598" s="319">
        <f t="shared" si="717"/>
        <v>1230</v>
      </c>
      <c r="U598" s="315">
        <f t="shared" si="669"/>
        <v>25500</v>
      </c>
      <c r="V598" s="315">
        <f t="shared" si="670"/>
        <v>10560.000000000002</v>
      </c>
      <c r="W598" s="320">
        <f t="shared" si="725"/>
        <v>36060</v>
      </c>
      <c r="X598" s="315">
        <f t="shared" si="726"/>
        <v>1275</v>
      </c>
      <c r="Y598" s="315">
        <f t="shared" si="727"/>
        <v>528.00000000000011</v>
      </c>
      <c r="Z598" s="320"/>
    </row>
    <row r="599" spans="1:76" s="26" customFormat="1" x14ac:dyDescent="0.45">
      <c r="A599" s="21"/>
      <c r="B599" s="21"/>
      <c r="C599" s="21" t="s">
        <v>467</v>
      </c>
      <c r="D599" s="27"/>
      <c r="E599" s="28"/>
      <c r="F599" s="225">
        <f t="shared" ref="F599:H599" si="728">SUM(F600)</f>
        <v>400000</v>
      </c>
      <c r="G599" s="225">
        <f t="shared" si="728"/>
        <v>0</v>
      </c>
      <c r="H599" s="225">
        <f t="shared" si="728"/>
        <v>400000</v>
      </c>
      <c r="I599" s="290"/>
      <c r="J599" s="290"/>
      <c r="K599" s="28"/>
      <c r="L599" s="53"/>
      <c r="M599" s="225">
        <f t="shared" ref="M599:O599" si="729">SUM(M600)</f>
        <v>360000</v>
      </c>
      <c r="N599" s="225">
        <f t="shared" si="729"/>
        <v>0</v>
      </c>
      <c r="O599" s="225">
        <f t="shared" si="729"/>
        <v>360000</v>
      </c>
      <c r="P599" s="319">
        <v>0</v>
      </c>
      <c r="Q599" s="319">
        <v>0</v>
      </c>
      <c r="R599" s="319">
        <f t="shared" si="717"/>
        <v>0</v>
      </c>
      <c r="S599" s="53"/>
      <c r="T599" s="53"/>
      <c r="U599" s="225">
        <f t="shared" ref="U599:W599" si="730">SUM(U600)</f>
        <v>612000</v>
      </c>
      <c r="V599" s="225">
        <f t="shared" si="730"/>
        <v>0</v>
      </c>
      <c r="W599" s="225">
        <f t="shared" si="730"/>
        <v>612000</v>
      </c>
      <c r="X599" s="225"/>
      <c r="Y599" s="225"/>
      <c r="Z599" s="225"/>
      <c r="AA599" s="53"/>
      <c r="AB599" s="53"/>
      <c r="AC599" s="53"/>
      <c r="AD599" s="53"/>
      <c r="AE599" s="53"/>
      <c r="AF599" s="53"/>
      <c r="AG599" s="53"/>
      <c r="AH599" s="53"/>
      <c r="AI599" s="53"/>
      <c r="AJ599" s="53"/>
      <c r="AK599" s="53"/>
      <c r="AL599" s="53"/>
      <c r="AM599" s="53"/>
      <c r="AN599" s="53"/>
      <c r="AO599" s="53"/>
      <c r="AP599" s="53"/>
      <c r="AQ599" s="53"/>
      <c r="AR599" s="53"/>
      <c r="AS599" s="53"/>
      <c r="AT599" s="53"/>
      <c r="AU599" s="53"/>
      <c r="AV599" s="53"/>
      <c r="AW599" s="53"/>
      <c r="AX599" s="53"/>
      <c r="AY599" s="53"/>
      <c r="AZ599" s="53"/>
      <c r="BA599" s="53"/>
      <c r="BB599" s="53"/>
      <c r="BC599" s="53"/>
      <c r="BD599" s="53"/>
      <c r="BE599" s="53"/>
      <c r="BF599" s="53"/>
      <c r="BG599" s="53"/>
      <c r="BH599" s="53"/>
      <c r="BI599" s="53"/>
      <c r="BJ599" s="53"/>
      <c r="BK599" s="53"/>
      <c r="BL599" s="53"/>
      <c r="BM599" s="53"/>
      <c r="BN599" s="53"/>
      <c r="BO599" s="53"/>
      <c r="BP599" s="53"/>
      <c r="BQ599" s="53"/>
      <c r="BR599" s="53"/>
      <c r="BS599" s="53"/>
      <c r="BT599" s="53"/>
      <c r="BU599" s="53"/>
      <c r="BV599" s="53"/>
      <c r="BW599" s="53"/>
      <c r="BX599" s="53"/>
    </row>
    <row r="600" spans="1:76" ht="57" customHeight="1" outlineLevel="1" x14ac:dyDescent="0.45">
      <c r="A600" s="5">
        <v>493</v>
      </c>
      <c r="B600" s="5">
        <v>39</v>
      </c>
      <c r="C600" s="5" t="s">
        <v>468</v>
      </c>
      <c r="D600" s="196" t="s">
        <v>565</v>
      </c>
      <c r="E600" s="10">
        <v>1</v>
      </c>
      <c r="F600" s="285">
        <f t="shared" ref="F600" si="731">I600*E600</f>
        <v>400000</v>
      </c>
      <c r="G600" s="285">
        <f t="shared" ref="G600" si="732">J600*E600</f>
        <v>0</v>
      </c>
      <c r="H600" s="285">
        <f t="shared" ref="H600" si="733">F600+G600</f>
        <v>400000</v>
      </c>
      <c r="I600" s="285">
        <v>400000</v>
      </c>
      <c r="J600" s="285"/>
      <c r="K600" s="10"/>
      <c r="M600" s="319">
        <f t="shared" si="722"/>
        <v>360000</v>
      </c>
      <c r="N600" s="319">
        <f t="shared" si="723"/>
        <v>0</v>
      </c>
      <c r="O600" s="319">
        <f t="shared" si="724"/>
        <v>360000</v>
      </c>
      <c r="P600" s="319">
        <v>360000</v>
      </c>
      <c r="Q600" s="319">
        <v>0</v>
      </c>
      <c r="R600" s="319">
        <f t="shared" si="717"/>
        <v>360000</v>
      </c>
      <c r="U600" s="315">
        <f t="shared" si="669"/>
        <v>612000</v>
      </c>
      <c r="V600" s="315">
        <f t="shared" si="670"/>
        <v>0</v>
      </c>
      <c r="W600" s="320">
        <f t="shared" si="725"/>
        <v>612000</v>
      </c>
      <c r="X600" s="315">
        <f t="shared" si="726"/>
        <v>612000</v>
      </c>
      <c r="Y600" s="315">
        <f t="shared" si="727"/>
        <v>0</v>
      </c>
      <c r="Z600" s="320"/>
    </row>
    <row r="601" spans="1:76" s="26" customFormat="1" x14ac:dyDescent="0.45">
      <c r="A601" s="21"/>
      <c r="B601" s="21"/>
      <c r="C601" s="21" t="s">
        <v>1064</v>
      </c>
      <c r="D601" s="27"/>
      <c r="E601" s="28"/>
      <c r="F601" s="225">
        <f t="shared" ref="F601:H601" si="734">SUM(F602:F607)</f>
        <v>1505150.7171</v>
      </c>
      <c r="G601" s="225">
        <f t="shared" si="734"/>
        <v>5406957.9399999995</v>
      </c>
      <c r="H601" s="225">
        <f t="shared" si="734"/>
        <v>6912108.6571000004</v>
      </c>
      <c r="I601" s="290"/>
      <c r="J601" s="290"/>
      <c r="K601" s="28"/>
      <c r="L601" s="53"/>
      <c r="M601" s="225">
        <f t="shared" ref="M601" si="735">SUM(M602:M607)</f>
        <v>1354635.6453900002</v>
      </c>
      <c r="N601" s="225">
        <f t="shared" ref="N601" si="736">SUM(N602:N607)</f>
        <v>4866262.1459999997</v>
      </c>
      <c r="O601" s="225">
        <f t="shared" ref="O601" si="737">SUM(O602:O607)</f>
        <v>6220897.7913899999</v>
      </c>
      <c r="P601" s="319">
        <v>0</v>
      </c>
      <c r="Q601" s="319">
        <v>0</v>
      </c>
      <c r="R601" s="319">
        <f t="shared" si="717"/>
        <v>0</v>
      </c>
      <c r="S601" s="53"/>
      <c r="T601" s="53"/>
      <c r="U601" s="225">
        <f t="shared" ref="U601" si="738">SUM(U602:U607)</f>
        <v>2302880.5971630001</v>
      </c>
      <c r="V601" s="225">
        <f t="shared" ref="V601" si="739">SUM(V602:V607)</f>
        <v>5352888.3606000002</v>
      </c>
      <c r="W601" s="225">
        <f t="shared" ref="W601" si="740">SUM(W602:W607)</f>
        <v>7655768.9577629995</v>
      </c>
      <c r="X601" s="225"/>
      <c r="Y601" s="225"/>
      <c r="Z601" s="225"/>
      <c r="AA601" s="53"/>
      <c r="AB601" s="53"/>
      <c r="AC601" s="53"/>
      <c r="AD601" s="53"/>
      <c r="AE601" s="53"/>
      <c r="AF601" s="53"/>
      <c r="AG601" s="53"/>
      <c r="AH601" s="53"/>
      <c r="AI601" s="53"/>
      <c r="AJ601" s="53"/>
      <c r="AK601" s="53"/>
      <c r="AL601" s="53"/>
      <c r="AM601" s="53"/>
      <c r="AN601" s="53"/>
      <c r="AO601" s="53"/>
      <c r="AP601" s="53"/>
      <c r="AQ601" s="53"/>
      <c r="AR601" s="53"/>
      <c r="AS601" s="53"/>
      <c r="AT601" s="53"/>
      <c r="AU601" s="53"/>
      <c r="AV601" s="53"/>
      <c r="AW601" s="53"/>
      <c r="AX601" s="53"/>
      <c r="AY601" s="53"/>
      <c r="AZ601" s="53"/>
      <c r="BA601" s="53"/>
      <c r="BB601" s="53"/>
      <c r="BC601" s="53"/>
      <c r="BD601" s="53"/>
      <c r="BE601" s="53"/>
      <c r="BF601" s="53"/>
      <c r="BG601" s="53"/>
      <c r="BH601" s="53"/>
      <c r="BI601" s="53"/>
      <c r="BJ601" s="53"/>
      <c r="BK601" s="53"/>
      <c r="BL601" s="53"/>
      <c r="BM601" s="53"/>
      <c r="BN601" s="53"/>
      <c r="BO601" s="53"/>
      <c r="BP601" s="53"/>
      <c r="BQ601" s="53"/>
      <c r="BR601" s="53"/>
      <c r="BS601" s="53"/>
      <c r="BT601" s="53"/>
      <c r="BU601" s="53"/>
      <c r="BV601" s="53"/>
      <c r="BW601" s="53"/>
      <c r="BX601" s="53"/>
    </row>
    <row r="602" spans="1:76" ht="28.5" customHeight="1" outlineLevel="1" x14ac:dyDescent="0.45">
      <c r="A602" s="5">
        <v>494</v>
      </c>
      <c r="B602" s="5">
        <v>40</v>
      </c>
      <c r="C602" s="5" t="s">
        <v>469</v>
      </c>
      <c r="D602" s="196" t="s">
        <v>566</v>
      </c>
      <c r="E602" s="10">
        <v>2</v>
      </c>
      <c r="F602" s="285">
        <f t="shared" ref="F602:F607" si="741">I602*E602</f>
        <v>92826.1</v>
      </c>
      <c r="G602" s="285">
        <f t="shared" ref="G602:G607" si="742">J602*E602</f>
        <v>147343</v>
      </c>
      <c r="H602" s="285">
        <f t="shared" ref="H602:H607" si="743">F602+G602</f>
        <v>240169.1</v>
      </c>
      <c r="I602" s="285">
        <v>46413.05</v>
      </c>
      <c r="J602" s="285">
        <v>73671.5</v>
      </c>
      <c r="K602" s="10"/>
      <c r="M602" s="319">
        <f t="shared" si="722"/>
        <v>83543.490000000005</v>
      </c>
      <c r="N602" s="319">
        <f t="shared" si="723"/>
        <v>132608.70000000001</v>
      </c>
      <c r="O602" s="319">
        <f t="shared" si="724"/>
        <v>216152.19</v>
      </c>
      <c r="P602" s="319">
        <v>41771.745000000003</v>
      </c>
      <c r="Q602" s="319">
        <v>66304.350000000006</v>
      </c>
      <c r="R602" s="319">
        <f t="shared" si="717"/>
        <v>108076.095</v>
      </c>
      <c r="U602" s="315">
        <f t="shared" si="669"/>
        <v>142023.93300000002</v>
      </c>
      <c r="V602" s="315">
        <f t="shared" si="670"/>
        <v>145869.57000000004</v>
      </c>
      <c r="W602" s="320">
        <f t="shared" si="725"/>
        <v>287893.50300000003</v>
      </c>
      <c r="X602" s="315">
        <f t="shared" si="726"/>
        <v>71011.96650000001</v>
      </c>
      <c r="Y602" s="315">
        <f t="shared" si="727"/>
        <v>72934.785000000018</v>
      </c>
      <c r="Z602" s="320"/>
    </row>
    <row r="603" spans="1:76" ht="28.5" customHeight="1" outlineLevel="1" x14ac:dyDescent="0.45">
      <c r="A603" s="5">
        <v>495</v>
      </c>
      <c r="B603" s="5">
        <v>41</v>
      </c>
      <c r="C603" s="5" t="s">
        <v>470</v>
      </c>
      <c r="D603" s="196" t="s">
        <v>566</v>
      </c>
      <c r="E603" s="10">
        <v>4</v>
      </c>
      <c r="F603" s="285">
        <f t="shared" si="741"/>
        <v>179700.44</v>
      </c>
      <c r="G603" s="285">
        <f t="shared" si="742"/>
        <v>285238.8</v>
      </c>
      <c r="H603" s="285">
        <f t="shared" si="743"/>
        <v>464939.24</v>
      </c>
      <c r="I603" s="285">
        <v>44925.11</v>
      </c>
      <c r="J603" s="285">
        <v>71309.7</v>
      </c>
      <c r="K603" s="10"/>
      <c r="M603" s="319">
        <f t="shared" si="722"/>
        <v>161730.39600000001</v>
      </c>
      <c r="N603" s="319">
        <f t="shared" si="723"/>
        <v>256714.91999999998</v>
      </c>
      <c r="O603" s="319">
        <f t="shared" si="724"/>
        <v>418445.31599999999</v>
      </c>
      <c r="P603" s="319">
        <v>40432.599000000002</v>
      </c>
      <c r="Q603" s="319">
        <v>64178.729999999996</v>
      </c>
      <c r="R603" s="319">
        <f t="shared" si="717"/>
        <v>104611.329</v>
      </c>
      <c r="U603" s="315">
        <f t="shared" si="669"/>
        <v>274941.67320000002</v>
      </c>
      <c r="V603" s="315">
        <f t="shared" si="670"/>
        <v>282386.41200000001</v>
      </c>
      <c r="W603" s="320">
        <f t="shared" si="725"/>
        <v>557328.08520000009</v>
      </c>
      <c r="X603" s="315">
        <f t="shared" si="726"/>
        <v>68735.418300000005</v>
      </c>
      <c r="Y603" s="315">
        <f t="shared" si="727"/>
        <v>70596.603000000003</v>
      </c>
      <c r="Z603" s="320"/>
    </row>
    <row r="604" spans="1:76" ht="28.5" customHeight="1" outlineLevel="1" x14ac:dyDescent="0.45">
      <c r="A604" s="5">
        <v>496</v>
      </c>
      <c r="B604" s="5">
        <v>42</v>
      </c>
      <c r="C604" s="5" t="s">
        <v>471</v>
      </c>
      <c r="D604" s="196" t="s">
        <v>566</v>
      </c>
      <c r="E604" s="10">
        <v>2</v>
      </c>
      <c r="F604" s="285">
        <f t="shared" si="741"/>
        <v>50813.56</v>
      </c>
      <c r="G604" s="285">
        <f t="shared" si="742"/>
        <v>80656.460000000006</v>
      </c>
      <c r="H604" s="285">
        <f t="shared" si="743"/>
        <v>131470.02000000002</v>
      </c>
      <c r="I604" s="285">
        <v>25406.78</v>
      </c>
      <c r="J604" s="285">
        <v>40328.230000000003</v>
      </c>
      <c r="K604" s="10"/>
      <c r="M604" s="319">
        <f t="shared" si="722"/>
        <v>45732.203999999998</v>
      </c>
      <c r="N604" s="319">
        <f t="shared" si="723"/>
        <v>72590.814000000013</v>
      </c>
      <c r="O604" s="319">
        <f t="shared" si="724"/>
        <v>118323.01800000001</v>
      </c>
      <c r="P604" s="319">
        <v>22866.101999999999</v>
      </c>
      <c r="Q604" s="319">
        <v>36295.407000000007</v>
      </c>
      <c r="R604" s="319">
        <f t="shared" si="717"/>
        <v>59161.509000000005</v>
      </c>
      <c r="U604" s="315">
        <f t="shared" si="669"/>
        <v>77744.746799999994</v>
      </c>
      <c r="V604" s="315">
        <f t="shared" si="670"/>
        <v>79849.895400000023</v>
      </c>
      <c r="W604" s="320">
        <f t="shared" si="725"/>
        <v>157594.6422</v>
      </c>
      <c r="X604" s="315">
        <f t="shared" si="726"/>
        <v>38872.373399999997</v>
      </c>
      <c r="Y604" s="315">
        <f t="shared" si="727"/>
        <v>39924.947700000012</v>
      </c>
      <c r="Z604" s="320"/>
    </row>
    <row r="605" spans="1:76" ht="57" customHeight="1" outlineLevel="1" x14ac:dyDescent="0.45">
      <c r="A605" s="5">
        <v>497</v>
      </c>
      <c r="B605" s="5">
        <v>43</v>
      </c>
      <c r="C605" s="5" t="s">
        <v>472</v>
      </c>
      <c r="D605" s="196" t="s">
        <v>566</v>
      </c>
      <c r="E605" s="10">
        <v>6</v>
      </c>
      <c r="F605" s="285">
        <f t="shared" si="741"/>
        <v>840947.70000000007</v>
      </c>
      <c r="G605" s="285">
        <f t="shared" si="742"/>
        <v>3656294.2800000003</v>
      </c>
      <c r="H605" s="285">
        <f t="shared" si="743"/>
        <v>4497241.9800000004</v>
      </c>
      <c r="I605" s="285">
        <v>140157.95000000001</v>
      </c>
      <c r="J605" s="285">
        <v>609382.38</v>
      </c>
      <c r="K605" s="10"/>
      <c r="M605" s="319">
        <f t="shared" si="722"/>
        <v>756852.93</v>
      </c>
      <c r="N605" s="319">
        <f t="shared" si="723"/>
        <v>3290664.852</v>
      </c>
      <c r="O605" s="319">
        <f t="shared" si="724"/>
        <v>4047517.7820000001</v>
      </c>
      <c r="P605" s="319">
        <v>126142.15500000001</v>
      </c>
      <c r="Q605" s="319">
        <v>548444.14199999999</v>
      </c>
      <c r="R605" s="319">
        <f t="shared" si="717"/>
        <v>674586.29700000002</v>
      </c>
      <c r="U605" s="315">
        <f t="shared" si="669"/>
        <v>1286649.9810000001</v>
      </c>
      <c r="V605" s="315">
        <f t="shared" si="670"/>
        <v>3619731.3372</v>
      </c>
      <c r="W605" s="320">
        <f t="shared" si="725"/>
        <v>4906381.3181999996</v>
      </c>
      <c r="X605" s="315">
        <f t="shared" si="726"/>
        <v>214441.66350000002</v>
      </c>
      <c r="Y605" s="315">
        <f t="shared" si="727"/>
        <v>603288.55619999999</v>
      </c>
      <c r="Z605" s="320"/>
    </row>
    <row r="606" spans="1:76" ht="57" customHeight="1" outlineLevel="1" x14ac:dyDescent="0.45">
      <c r="A606" s="5">
        <v>498</v>
      </c>
      <c r="B606" s="5">
        <v>44</v>
      </c>
      <c r="C606" s="5" t="s">
        <v>473</v>
      </c>
      <c r="D606" s="196" t="s">
        <v>566</v>
      </c>
      <c r="E606" s="10">
        <v>2</v>
      </c>
      <c r="F606" s="285">
        <f t="shared" si="741"/>
        <v>267432.59999999998</v>
      </c>
      <c r="G606" s="285">
        <f t="shared" si="742"/>
        <v>1162750.3999999999</v>
      </c>
      <c r="H606" s="285">
        <f t="shared" si="743"/>
        <v>1430183</v>
      </c>
      <c r="I606" s="285">
        <v>133716.29999999999</v>
      </c>
      <c r="J606" s="285">
        <v>581375.19999999995</v>
      </c>
      <c r="K606" s="10"/>
      <c r="M606" s="319">
        <f t="shared" si="722"/>
        <v>240689.34</v>
      </c>
      <c r="N606" s="319">
        <f t="shared" si="723"/>
        <v>1046475.36</v>
      </c>
      <c r="O606" s="319">
        <f t="shared" si="724"/>
        <v>1287164.7</v>
      </c>
      <c r="P606" s="319">
        <v>120344.67</v>
      </c>
      <c r="Q606" s="319">
        <v>523237.68</v>
      </c>
      <c r="R606" s="319">
        <f t="shared" si="717"/>
        <v>643582.35</v>
      </c>
      <c r="U606" s="315">
        <f t="shared" si="669"/>
        <v>409171.87799999997</v>
      </c>
      <c r="V606" s="315">
        <f t="shared" si="670"/>
        <v>1151122.8960000002</v>
      </c>
      <c r="W606" s="320">
        <f t="shared" si="725"/>
        <v>1560294.7740000002</v>
      </c>
      <c r="X606" s="315">
        <f t="shared" si="726"/>
        <v>204585.93899999998</v>
      </c>
      <c r="Y606" s="315">
        <f t="shared" si="727"/>
        <v>575561.44800000009</v>
      </c>
      <c r="Z606" s="320"/>
    </row>
    <row r="607" spans="1:76" ht="57" customHeight="1" outlineLevel="1" x14ac:dyDescent="0.45">
      <c r="A607" s="5">
        <v>499</v>
      </c>
      <c r="B607" s="5">
        <v>45</v>
      </c>
      <c r="C607" s="5" t="s">
        <v>474</v>
      </c>
      <c r="D607" s="196" t="s">
        <v>549</v>
      </c>
      <c r="E607" s="10">
        <v>29.87</v>
      </c>
      <c r="F607" s="285">
        <f t="shared" si="741"/>
        <v>73430.3171</v>
      </c>
      <c r="G607" s="285">
        <f t="shared" si="742"/>
        <v>74675</v>
      </c>
      <c r="H607" s="285">
        <f t="shared" si="743"/>
        <v>148105.31709999999</v>
      </c>
      <c r="I607" s="285">
        <v>2458.33</v>
      </c>
      <c r="J607" s="285">
        <v>2500</v>
      </c>
      <c r="K607" s="10"/>
      <c r="M607" s="319">
        <f t="shared" si="722"/>
        <v>66087.285390000005</v>
      </c>
      <c r="N607" s="319">
        <f t="shared" si="723"/>
        <v>67207.5</v>
      </c>
      <c r="O607" s="319">
        <f t="shared" si="724"/>
        <v>133294.78539</v>
      </c>
      <c r="P607" s="319">
        <v>2212.4969999999998</v>
      </c>
      <c r="Q607" s="319">
        <v>2250</v>
      </c>
      <c r="R607" s="319">
        <f t="shared" si="717"/>
        <v>4462.4969999999994</v>
      </c>
      <c r="U607" s="315">
        <f t="shared" si="669"/>
        <v>112348.385163</v>
      </c>
      <c r="V607" s="315">
        <f t="shared" si="670"/>
        <v>73928.25</v>
      </c>
      <c r="W607" s="320">
        <f t="shared" si="725"/>
        <v>186276.635163</v>
      </c>
      <c r="X607" s="315">
        <f t="shared" si="726"/>
        <v>3761.2448999999997</v>
      </c>
      <c r="Y607" s="315">
        <f t="shared" si="727"/>
        <v>2475</v>
      </c>
      <c r="Z607" s="320"/>
    </row>
    <row r="608" spans="1:76" s="26" customFormat="1" ht="24.6" customHeight="1" x14ac:dyDescent="0.45">
      <c r="A608" s="21"/>
      <c r="B608" s="21"/>
      <c r="C608" s="21" t="s">
        <v>1063</v>
      </c>
      <c r="D608" s="27"/>
      <c r="E608" s="28"/>
      <c r="F608" s="225">
        <f t="shared" ref="F608:H608" si="744">SUM(F609:F613)</f>
        <v>5273104.68</v>
      </c>
      <c r="G608" s="225">
        <f t="shared" si="744"/>
        <v>8370007.4199999999</v>
      </c>
      <c r="H608" s="225">
        <f t="shared" si="744"/>
        <v>13643112.100000001</v>
      </c>
      <c r="I608" s="290"/>
      <c r="J608" s="290"/>
      <c r="K608" s="28"/>
      <c r="L608" s="53"/>
      <c r="M608" s="225">
        <f t="shared" ref="M608" si="745">SUM(M609:M613)</f>
        <v>4745794.2120000003</v>
      </c>
      <c r="N608" s="225">
        <f t="shared" ref="N608" si="746">SUM(N609:N613)</f>
        <v>7533006.6780000003</v>
      </c>
      <c r="O608" s="225">
        <f t="shared" ref="O608" si="747">SUM(O609:O613)</f>
        <v>12278800.889999999</v>
      </c>
      <c r="P608" s="319">
        <v>0</v>
      </c>
      <c r="Q608" s="319">
        <v>0</v>
      </c>
      <c r="R608" s="319">
        <f t="shared" si="717"/>
        <v>0</v>
      </c>
      <c r="S608" s="53"/>
      <c r="T608" s="53"/>
      <c r="U608" s="225">
        <f t="shared" ref="U608" si="748">SUM(U609:U613)</f>
        <v>8067850.1603999995</v>
      </c>
      <c r="V608" s="225">
        <f t="shared" ref="V608" si="749">SUM(V609:V613)</f>
        <v>8286307.3458000012</v>
      </c>
      <c r="W608" s="225">
        <f t="shared" ref="W608" si="750">SUM(W609:W613)</f>
        <v>16354157.506200001</v>
      </c>
      <c r="X608" s="225"/>
      <c r="Y608" s="225"/>
      <c r="Z608" s="225"/>
      <c r="AA608" s="53"/>
      <c r="AB608" s="53"/>
      <c r="AC608" s="53"/>
      <c r="AD608" s="53"/>
      <c r="AE608" s="53"/>
      <c r="AF608" s="53"/>
      <c r="AG608" s="53"/>
      <c r="AH608" s="53"/>
      <c r="AI608" s="53"/>
      <c r="AJ608" s="53"/>
      <c r="AK608" s="53"/>
      <c r="AL608" s="53"/>
      <c r="AM608" s="53"/>
      <c r="AN608" s="53"/>
      <c r="AO608" s="53"/>
      <c r="AP608" s="53"/>
      <c r="AQ608" s="53"/>
      <c r="AR608" s="53"/>
      <c r="AS608" s="53"/>
      <c r="AT608" s="53"/>
      <c r="AU608" s="53"/>
      <c r="AV608" s="53"/>
      <c r="AW608" s="53"/>
      <c r="AX608" s="53"/>
      <c r="AY608" s="53"/>
      <c r="AZ608" s="53"/>
      <c r="BA608" s="53"/>
      <c r="BB608" s="53"/>
      <c r="BC608" s="53"/>
      <c r="BD608" s="53"/>
      <c r="BE608" s="53"/>
      <c r="BF608" s="53"/>
      <c r="BG608" s="53"/>
      <c r="BH608" s="53"/>
      <c r="BI608" s="53"/>
      <c r="BJ608" s="53"/>
      <c r="BK608" s="53"/>
      <c r="BL608" s="53"/>
      <c r="BM608" s="53"/>
      <c r="BN608" s="53"/>
      <c r="BO608" s="53"/>
      <c r="BP608" s="53"/>
      <c r="BQ608" s="53"/>
      <c r="BR608" s="53"/>
      <c r="BS608" s="53"/>
      <c r="BT608" s="53"/>
      <c r="BU608" s="53"/>
      <c r="BV608" s="53"/>
      <c r="BW608" s="53"/>
      <c r="BX608" s="53"/>
    </row>
    <row r="609" spans="1:76" ht="42.75" customHeight="1" outlineLevel="1" x14ac:dyDescent="0.45">
      <c r="A609" s="5">
        <v>500</v>
      </c>
      <c r="B609" s="5">
        <v>46</v>
      </c>
      <c r="C609" s="5" t="s">
        <v>475</v>
      </c>
      <c r="D609" s="196" t="s">
        <v>566</v>
      </c>
      <c r="E609" s="10">
        <v>32</v>
      </c>
      <c r="F609" s="285">
        <f t="shared" ref="F609:F613" si="751">I609*E609</f>
        <v>2701036.8</v>
      </c>
      <c r="G609" s="285">
        <f t="shared" ref="G609:G613" si="752">J609*E609</f>
        <v>4287360</v>
      </c>
      <c r="H609" s="285">
        <f t="shared" ref="H609:H613" si="753">F609+G609</f>
        <v>6988396.7999999998</v>
      </c>
      <c r="I609" s="285">
        <v>84407.4</v>
      </c>
      <c r="J609" s="285">
        <v>133980</v>
      </c>
      <c r="K609" s="10"/>
      <c r="M609" s="319">
        <f t="shared" si="722"/>
        <v>2430933.12</v>
      </c>
      <c r="N609" s="319">
        <f t="shared" si="723"/>
        <v>3858624</v>
      </c>
      <c r="O609" s="319">
        <f t="shared" si="724"/>
        <v>6289557.1200000001</v>
      </c>
      <c r="P609" s="319">
        <v>75966.66</v>
      </c>
      <c r="Q609" s="319">
        <v>120582</v>
      </c>
      <c r="R609" s="319">
        <f t="shared" si="717"/>
        <v>196548.66</v>
      </c>
      <c r="U609" s="315">
        <f t="shared" si="669"/>
        <v>4132586.304</v>
      </c>
      <c r="V609" s="315">
        <f t="shared" si="670"/>
        <v>4244486.4000000004</v>
      </c>
      <c r="W609" s="320">
        <f t="shared" si="725"/>
        <v>8377072.7039999999</v>
      </c>
      <c r="X609" s="315">
        <f t="shared" si="726"/>
        <v>129143.322</v>
      </c>
      <c r="Y609" s="315">
        <f t="shared" si="727"/>
        <v>132640.20000000001</v>
      </c>
      <c r="Z609" s="320"/>
    </row>
    <row r="610" spans="1:76" ht="42.75" customHeight="1" outlineLevel="1" x14ac:dyDescent="0.45">
      <c r="A610" s="5">
        <v>501</v>
      </c>
      <c r="B610" s="5">
        <v>47</v>
      </c>
      <c r="C610" s="5" t="s">
        <v>476</v>
      </c>
      <c r="D610" s="196" t="s">
        <v>566</v>
      </c>
      <c r="E610" s="10">
        <v>2</v>
      </c>
      <c r="F610" s="285">
        <f t="shared" si="751"/>
        <v>198482.34</v>
      </c>
      <c r="G610" s="285">
        <f t="shared" si="752"/>
        <v>315051.34000000003</v>
      </c>
      <c r="H610" s="285">
        <f t="shared" si="753"/>
        <v>513533.68000000005</v>
      </c>
      <c r="I610" s="285">
        <v>99241.17</v>
      </c>
      <c r="J610" s="285">
        <v>157525.67000000001</v>
      </c>
      <c r="K610" s="10"/>
      <c r="M610" s="319">
        <f t="shared" si="722"/>
        <v>178634.106</v>
      </c>
      <c r="N610" s="319">
        <f t="shared" si="723"/>
        <v>283546.20600000001</v>
      </c>
      <c r="O610" s="319">
        <f t="shared" si="724"/>
        <v>462180.31200000003</v>
      </c>
      <c r="P610" s="319">
        <v>89317.053</v>
      </c>
      <c r="Q610" s="319">
        <v>141773.103</v>
      </c>
      <c r="R610" s="319">
        <f t="shared" si="717"/>
        <v>231090.15600000002</v>
      </c>
      <c r="U610" s="315">
        <f t="shared" si="669"/>
        <v>303677.98019999999</v>
      </c>
      <c r="V610" s="315">
        <f t="shared" si="670"/>
        <v>311900.82660000003</v>
      </c>
      <c r="W610" s="320">
        <f t="shared" si="725"/>
        <v>615578.80680000002</v>
      </c>
      <c r="X610" s="315">
        <f t="shared" si="726"/>
        <v>151838.9901</v>
      </c>
      <c r="Y610" s="315">
        <f t="shared" si="727"/>
        <v>155950.41330000001</v>
      </c>
      <c r="Z610" s="320"/>
    </row>
    <row r="611" spans="1:76" ht="42.75" customHeight="1" outlineLevel="1" x14ac:dyDescent="0.45">
      <c r="A611" s="5">
        <v>502</v>
      </c>
      <c r="B611" s="5">
        <v>48</v>
      </c>
      <c r="C611" s="5" t="s">
        <v>477</v>
      </c>
      <c r="D611" s="196" t="s">
        <v>566</v>
      </c>
      <c r="E611" s="10">
        <v>6</v>
      </c>
      <c r="F611" s="285">
        <f t="shared" si="751"/>
        <v>461330.10000000003</v>
      </c>
      <c r="G611" s="285">
        <f t="shared" si="752"/>
        <v>732270</v>
      </c>
      <c r="H611" s="285">
        <f t="shared" si="753"/>
        <v>1193600.1000000001</v>
      </c>
      <c r="I611" s="285">
        <v>76888.350000000006</v>
      </c>
      <c r="J611" s="285">
        <v>122045</v>
      </c>
      <c r="K611" s="10"/>
      <c r="M611" s="319">
        <f t="shared" si="722"/>
        <v>415197.09000000008</v>
      </c>
      <c r="N611" s="319">
        <f t="shared" si="723"/>
        <v>659043</v>
      </c>
      <c r="O611" s="319">
        <f t="shared" si="724"/>
        <v>1074240.0900000001</v>
      </c>
      <c r="P611" s="319">
        <v>69199.515000000014</v>
      </c>
      <c r="Q611" s="319">
        <v>109840.5</v>
      </c>
      <c r="R611" s="319">
        <f t="shared" si="717"/>
        <v>179040.01500000001</v>
      </c>
      <c r="U611" s="315">
        <f t="shared" si="669"/>
        <v>705835.05300000019</v>
      </c>
      <c r="V611" s="315">
        <f t="shared" si="670"/>
        <v>724947.3</v>
      </c>
      <c r="W611" s="320">
        <f t="shared" si="725"/>
        <v>1430782.3530000001</v>
      </c>
      <c r="X611" s="315">
        <f t="shared" si="726"/>
        <v>117639.17550000003</v>
      </c>
      <c r="Y611" s="315">
        <f t="shared" si="727"/>
        <v>120824.55</v>
      </c>
      <c r="Z611" s="320"/>
    </row>
    <row r="612" spans="1:76" ht="42.75" customHeight="1" outlineLevel="1" x14ac:dyDescent="0.45">
      <c r="A612" s="5">
        <v>503</v>
      </c>
      <c r="B612" s="5">
        <v>49</v>
      </c>
      <c r="C612" s="5" t="s">
        <v>478</v>
      </c>
      <c r="D612" s="196" t="s">
        <v>566</v>
      </c>
      <c r="E612" s="10">
        <v>12</v>
      </c>
      <c r="F612" s="285">
        <f t="shared" si="751"/>
        <v>979902</v>
      </c>
      <c r="G612" s="285">
        <f t="shared" si="752"/>
        <v>1555400.04</v>
      </c>
      <c r="H612" s="285">
        <f t="shared" si="753"/>
        <v>2535302.04</v>
      </c>
      <c r="I612" s="285">
        <v>81658.5</v>
      </c>
      <c r="J612" s="285">
        <v>129616.67</v>
      </c>
      <c r="K612" s="10"/>
      <c r="M612" s="319">
        <f t="shared" si="722"/>
        <v>881911.8</v>
      </c>
      <c r="N612" s="319">
        <f t="shared" si="723"/>
        <v>1399860.0359999998</v>
      </c>
      <c r="O612" s="319">
        <f t="shared" si="724"/>
        <v>2281771.8360000001</v>
      </c>
      <c r="P612" s="319">
        <v>73492.650000000009</v>
      </c>
      <c r="Q612" s="319">
        <v>116655.003</v>
      </c>
      <c r="R612" s="319">
        <f t="shared" si="717"/>
        <v>190147.65299999999</v>
      </c>
      <c r="U612" s="315">
        <f t="shared" si="669"/>
        <v>1499250.06</v>
      </c>
      <c r="V612" s="315">
        <f t="shared" si="670"/>
        <v>1539846.0396000003</v>
      </c>
      <c r="W612" s="320">
        <f t="shared" si="725"/>
        <v>3039096.0996000003</v>
      </c>
      <c r="X612" s="315">
        <f t="shared" si="726"/>
        <v>124937.505</v>
      </c>
      <c r="Y612" s="315">
        <f t="shared" si="727"/>
        <v>128320.50330000001</v>
      </c>
      <c r="Z612" s="320"/>
    </row>
    <row r="613" spans="1:76" ht="42.75" customHeight="1" outlineLevel="1" x14ac:dyDescent="0.45">
      <c r="A613" s="5">
        <v>504</v>
      </c>
      <c r="B613" s="5">
        <v>50</v>
      </c>
      <c r="C613" s="5" t="s">
        <v>479</v>
      </c>
      <c r="D613" s="196" t="s">
        <v>566</v>
      </c>
      <c r="E613" s="10">
        <v>12</v>
      </c>
      <c r="F613" s="285">
        <f t="shared" si="751"/>
        <v>932353.44</v>
      </c>
      <c r="G613" s="285">
        <f t="shared" si="752"/>
        <v>1479926.04</v>
      </c>
      <c r="H613" s="285">
        <f t="shared" si="753"/>
        <v>2412279.48</v>
      </c>
      <c r="I613" s="285">
        <v>77696.12</v>
      </c>
      <c r="J613" s="285">
        <v>123327.17</v>
      </c>
      <c r="K613" s="10"/>
      <c r="M613" s="319">
        <f t="shared" si="722"/>
        <v>839118.09600000002</v>
      </c>
      <c r="N613" s="319">
        <f t="shared" si="723"/>
        <v>1331933.436</v>
      </c>
      <c r="O613" s="319">
        <f t="shared" si="724"/>
        <v>2171051.5320000001</v>
      </c>
      <c r="P613" s="319">
        <v>69926.508000000002</v>
      </c>
      <c r="Q613" s="319">
        <v>110994.45299999999</v>
      </c>
      <c r="R613" s="319">
        <f t="shared" si="717"/>
        <v>180920.96100000001</v>
      </c>
      <c r="U613" s="315">
        <f t="shared" si="669"/>
        <v>1426500.7631999999</v>
      </c>
      <c r="V613" s="315">
        <f t="shared" si="670"/>
        <v>1465126.7796</v>
      </c>
      <c r="W613" s="320">
        <f t="shared" si="725"/>
        <v>2891627.5427999999</v>
      </c>
      <c r="X613" s="315">
        <f t="shared" si="726"/>
        <v>118875.06359999999</v>
      </c>
      <c r="Y613" s="315">
        <f t="shared" si="727"/>
        <v>122093.8983</v>
      </c>
      <c r="Z613" s="320"/>
    </row>
    <row r="614" spans="1:76" s="205" customFormat="1" ht="42.75" customHeight="1" x14ac:dyDescent="0.45">
      <c r="A614" s="256"/>
      <c r="B614" s="256"/>
      <c r="C614" s="256" t="s">
        <v>480</v>
      </c>
      <c r="D614" s="256"/>
      <c r="E614" s="257"/>
      <c r="F614" s="258">
        <f t="shared" ref="F614:H614" si="754">F615+F620+F625+F632</f>
        <v>2640476.6666666665</v>
      </c>
      <c r="G614" s="258">
        <f t="shared" si="754"/>
        <v>15871717.500000002</v>
      </c>
      <c r="H614" s="258">
        <f t="shared" si="754"/>
        <v>18512194.166666672</v>
      </c>
      <c r="I614" s="292"/>
      <c r="J614" s="292"/>
      <c r="K614" s="257"/>
      <c r="L614" s="55"/>
      <c r="M614" s="258">
        <f t="shared" ref="M614" si="755">M615+M620+M625+M632</f>
        <v>2376429</v>
      </c>
      <c r="N614" s="258">
        <f t="shared" ref="N614" si="756">N615+N620+N625+N632</f>
        <v>14284545.750000002</v>
      </c>
      <c r="O614" s="258">
        <f t="shared" ref="O614" si="757">O615+O620+O625+O632</f>
        <v>16660974.750000002</v>
      </c>
      <c r="P614" s="319">
        <v>0</v>
      </c>
      <c r="Q614" s="319">
        <v>0</v>
      </c>
      <c r="R614" s="319">
        <f t="shared" si="717"/>
        <v>0</v>
      </c>
      <c r="S614" s="55"/>
      <c r="T614" s="55"/>
      <c r="U614" s="258">
        <f t="shared" ref="U614" si="758">U615+U620+U625+U632</f>
        <v>4039929.3</v>
      </c>
      <c r="V614" s="258">
        <f t="shared" ref="V614" si="759">V615+V620+V625+V632</f>
        <v>15713000.325000003</v>
      </c>
      <c r="W614" s="258">
        <f t="shared" ref="W614" si="760">W615+W620+W625+W632</f>
        <v>19752929.625</v>
      </c>
      <c r="X614" s="258"/>
      <c r="Y614" s="258"/>
      <c r="Z614" s="258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  <c r="AL614" s="55"/>
      <c r="AM614" s="55"/>
      <c r="AN614" s="55"/>
      <c r="AO614" s="55"/>
      <c r="AP614" s="55"/>
      <c r="AQ614" s="55"/>
      <c r="AR614" s="55"/>
      <c r="AS614" s="55"/>
      <c r="AT614" s="55"/>
      <c r="AU614" s="55"/>
      <c r="AV614" s="55"/>
      <c r="AW614" s="55"/>
      <c r="AX614" s="55"/>
      <c r="AY614" s="55"/>
      <c r="AZ614" s="55"/>
      <c r="BA614" s="55"/>
      <c r="BB614" s="55"/>
      <c r="BC614" s="55"/>
      <c r="BD614" s="55"/>
      <c r="BE614" s="55"/>
      <c r="BF614" s="55"/>
      <c r="BG614" s="55"/>
      <c r="BH614" s="55"/>
      <c r="BI614" s="55"/>
      <c r="BJ614" s="55"/>
      <c r="BK614" s="55"/>
      <c r="BL614" s="55"/>
      <c r="BM614" s="55"/>
      <c r="BN614" s="55"/>
      <c r="BO614" s="55"/>
      <c r="BP614" s="55"/>
      <c r="BQ614" s="55"/>
      <c r="BR614" s="55"/>
      <c r="BS614" s="55"/>
      <c r="BT614" s="55"/>
      <c r="BU614" s="55"/>
      <c r="BV614" s="55"/>
      <c r="BW614" s="55"/>
      <c r="BX614" s="55"/>
    </row>
    <row r="615" spans="1:76" s="26" customFormat="1" x14ac:dyDescent="0.45">
      <c r="A615" s="21"/>
      <c r="B615" s="21"/>
      <c r="C615" s="21" t="s">
        <v>481</v>
      </c>
      <c r="D615" s="27"/>
      <c r="E615" s="28"/>
      <c r="F615" s="225">
        <f t="shared" ref="F615:H615" si="761">SUM(F616:F619)</f>
        <v>1096550</v>
      </c>
      <c r="G615" s="225">
        <f t="shared" si="761"/>
        <v>6577672.5</v>
      </c>
      <c r="H615" s="225">
        <f t="shared" si="761"/>
        <v>7674222.5000000009</v>
      </c>
      <c r="I615" s="290"/>
      <c r="J615" s="225"/>
      <c r="K615" s="28"/>
      <c r="L615" s="53"/>
      <c r="M615" s="225">
        <f t="shared" ref="M615:O615" si="762">SUM(M616:M619)</f>
        <v>986895</v>
      </c>
      <c r="N615" s="225">
        <f t="shared" si="762"/>
        <v>5919905.25</v>
      </c>
      <c r="O615" s="225">
        <f t="shared" si="762"/>
        <v>6906800.25</v>
      </c>
      <c r="P615" s="319">
        <v>0</v>
      </c>
      <c r="Q615" s="319">
        <v>0</v>
      </c>
      <c r="R615" s="319">
        <f t="shared" si="717"/>
        <v>0</v>
      </c>
      <c r="S615" s="53"/>
      <c r="T615" s="53"/>
      <c r="U615" s="225">
        <f t="shared" ref="U615:W615" si="763">SUM(U616:U619)</f>
        <v>1677721.5</v>
      </c>
      <c r="V615" s="225">
        <f t="shared" si="763"/>
        <v>6511895.7750000004</v>
      </c>
      <c r="W615" s="225">
        <f t="shared" si="763"/>
        <v>8189617.2750000004</v>
      </c>
      <c r="X615" s="225"/>
      <c r="Y615" s="225"/>
      <c r="Z615" s="225"/>
      <c r="AA615" s="53"/>
      <c r="AB615" s="53"/>
      <c r="AC615" s="53"/>
      <c r="AD615" s="53"/>
      <c r="AE615" s="53"/>
      <c r="AF615" s="53"/>
      <c r="AG615" s="53"/>
      <c r="AH615" s="53"/>
      <c r="AI615" s="53"/>
      <c r="AJ615" s="53"/>
      <c r="AK615" s="53"/>
      <c r="AL615" s="53"/>
      <c r="AM615" s="53"/>
      <c r="AN615" s="53"/>
      <c r="AO615" s="53"/>
      <c r="AP615" s="53"/>
      <c r="AQ615" s="53"/>
      <c r="AR615" s="53"/>
      <c r="AS615" s="53"/>
      <c r="AT615" s="53"/>
      <c r="AU615" s="53"/>
      <c r="AV615" s="53"/>
      <c r="AW615" s="53"/>
      <c r="AX615" s="53"/>
      <c r="AY615" s="53"/>
      <c r="AZ615" s="53"/>
      <c r="BA615" s="53"/>
      <c r="BB615" s="53"/>
      <c r="BC615" s="53"/>
      <c r="BD615" s="53"/>
      <c r="BE615" s="53"/>
      <c r="BF615" s="53"/>
      <c r="BG615" s="53"/>
      <c r="BH615" s="53"/>
      <c r="BI615" s="53"/>
      <c r="BJ615" s="53"/>
      <c r="BK615" s="53"/>
      <c r="BL615" s="53"/>
      <c r="BM615" s="53"/>
      <c r="BN615" s="53"/>
      <c r="BO615" s="53"/>
      <c r="BP615" s="53"/>
      <c r="BQ615" s="53"/>
      <c r="BR615" s="53"/>
      <c r="BS615" s="53"/>
      <c r="BT615" s="53"/>
      <c r="BU615" s="53"/>
      <c r="BV615" s="53"/>
      <c r="BW615" s="53"/>
      <c r="BX615" s="53"/>
    </row>
    <row r="616" spans="1:76" ht="42.75" customHeight="1" outlineLevel="1" x14ac:dyDescent="0.45">
      <c r="A616" s="5">
        <v>505</v>
      </c>
      <c r="B616" s="5">
        <v>51</v>
      </c>
      <c r="C616" s="5" t="s">
        <v>482</v>
      </c>
      <c r="D616" s="196" t="s">
        <v>550</v>
      </c>
      <c r="E616" s="10">
        <v>27</v>
      </c>
      <c r="F616" s="285">
        <f t="shared" ref="F616:F619" si="764">I616*E616</f>
        <v>337500</v>
      </c>
      <c r="G616" s="285">
        <v>2077990.3396902324</v>
      </c>
      <c r="H616" s="285">
        <f t="shared" ref="H616:H619" si="765">F616+G616</f>
        <v>2415490.3396902326</v>
      </c>
      <c r="I616" s="285">
        <v>12500</v>
      </c>
      <c r="J616" s="296">
        <v>76962.605173712305</v>
      </c>
      <c r="K616" s="10"/>
      <c r="M616" s="319">
        <f t="shared" si="722"/>
        <v>303750</v>
      </c>
      <c r="N616" s="319">
        <f t="shared" si="723"/>
        <v>1870191.3057212092</v>
      </c>
      <c r="O616" s="319">
        <f t="shared" si="724"/>
        <v>2173941.3057212094</v>
      </c>
      <c r="P616" s="319">
        <v>11250</v>
      </c>
      <c r="Q616" s="319">
        <v>69266.344656341083</v>
      </c>
      <c r="R616" s="319">
        <f t="shared" si="717"/>
        <v>80516.344656341083</v>
      </c>
      <c r="U616" s="315">
        <f t="shared" ref="U616:U677" si="766">X616*E616</f>
        <v>516375</v>
      </c>
      <c r="V616" s="315">
        <f t="shared" ref="V616:V677" si="767">Y616*E616</f>
        <v>2057210.4362933303</v>
      </c>
      <c r="W616" s="320">
        <f t="shared" si="725"/>
        <v>2573585.43629333</v>
      </c>
      <c r="X616" s="315">
        <f t="shared" si="726"/>
        <v>19125</v>
      </c>
      <c r="Y616" s="315">
        <f t="shared" si="727"/>
        <v>76192.979121975193</v>
      </c>
      <c r="Z616" s="320"/>
    </row>
    <row r="617" spans="1:76" ht="45.4" customHeight="1" outlineLevel="1" x14ac:dyDescent="0.45">
      <c r="A617" s="5">
        <v>506</v>
      </c>
      <c r="B617" s="5">
        <v>52</v>
      </c>
      <c r="C617" s="5" t="s">
        <v>483</v>
      </c>
      <c r="D617" s="196" t="s">
        <v>550</v>
      </c>
      <c r="E617" s="10">
        <v>135</v>
      </c>
      <c r="F617" s="285">
        <f t="shared" si="764"/>
        <v>281250</v>
      </c>
      <c r="G617" s="285">
        <v>3800749.6398688233</v>
      </c>
      <c r="H617" s="285">
        <f t="shared" si="765"/>
        <v>4081999.6398688233</v>
      </c>
      <c r="I617" s="285">
        <v>2083.3333333333335</v>
      </c>
      <c r="J617" s="296">
        <v>28153.701036065358</v>
      </c>
      <c r="K617" s="10"/>
      <c r="M617" s="319">
        <f t="shared" si="722"/>
        <v>253125.00000000003</v>
      </c>
      <c r="N617" s="319">
        <f t="shared" si="723"/>
        <v>3420674.6758819409</v>
      </c>
      <c r="O617" s="319">
        <f t="shared" si="724"/>
        <v>3673799.6758819409</v>
      </c>
      <c r="P617" s="319">
        <v>1875.0000000000002</v>
      </c>
      <c r="Q617" s="319">
        <v>25338.330932458823</v>
      </c>
      <c r="R617" s="319">
        <f t="shared" si="717"/>
        <v>27213.330932458823</v>
      </c>
      <c r="U617" s="315">
        <f t="shared" si="766"/>
        <v>430312.50000000006</v>
      </c>
      <c r="V617" s="315">
        <f t="shared" si="767"/>
        <v>3762742.1434701355</v>
      </c>
      <c r="W617" s="320">
        <f t="shared" si="725"/>
        <v>4193054.6434701355</v>
      </c>
      <c r="X617" s="315">
        <f t="shared" si="726"/>
        <v>3187.5000000000005</v>
      </c>
      <c r="Y617" s="315">
        <f t="shared" si="727"/>
        <v>27872.164025704707</v>
      </c>
      <c r="Z617" s="320"/>
    </row>
    <row r="618" spans="1:76" ht="28.5" customHeight="1" outlineLevel="1" x14ac:dyDescent="0.45">
      <c r="A618" s="5">
        <v>507</v>
      </c>
      <c r="B618" s="5">
        <v>53</v>
      </c>
      <c r="C618" s="5" t="s">
        <v>484</v>
      </c>
      <c r="D618" s="196" t="s">
        <v>550</v>
      </c>
      <c r="E618" s="10">
        <v>14</v>
      </c>
      <c r="F618" s="285">
        <f t="shared" si="764"/>
        <v>35000</v>
      </c>
      <c r="G618" s="285">
        <v>162659.72442495514</v>
      </c>
      <c r="H618" s="285">
        <f t="shared" si="765"/>
        <v>197659.72442495514</v>
      </c>
      <c r="I618" s="285">
        <v>2500</v>
      </c>
      <c r="J618" s="296">
        <v>11618.551744639653</v>
      </c>
      <c r="K618" s="10"/>
      <c r="M618" s="319">
        <f t="shared" si="722"/>
        <v>31500</v>
      </c>
      <c r="N618" s="319">
        <f t="shared" si="723"/>
        <v>146393.75198245965</v>
      </c>
      <c r="O618" s="319">
        <f t="shared" si="724"/>
        <v>177893.75198245965</v>
      </c>
      <c r="P618" s="319">
        <v>2250</v>
      </c>
      <c r="Q618" s="319">
        <v>10456.696570175689</v>
      </c>
      <c r="R618" s="319">
        <f t="shared" si="717"/>
        <v>12706.696570175689</v>
      </c>
      <c r="U618" s="315">
        <f t="shared" si="766"/>
        <v>53550</v>
      </c>
      <c r="V618" s="315">
        <f t="shared" si="767"/>
        <v>161033.12718070563</v>
      </c>
      <c r="W618" s="320">
        <f t="shared" si="725"/>
        <v>214583.12718070563</v>
      </c>
      <c r="X618" s="315">
        <f t="shared" si="726"/>
        <v>3825</v>
      </c>
      <c r="Y618" s="315">
        <f t="shared" si="727"/>
        <v>11502.366227193259</v>
      </c>
      <c r="Z618" s="320"/>
    </row>
    <row r="619" spans="1:76" ht="57" customHeight="1" outlineLevel="1" x14ac:dyDescent="0.45">
      <c r="A619" s="5">
        <v>508</v>
      </c>
      <c r="B619" s="5">
        <v>54</v>
      </c>
      <c r="C619" s="5" t="s">
        <v>485</v>
      </c>
      <c r="D619" s="196" t="s">
        <v>557</v>
      </c>
      <c r="E619" s="10">
        <v>216</v>
      </c>
      <c r="F619" s="285">
        <f t="shared" si="764"/>
        <v>442800</v>
      </c>
      <c r="G619" s="285">
        <v>536272.79601598892</v>
      </c>
      <c r="H619" s="285">
        <f t="shared" si="765"/>
        <v>979072.79601598892</v>
      </c>
      <c r="I619" s="285">
        <v>2050</v>
      </c>
      <c r="J619" s="296">
        <v>2482.7444259999488</v>
      </c>
      <c r="K619" s="10"/>
      <c r="M619" s="319">
        <f t="shared" si="722"/>
        <v>398520</v>
      </c>
      <c r="N619" s="319">
        <f t="shared" si="723"/>
        <v>482645.51641439006</v>
      </c>
      <c r="O619" s="319">
        <f t="shared" si="724"/>
        <v>881165.51641439006</v>
      </c>
      <c r="P619" s="319">
        <v>1845</v>
      </c>
      <c r="Q619" s="319">
        <v>2234.4699833999539</v>
      </c>
      <c r="R619" s="319">
        <f t="shared" si="717"/>
        <v>4079.4699833999539</v>
      </c>
      <c r="U619" s="315">
        <f t="shared" si="766"/>
        <v>677484</v>
      </c>
      <c r="V619" s="315">
        <f t="shared" si="767"/>
        <v>530910.06805582903</v>
      </c>
      <c r="W619" s="320">
        <f t="shared" si="725"/>
        <v>1208394.068055829</v>
      </c>
      <c r="X619" s="315">
        <f t="shared" si="726"/>
        <v>3136.5</v>
      </c>
      <c r="Y619" s="315">
        <f t="shared" si="727"/>
        <v>2457.9169817399493</v>
      </c>
      <c r="Z619" s="320"/>
    </row>
    <row r="620" spans="1:76" s="26" customFormat="1" x14ac:dyDescent="0.45">
      <c r="A620" s="21"/>
      <c r="B620" s="21"/>
      <c r="C620" s="21" t="s">
        <v>486</v>
      </c>
      <c r="D620" s="27"/>
      <c r="E620" s="28"/>
      <c r="F620" s="225">
        <f t="shared" ref="F620:H620" si="768">SUM(F621:F624)</f>
        <v>1302000</v>
      </c>
      <c r="G620" s="225">
        <f t="shared" si="768"/>
        <v>8861920.0000000019</v>
      </c>
      <c r="H620" s="225">
        <f t="shared" si="768"/>
        <v>10163920.000000002</v>
      </c>
      <c r="I620" s="225"/>
      <c r="J620" s="225"/>
      <c r="K620" s="28"/>
      <c r="L620" s="53"/>
      <c r="M620" s="225">
        <f t="shared" ref="M620:O620" si="769">SUM(M621:M624)</f>
        <v>1171800</v>
      </c>
      <c r="N620" s="225">
        <f t="shared" si="769"/>
        <v>7975728.0000000019</v>
      </c>
      <c r="O620" s="225">
        <f t="shared" si="769"/>
        <v>9147528.0000000019</v>
      </c>
      <c r="P620" s="319">
        <v>0</v>
      </c>
      <c r="Q620" s="319">
        <v>0</v>
      </c>
      <c r="R620" s="319">
        <f t="shared" si="717"/>
        <v>0</v>
      </c>
      <c r="S620" s="53"/>
      <c r="T620" s="53"/>
      <c r="U620" s="225">
        <f t="shared" ref="U620:W620" si="770">SUM(U621:U624)</f>
        <v>1992060</v>
      </c>
      <c r="V620" s="225">
        <f t="shared" si="770"/>
        <v>8773300.8000000026</v>
      </c>
      <c r="W620" s="225">
        <f t="shared" si="770"/>
        <v>10765360.800000003</v>
      </c>
      <c r="X620" s="225"/>
      <c r="Y620" s="225"/>
      <c r="Z620" s="225"/>
      <c r="AA620" s="53"/>
      <c r="AB620" s="53"/>
      <c r="AC620" s="53"/>
      <c r="AD620" s="53"/>
      <c r="AE620" s="53"/>
      <c r="AF620" s="53"/>
      <c r="AG620" s="53"/>
      <c r="AH620" s="53"/>
      <c r="AI620" s="53"/>
      <c r="AJ620" s="53"/>
      <c r="AK620" s="53"/>
      <c r="AL620" s="53"/>
      <c r="AM620" s="53"/>
      <c r="AN620" s="53"/>
      <c r="AO620" s="53"/>
      <c r="AP620" s="53"/>
      <c r="AQ620" s="53"/>
      <c r="AR620" s="53"/>
      <c r="AS620" s="53"/>
      <c r="AT620" s="53"/>
      <c r="AU620" s="53"/>
      <c r="AV620" s="53"/>
      <c r="AW620" s="53"/>
      <c r="AX620" s="53"/>
      <c r="AY620" s="53"/>
      <c r="AZ620" s="53"/>
      <c r="BA620" s="53"/>
      <c r="BB620" s="53"/>
      <c r="BC620" s="53"/>
      <c r="BD620" s="53"/>
      <c r="BE620" s="53"/>
      <c r="BF620" s="53"/>
      <c r="BG620" s="53"/>
      <c r="BH620" s="53"/>
      <c r="BI620" s="53"/>
      <c r="BJ620" s="53"/>
      <c r="BK620" s="53"/>
      <c r="BL620" s="53"/>
      <c r="BM620" s="53"/>
      <c r="BN620" s="53"/>
      <c r="BO620" s="53"/>
      <c r="BP620" s="53"/>
      <c r="BQ620" s="53"/>
      <c r="BR620" s="53"/>
      <c r="BS620" s="53"/>
      <c r="BT620" s="53"/>
      <c r="BU620" s="53"/>
      <c r="BV620" s="53"/>
      <c r="BW620" s="53"/>
      <c r="BX620" s="53"/>
    </row>
    <row r="621" spans="1:76" ht="42.75" customHeight="1" outlineLevel="1" x14ac:dyDescent="0.45">
      <c r="A621" s="5">
        <v>509</v>
      </c>
      <c r="B621" s="5">
        <v>55</v>
      </c>
      <c r="C621" s="5" t="s">
        <v>482</v>
      </c>
      <c r="D621" s="196" t="s">
        <v>550</v>
      </c>
      <c r="E621" s="10">
        <v>36</v>
      </c>
      <c r="F621" s="285">
        <f t="shared" ref="F621:F631" si="771">I621*E621</f>
        <v>450000</v>
      </c>
      <c r="G621" s="285">
        <f>J621*E621</f>
        <v>2802000.0000000005</v>
      </c>
      <c r="H621" s="285">
        <f t="shared" ref="H621:H631" si="772">F621+G621</f>
        <v>3252000.0000000005</v>
      </c>
      <c r="I621" s="285">
        <v>12500</v>
      </c>
      <c r="J621" s="285">
        <v>77833.333333333343</v>
      </c>
      <c r="K621" s="10"/>
      <c r="M621" s="319">
        <f t="shared" si="722"/>
        <v>405000</v>
      </c>
      <c r="N621" s="319">
        <f t="shared" si="723"/>
        <v>2521800.0000000005</v>
      </c>
      <c r="O621" s="319">
        <f t="shared" si="724"/>
        <v>2926800.0000000005</v>
      </c>
      <c r="P621" s="319">
        <v>11250</v>
      </c>
      <c r="Q621" s="319">
        <v>70050.000000000015</v>
      </c>
      <c r="R621" s="319">
        <f t="shared" si="717"/>
        <v>81300.000000000015</v>
      </c>
      <c r="U621" s="315">
        <f t="shared" si="766"/>
        <v>688500</v>
      </c>
      <c r="V621" s="315">
        <f t="shared" si="767"/>
        <v>2773980.0000000009</v>
      </c>
      <c r="W621" s="320">
        <f t="shared" si="725"/>
        <v>3462480.0000000009</v>
      </c>
      <c r="X621" s="315">
        <f t="shared" si="726"/>
        <v>19125</v>
      </c>
      <c r="Y621" s="315">
        <f t="shared" si="727"/>
        <v>77055.000000000029</v>
      </c>
      <c r="Z621" s="320"/>
    </row>
    <row r="622" spans="1:76" ht="28.5" customHeight="1" outlineLevel="1" x14ac:dyDescent="0.45">
      <c r="A622" s="5">
        <v>510</v>
      </c>
      <c r="B622" s="5">
        <v>56</v>
      </c>
      <c r="C622" s="5" t="s">
        <v>483</v>
      </c>
      <c r="D622" s="196" t="s">
        <v>550</v>
      </c>
      <c r="E622" s="10">
        <v>180</v>
      </c>
      <c r="F622" s="285">
        <f t="shared" si="771"/>
        <v>375000</v>
      </c>
      <c r="G622" s="285">
        <f t="shared" ref="G622:G624" si="773">J622*E622</f>
        <v>5125000.0000000009</v>
      </c>
      <c r="H622" s="285">
        <f t="shared" si="772"/>
        <v>5500000.0000000009</v>
      </c>
      <c r="I622" s="285">
        <v>2083.3333333333335</v>
      </c>
      <c r="J622" s="285">
        <v>28472.222222222226</v>
      </c>
      <c r="K622" s="10"/>
      <c r="M622" s="319">
        <f t="shared" si="722"/>
        <v>337500.00000000006</v>
      </c>
      <c r="N622" s="319">
        <f t="shared" si="723"/>
        <v>4612500.0000000009</v>
      </c>
      <c r="O622" s="319">
        <f t="shared" si="724"/>
        <v>4950000.0000000009</v>
      </c>
      <c r="P622" s="319">
        <v>1875.0000000000002</v>
      </c>
      <c r="Q622" s="319">
        <v>25625.000000000004</v>
      </c>
      <c r="R622" s="319">
        <f t="shared" si="717"/>
        <v>27500.000000000004</v>
      </c>
      <c r="U622" s="315">
        <f t="shared" si="766"/>
        <v>573750.00000000012</v>
      </c>
      <c r="V622" s="315">
        <f t="shared" si="767"/>
        <v>5073750.0000000009</v>
      </c>
      <c r="W622" s="320">
        <f t="shared" si="725"/>
        <v>5647500.0000000009</v>
      </c>
      <c r="X622" s="315">
        <f t="shared" si="726"/>
        <v>3187.5000000000005</v>
      </c>
      <c r="Y622" s="315">
        <f t="shared" si="727"/>
        <v>28187.500000000007</v>
      </c>
      <c r="Z622" s="320"/>
    </row>
    <row r="623" spans="1:76" ht="28.5" customHeight="1" outlineLevel="1" x14ac:dyDescent="0.45">
      <c r="A623" s="5">
        <v>511</v>
      </c>
      <c r="B623" s="5">
        <v>57</v>
      </c>
      <c r="C623" s="5" t="s">
        <v>484</v>
      </c>
      <c r="D623" s="196" t="s">
        <v>550</v>
      </c>
      <c r="E623" s="10">
        <v>18</v>
      </c>
      <c r="F623" s="285">
        <f t="shared" si="771"/>
        <v>45000</v>
      </c>
      <c r="G623" s="285">
        <f t="shared" si="773"/>
        <v>211800.00000000003</v>
      </c>
      <c r="H623" s="285">
        <f t="shared" si="772"/>
        <v>256800.00000000003</v>
      </c>
      <c r="I623" s="285">
        <v>2500</v>
      </c>
      <c r="J623" s="285">
        <v>11766.666666666668</v>
      </c>
      <c r="K623" s="10"/>
      <c r="M623" s="319">
        <f t="shared" si="722"/>
        <v>40500</v>
      </c>
      <c r="N623" s="319">
        <f t="shared" si="723"/>
        <v>190620.00000000003</v>
      </c>
      <c r="O623" s="319">
        <f t="shared" si="724"/>
        <v>231120.00000000003</v>
      </c>
      <c r="P623" s="319">
        <v>2250</v>
      </c>
      <c r="Q623" s="319">
        <v>10590.000000000002</v>
      </c>
      <c r="R623" s="319">
        <f t="shared" si="717"/>
        <v>12840.000000000002</v>
      </c>
      <c r="U623" s="315">
        <f t="shared" si="766"/>
        <v>68850</v>
      </c>
      <c r="V623" s="315">
        <f t="shared" si="767"/>
        <v>209682.00000000006</v>
      </c>
      <c r="W623" s="320">
        <f t="shared" si="725"/>
        <v>278532.00000000006</v>
      </c>
      <c r="X623" s="315">
        <f t="shared" si="726"/>
        <v>3825</v>
      </c>
      <c r="Y623" s="315">
        <f t="shared" si="727"/>
        <v>11649.000000000004</v>
      </c>
      <c r="Z623" s="320"/>
    </row>
    <row r="624" spans="1:76" ht="57" customHeight="1" outlineLevel="1" x14ac:dyDescent="0.45">
      <c r="A624" s="5">
        <v>512</v>
      </c>
      <c r="B624" s="5">
        <v>58</v>
      </c>
      <c r="C624" s="5" t="s">
        <v>485</v>
      </c>
      <c r="D624" s="196" t="s">
        <v>557</v>
      </c>
      <c r="E624" s="10">
        <v>288</v>
      </c>
      <c r="F624" s="285">
        <f t="shared" si="771"/>
        <v>432000</v>
      </c>
      <c r="G624" s="285">
        <f t="shared" si="773"/>
        <v>723120</v>
      </c>
      <c r="H624" s="285">
        <f t="shared" si="772"/>
        <v>1155120</v>
      </c>
      <c r="I624" s="285">
        <v>1500</v>
      </c>
      <c r="J624" s="285">
        <v>2510.8333333333335</v>
      </c>
      <c r="K624" s="10"/>
      <c r="M624" s="319">
        <f t="shared" si="722"/>
        <v>388800</v>
      </c>
      <c r="N624" s="319">
        <f t="shared" si="723"/>
        <v>650808</v>
      </c>
      <c r="O624" s="319">
        <f t="shared" si="724"/>
        <v>1039608</v>
      </c>
      <c r="P624" s="319">
        <v>1350</v>
      </c>
      <c r="Q624" s="319">
        <v>2259.75</v>
      </c>
      <c r="R624" s="319">
        <f t="shared" si="717"/>
        <v>3609.75</v>
      </c>
      <c r="U624" s="315">
        <f t="shared" si="766"/>
        <v>660960</v>
      </c>
      <c r="V624" s="315">
        <f t="shared" si="767"/>
        <v>715888.8</v>
      </c>
      <c r="W624" s="320">
        <f t="shared" si="725"/>
        <v>1376848.8</v>
      </c>
      <c r="X624" s="315">
        <f t="shared" si="726"/>
        <v>2295</v>
      </c>
      <c r="Y624" s="315">
        <f t="shared" si="727"/>
        <v>2485.7250000000004</v>
      </c>
      <c r="Z624" s="320"/>
    </row>
    <row r="625" spans="1:76" s="26" customFormat="1" ht="28.5" x14ac:dyDescent="0.45">
      <c r="A625" s="21"/>
      <c r="B625" s="21"/>
      <c r="C625" s="31" t="s">
        <v>487</v>
      </c>
      <c r="D625" s="27"/>
      <c r="E625" s="28"/>
      <c r="F625" s="225">
        <f t="shared" ref="F625:H625" si="774">SUM(F626:F631)</f>
        <v>43476.666666666672</v>
      </c>
      <c r="G625" s="225">
        <f t="shared" si="774"/>
        <v>29933</v>
      </c>
      <c r="H625" s="225">
        <f t="shared" si="774"/>
        <v>73409.666666666657</v>
      </c>
      <c r="I625" s="225"/>
      <c r="J625" s="225"/>
      <c r="K625" s="28"/>
      <c r="L625" s="53"/>
      <c r="M625" s="225">
        <f t="shared" ref="M625:O625" si="775">SUM(M626:M631)</f>
        <v>39129</v>
      </c>
      <c r="N625" s="225">
        <f t="shared" si="775"/>
        <v>26939.7</v>
      </c>
      <c r="O625" s="225">
        <f t="shared" si="775"/>
        <v>66068.7</v>
      </c>
      <c r="P625" s="319">
        <v>0</v>
      </c>
      <c r="Q625" s="319">
        <v>0</v>
      </c>
      <c r="R625" s="319">
        <f t="shared" si="717"/>
        <v>0</v>
      </c>
      <c r="S625" s="53"/>
      <c r="T625" s="53"/>
      <c r="U625" s="225">
        <f t="shared" ref="U625:W625" si="776">SUM(U626:U631)</f>
        <v>66519.3</v>
      </c>
      <c r="V625" s="225">
        <f t="shared" si="776"/>
        <v>29633.670000000002</v>
      </c>
      <c r="W625" s="225">
        <f t="shared" si="776"/>
        <v>96152.97</v>
      </c>
      <c r="X625" s="225"/>
      <c r="Y625" s="225"/>
      <c r="Z625" s="225"/>
      <c r="AA625" s="53"/>
      <c r="AB625" s="53"/>
      <c r="AC625" s="53"/>
      <c r="AD625" s="53"/>
      <c r="AE625" s="53"/>
      <c r="AF625" s="53"/>
      <c r="AG625" s="53"/>
      <c r="AH625" s="53"/>
      <c r="AI625" s="53"/>
      <c r="AJ625" s="53"/>
      <c r="AK625" s="53"/>
      <c r="AL625" s="53"/>
      <c r="AM625" s="53"/>
      <c r="AN625" s="53"/>
      <c r="AO625" s="53"/>
      <c r="AP625" s="53"/>
      <c r="AQ625" s="53"/>
      <c r="AR625" s="53"/>
      <c r="AS625" s="53"/>
      <c r="AT625" s="53"/>
      <c r="AU625" s="53"/>
      <c r="AV625" s="53"/>
      <c r="AW625" s="53"/>
      <c r="AX625" s="53"/>
      <c r="AY625" s="53"/>
      <c r="AZ625" s="53"/>
      <c r="BA625" s="53"/>
      <c r="BB625" s="53"/>
      <c r="BC625" s="53"/>
      <c r="BD625" s="53"/>
      <c r="BE625" s="53"/>
      <c r="BF625" s="53"/>
      <c r="BG625" s="53"/>
      <c r="BH625" s="53"/>
      <c r="BI625" s="53"/>
      <c r="BJ625" s="53"/>
      <c r="BK625" s="53"/>
      <c r="BL625" s="53"/>
      <c r="BM625" s="53"/>
      <c r="BN625" s="53"/>
      <c r="BO625" s="53"/>
      <c r="BP625" s="53"/>
      <c r="BQ625" s="53"/>
      <c r="BR625" s="53"/>
      <c r="BS625" s="53"/>
      <c r="BT625" s="53"/>
      <c r="BU625" s="53"/>
      <c r="BV625" s="53"/>
      <c r="BW625" s="53"/>
      <c r="BX625" s="53"/>
    </row>
    <row r="626" spans="1:76" ht="42.75" customHeight="1" outlineLevel="1" x14ac:dyDescent="0.45">
      <c r="A626" s="5">
        <v>513</v>
      </c>
      <c r="B626" s="5">
        <v>59</v>
      </c>
      <c r="C626" s="5" t="s">
        <v>488</v>
      </c>
      <c r="D626" s="196" t="s">
        <v>550</v>
      </c>
      <c r="E626" s="10">
        <v>2</v>
      </c>
      <c r="F626" s="285">
        <f t="shared" si="771"/>
        <v>12500</v>
      </c>
      <c r="G626" s="285">
        <f>J626*E626</f>
        <v>8257.0539092055478</v>
      </c>
      <c r="H626" s="285">
        <f t="shared" si="772"/>
        <v>20757.053909205548</v>
      </c>
      <c r="I626" s="285">
        <v>6250</v>
      </c>
      <c r="J626" s="285">
        <v>4128.5269546027739</v>
      </c>
      <c r="K626" s="10"/>
      <c r="M626" s="319">
        <f t="shared" si="722"/>
        <v>11250</v>
      </c>
      <c r="N626" s="319">
        <f t="shared" si="723"/>
        <v>7431.3485182849936</v>
      </c>
      <c r="O626" s="319">
        <f t="shared" si="724"/>
        <v>18681.348518284994</v>
      </c>
      <c r="P626" s="319">
        <v>5625</v>
      </c>
      <c r="Q626" s="319">
        <v>3715.6742591424968</v>
      </c>
      <c r="R626" s="319">
        <f t="shared" si="717"/>
        <v>9340.6742591424972</v>
      </c>
      <c r="U626" s="315">
        <f t="shared" si="766"/>
        <v>19125</v>
      </c>
      <c r="V626" s="315">
        <f t="shared" si="767"/>
        <v>8174.4833701134939</v>
      </c>
      <c r="W626" s="320">
        <f t="shared" si="725"/>
        <v>27299.483370113492</v>
      </c>
      <c r="X626" s="315">
        <f t="shared" si="726"/>
        <v>9562.5</v>
      </c>
      <c r="Y626" s="315">
        <f t="shared" si="727"/>
        <v>4087.241685056747</v>
      </c>
      <c r="Z626" s="320"/>
    </row>
    <row r="627" spans="1:76" ht="14.25" customHeight="1" outlineLevel="1" x14ac:dyDescent="0.45">
      <c r="A627" s="5">
        <v>514</v>
      </c>
      <c r="B627" s="5">
        <v>60</v>
      </c>
      <c r="C627" s="5" t="s">
        <v>489</v>
      </c>
      <c r="D627" s="196" t="s">
        <v>550</v>
      </c>
      <c r="E627" s="10">
        <v>4</v>
      </c>
      <c r="F627" s="285">
        <f t="shared" si="771"/>
        <v>5000</v>
      </c>
      <c r="G627" s="285">
        <f t="shared" ref="G627:G631" si="777">J627*E627</f>
        <v>7549.3064312736442</v>
      </c>
      <c r="H627" s="285">
        <f t="shared" si="772"/>
        <v>12549.306431273644</v>
      </c>
      <c r="I627" s="285">
        <v>1250</v>
      </c>
      <c r="J627" s="285">
        <v>1887.326607818411</v>
      </c>
      <c r="K627" s="10"/>
      <c r="M627" s="319">
        <f t="shared" si="722"/>
        <v>4500</v>
      </c>
      <c r="N627" s="319">
        <f t="shared" si="723"/>
        <v>6794.3757881462798</v>
      </c>
      <c r="O627" s="319">
        <f t="shared" si="724"/>
        <v>11294.375788146281</v>
      </c>
      <c r="P627" s="319">
        <v>1125</v>
      </c>
      <c r="Q627" s="319">
        <v>1698.5939470365699</v>
      </c>
      <c r="R627" s="319">
        <f t="shared" si="717"/>
        <v>2823.5939470365702</v>
      </c>
      <c r="U627" s="315">
        <f t="shared" si="766"/>
        <v>7650</v>
      </c>
      <c r="V627" s="315">
        <f t="shared" si="767"/>
        <v>7473.8133669609088</v>
      </c>
      <c r="W627" s="320">
        <f t="shared" si="725"/>
        <v>15123.813366960909</v>
      </c>
      <c r="X627" s="315">
        <f t="shared" si="726"/>
        <v>1912.5</v>
      </c>
      <c r="Y627" s="315">
        <f t="shared" si="727"/>
        <v>1868.4533417402272</v>
      </c>
      <c r="Z627" s="320"/>
    </row>
    <row r="628" spans="1:76" ht="28.5" customHeight="1" outlineLevel="1" x14ac:dyDescent="0.45">
      <c r="A628" s="5">
        <v>515</v>
      </c>
      <c r="B628" s="5">
        <v>61</v>
      </c>
      <c r="C628" s="5" t="s">
        <v>490</v>
      </c>
      <c r="D628" s="196" t="s">
        <v>550</v>
      </c>
      <c r="E628" s="10">
        <v>4</v>
      </c>
      <c r="F628" s="285">
        <f t="shared" si="771"/>
        <v>5000</v>
      </c>
      <c r="G628" s="285">
        <f t="shared" si="777"/>
        <v>5190.1481715006303</v>
      </c>
      <c r="H628" s="285">
        <f t="shared" si="772"/>
        <v>10190.14817150063</v>
      </c>
      <c r="I628" s="285">
        <v>1250</v>
      </c>
      <c r="J628" s="285">
        <v>1297.5370428751576</v>
      </c>
      <c r="K628" s="10"/>
      <c r="M628" s="319">
        <f t="shared" si="722"/>
        <v>4500</v>
      </c>
      <c r="N628" s="319">
        <f t="shared" si="723"/>
        <v>4671.1333543505671</v>
      </c>
      <c r="O628" s="319">
        <f t="shared" si="724"/>
        <v>9171.133354350568</v>
      </c>
      <c r="P628" s="319">
        <v>1125</v>
      </c>
      <c r="Q628" s="319">
        <v>1167.7833385876418</v>
      </c>
      <c r="R628" s="319">
        <f t="shared" si="717"/>
        <v>2292.783338587642</v>
      </c>
      <c r="U628" s="315">
        <f t="shared" si="766"/>
        <v>7650</v>
      </c>
      <c r="V628" s="315">
        <f t="shared" si="767"/>
        <v>5138.2466897856239</v>
      </c>
      <c r="W628" s="320">
        <f t="shared" si="725"/>
        <v>12788.246689785625</v>
      </c>
      <c r="X628" s="315">
        <f t="shared" si="726"/>
        <v>1912.5</v>
      </c>
      <c r="Y628" s="315">
        <f t="shared" si="727"/>
        <v>1284.561672446406</v>
      </c>
      <c r="Z628" s="320"/>
    </row>
    <row r="629" spans="1:76" ht="28.5" customHeight="1" outlineLevel="1" x14ac:dyDescent="0.45">
      <c r="A629" s="5">
        <v>516</v>
      </c>
      <c r="B629" s="5">
        <v>62</v>
      </c>
      <c r="C629" s="5" t="s">
        <v>491</v>
      </c>
      <c r="D629" s="33" t="s">
        <v>557</v>
      </c>
      <c r="E629" s="58">
        <v>16</v>
      </c>
      <c r="F629" s="285">
        <f t="shared" si="771"/>
        <v>1066.6666666666667</v>
      </c>
      <c r="G629" s="285">
        <f t="shared" si="777"/>
        <v>1245.6355611601512</v>
      </c>
      <c r="H629" s="285">
        <f t="shared" si="772"/>
        <v>2312.3022278268181</v>
      </c>
      <c r="I629" s="285">
        <v>66.666666666666671</v>
      </c>
      <c r="J629" s="285">
        <v>77.852222572509447</v>
      </c>
      <c r="K629" s="58"/>
      <c r="M629" s="319">
        <f t="shared" si="722"/>
        <v>960.00000000000011</v>
      </c>
      <c r="N629" s="319">
        <f t="shared" si="723"/>
        <v>1121.0720050441362</v>
      </c>
      <c r="O629" s="319">
        <f t="shared" si="724"/>
        <v>2081.0720050441364</v>
      </c>
      <c r="P629" s="319">
        <v>60.000000000000007</v>
      </c>
      <c r="Q629" s="319">
        <v>70.067000315258511</v>
      </c>
      <c r="R629" s="319">
        <f t="shared" si="717"/>
        <v>130.06700031525853</v>
      </c>
      <c r="U629" s="315">
        <f t="shared" si="766"/>
        <v>1632.0000000000002</v>
      </c>
      <c r="V629" s="315">
        <f t="shared" si="767"/>
        <v>1233.1792055485498</v>
      </c>
      <c r="W629" s="320">
        <f t="shared" si="725"/>
        <v>2865.1792055485503</v>
      </c>
      <c r="X629" s="315">
        <f t="shared" si="726"/>
        <v>102.00000000000001</v>
      </c>
      <c r="Y629" s="315">
        <f t="shared" si="727"/>
        <v>77.073700346784364</v>
      </c>
      <c r="Z629" s="320"/>
    </row>
    <row r="630" spans="1:76" ht="57" customHeight="1" outlineLevel="1" x14ac:dyDescent="0.45">
      <c r="A630" s="5">
        <v>517</v>
      </c>
      <c r="B630" s="5">
        <v>63</v>
      </c>
      <c r="C630" s="5" t="s">
        <v>492</v>
      </c>
      <c r="D630" s="196" t="s">
        <v>557</v>
      </c>
      <c r="E630" s="10">
        <v>2</v>
      </c>
      <c r="F630" s="285">
        <f t="shared" si="771"/>
        <v>603.33333333333337</v>
      </c>
      <c r="G630" s="285">
        <f t="shared" si="777"/>
        <v>141.5494955863808</v>
      </c>
      <c r="H630" s="285">
        <f t="shared" si="772"/>
        <v>744.88282891971414</v>
      </c>
      <c r="I630" s="285">
        <v>301.66666666666669</v>
      </c>
      <c r="J630" s="285">
        <v>70.7747477931904</v>
      </c>
      <c r="K630" s="10"/>
      <c r="M630" s="319">
        <f t="shared" si="722"/>
        <v>543</v>
      </c>
      <c r="N630" s="319">
        <f t="shared" si="723"/>
        <v>127.39454602774272</v>
      </c>
      <c r="O630" s="319">
        <f t="shared" si="724"/>
        <v>670.39454602774276</v>
      </c>
      <c r="P630" s="319">
        <v>271.5</v>
      </c>
      <c r="Q630" s="319">
        <v>63.69727301387136</v>
      </c>
      <c r="R630" s="319">
        <f t="shared" si="717"/>
        <v>335.19727301387138</v>
      </c>
      <c r="U630" s="315">
        <f t="shared" si="766"/>
        <v>923.1</v>
      </c>
      <c r="V630" s="315">
        <f t="shared" si="767"/>
        <v>140.13400063051699</v>
      </c>
      <c r="W630" s="320">
        <f t="shared" si="725"/>
        <v>1063.2340006305171</v>
      </c>
      <c r="X630" s="315">
        <f t="shared" si="726"/>
        <v>461.55</v>
      </c>
      <c r="Y630" s="315">
        <f t="shared" si="727"/>
        <v>70.067000315258497</v>
      </c>
      <c r="Z630" s="320"/>
    </row>
    <row r="631" spans="1:76" ht="42.75" customHeight="1" outlineLevel="1" x14ac:dyDescent="0.45">
      <c r="A631" s="5">
        <v>518</v>
      </c>
      <c r="B631" s="5">
        <v>64</v>
      </c>
      <c r="C631" s="5" t="s">
        <v>493</v>
      </c>
      <c r="D631" s="196" t="s">
        <v>567</v>
      </c>
      <c r="E631" s="10">
        <v>64</v>
      </c>
      <c r="F631" s="285">
        <f t="shared" si="771"/>
        <v>19306.666666666668</v>
      </c>
      <c r="G631" s="285">
        <f t="shared" si="777"/>
        <v>7549.3064312736442</v>
      </c>
      <c r="H631" s="285">
        <f t="shared" si="772"/>
        <v>26855.97309794031</v>
      </c>
      <c r="I631" s="285">
        <v>301.66666666666669</v>
      </c>
      <c r="J631" s="285">
        <v>117.95791298865069</v>
      </c>
      <c r="K631" s="10"/>
      <c r="M631" s="319">
        <f t="shared" si="722"/>
        <v>17376</v>
      </c>
      <c r="N631" s="319">
        <f t="shared" si="723"/>
        <v>6794.3757881462798</v>
      </c>
      <c r="O631" s="319">
        <f t="shared" si="724"/>
        <v>24170.375788146281</v>
      </c>
      <c r="P631" s="319">
        <v>271.5</v>
      </c>
      <c r="Q631" s="319">
        <v>106.16212168978562</v>
      </c>
      <c r="R631" s="319">
        <f t="shared" si="717"/>
        <v>377.66212168978564</v>
      </c>
      <c r="U631" s="315">
        <f t="shared" si="766"/>
        <v>29539.200000000001</v>
      </c>
      <c r="V631" s="315">
        <f t="shared" si="767"/>
        <v>7473.8133669609088</v>
      </c>
      <c r="W631" s="320">
        <f t="shared" si="725"/>
        <v>37013.013366960906</v>
      </c>
      <c r="X631" s="315">
        <f t="shared" si="726"/>
        <v>461.55</v>
      </c>
      <c r="Y631" s="315">
        <f t="shared" si="727"/>
        <v>116.7783338587642</v>
      </c>
      <c r="Z631" s="320"/>
    </row>
    <row r="632" spans="1:76" s="26" customFormat="1" x14ac:dyDescent="0.45">
      <c r="A632" s="21"/>
      <c r="B632" s="21"/>
      <c r="C632" s="21" t="s">
        <v>494</v>
      </c>
      <c r="D632" s="27"/>
      <c r="E632" s="28"/>
      <c r="F632" s="225">
        <f t="shared" ref="F632:H632" si="778">SUM(F633)</f>
        <v>198450</v>
      </c>
      <c r="G632" s="225">
        <f t="shared" si="778"/>
        <v>402192</v>
      </c>
      <c r="H632" s="225">
        <f t="shared" si="778"/>
        <v>600642</v>
      </c>
      <c r="I632" s="290"/>
      <c r="J632" s="290"/>
      <c r="K632" s="28"/>
      <c r="L632" s="53"/>
      <c r="M632" s="225">
        <f t="shared" ref="M632:O632" si="779">SUM(M633)</f>
        <v>178605</v>
      </c>
      <c r="N632" s="225">
        <f t="shared" si="779"/>
        <v>361972.8</v>
      </c>
      <c r="O632" s="225">
        <f t="shared" si="779"/>
        <v>540577.80000000005</v>
      </c>
      <c r="P632" s="319">
        <v>0</v>
      </c>
      <c r="Q632" s="319">
        <v>0</v>
      </c>
      <c r="R632" s="319">
        <f t="shared" si="717"/>
        <v>0</v>
      </c>
      <c r="S632" s="53"/>
      <c r="T632" s="53"/>
      <c r="U632" s="225">
        <f t="shared" ref="U632:W632" si="780">SUM(U633)</f>
        <v>303628.5</v>
      </c>
      <c r="V632" s="225">
        <f t="shared" si="780"/>
        <v>398170.08000000007</v>
      </c>
      <c r="W632" s="225">
        <f t="shared" si="780"/>
        <v>701798.58000000007</v>
      </c>
      <c r="X632" s="225"/>
      <c r="Y632" s="225"/>
      <c r="Z632" s="225"/>
      <c r="AA632" s="53"/>
      <c r="AB632" s="53"/>
      <c r="AC632" s="53"/>
      <c r="AD632" s="53"/>
      <c r="AE632" s="53"/>
      <c r="AF632" s="53"/>
      <c r="AG632" s="53"/>
      <c r="AH632" s="53"/>
      <c r="AI632" s="53"/>
      <c r="AJ632" s="53"/>
      <c r="AK632" s="53"/>
      <c r="AL632" s="53"/>
      <c r="AM632" s="53"/>
      <c r="AN632" s="53"/>
      <c r="AO632" s="53"/>
      <c r="AP632" s="53"/>
      <c r="AQ632" s="53"/>
      <c r="AR632" s="53"/>
      <c r="AS632" s="53"/>
      <c r="AT632" s="53"/>
      <c r="AU632" s="53"/>
      <c r="AV632" s="53"/>
      <c r="AW632" s="53"/>
      <c r="AX632" s="53"/>
      <c r="AY632" s="53"/>
      <c r="AZ632" s="53"/>
      <c r="BA632" s="53"/>
      <c r="BB632" s="53"/>
      <c r="BC632" s="53"/>
      <c r="BD632" s="53"/>
      <c r="BE632" s="53"/>
      <c r="BF632" s="53"/>
      <c r="BG632" s="53"/>
      <c r="BH632" s="53"/>
      <c r="BI632" s="53"/>
      <c r="BJ632" s="53"/>
      <c r="BK632" s="53"/>
      <c r="BL632" s="53"/>
      <c r="BM632" s="53"/>
      <c r="BN632" s="53"/>
      <c r="BO632" s="53"/>
      <c r="BP632" s="53"/>
      <c r="BQ632" s="53"/>
      <c r="BR632" s="53"/>
      <c r="BS632" s="53"/>
      <c r="BT632" s="53"/>
      <c r="BU632" s="53"/>
      <c r="BV632" s="53"/>
      <c r="BW632" s="53"/>
      <c r="BX632" s="53"/>
    </row>
    <row r="633" spans="1:76" ht="299.25" customHeight="1" outlineLevel="1" x14ac:dyDescent="0.45">
      <c r="A633" s="5">
        <v>519</v>
      </c>
      <c r="B633" s="5">
        <v>65</v>
      </c>
      <c r="C633" s="5" t="s">
        <v>495</v>
      </c>
      <c r="D633" s="196" t="s">
        <v>557</v>
      </c>
      <c r="E633" s="10">
        <v>189</v>
      </c>
      <c r="F633" s="285">
        <f t="shared" ref="F633" si="781">I633*E633</f>
        <v>198450</v>
      </c>
      <c r="G633" s="285">
        <f t="shared" ref="G633" si="782">J633*E633</f>
        <v>402192</v>
      </c>
      <c r="H633" s="285">
        <f t="shared" ref="H633" si="783">F633+G633</f>
        <v>600642</v>
      </c>
      <c r="I633" s="285">
        <v>1050</v>
      </c>
      <c r="J633" s="285">
        <v>2128</v>
      </c>
      <c r="K633" s="10"/>
      <c r="M633" s="319">
        <f t="shared" si="722"/>
        <v>178605</v>
      </c>
      <c r="N633" s="319">
        <f t="shared" si="723"/>
        <v>361972.8</v>
      </c>
      <c r="O633" s="319">
        <f t="shared" si="724"/>
        <v>540577.80000000005</v>
      </c>
      <c r="P633" s="319">
        <v>945</v>
      </c>
      <c r="Q633" s="319">
        <v>1915.2</v>
      </c>
      <c r="R633" s="319">
        <f t="shared" si="717"/>
        <v>2860.2</v>
      </c>
      <c r="U633" s="315">
        <f t="shared" si="766"/>
        <v>303628.5</v>
      </c>
      <c r="V633" s="315">
        <f t="shared" si="767"/>
        <v>398170.08000000007</v>
      </c>
      <c r="W633" s="320">
        <f t="shared" si="725"/>
        <v>701798.58000000007</v>
      </c>
      <c r="X633" s="315">
        <f t="shared" si="726"/>
        <v>1606.5</v>
      </c>
      <c r="Y633" s="315">
        <f t="shared" si="727"/>
        <v>2106.7200000000003</v>
      </c>
      <c r="Z633" s="320"/>
    </row>
    <row r="634" spans="1:76" s="205" customFormat="1" x14ac:dyDescent="0.45">
      <c r="A634" s="256"/>
      <c r="B634" s="256"/>
      <c r="C634" s="256" t="s">
        <v>496</v>
      </c>
      <c r="D634" s="199"/>
      <c r="E634" s="269"/>
      <c r="F634" s="258">
        <f t="shared" ref="F634:H634" si="784">F635+F637+F642+F647+F650</f>
        <v>10839798.333333332</v>
      </c>
      <c r="G634" s="258">
        <f t="shared" si="784"/>
        <v>98893414.975999966</v>
      </c>
      <c r="H634" s="258">
        <f t="shared" si="784"/>
        <v>109733213.30933332</v>
      </c>
      <c r="I634" s="294"/>
      <c r="J634" s="294"/>
      <c r="K634" s="269"/>
      <c r="L634" s="55"/>
      <c r="M634" s="258">
        <f t="shared" ref="M634" si="785">M635+M637+M642+M647+M650</f>
        <v>9755818.5</v>
      </c>
      <c r="N634" s="258">
        <f t="shared" ref="N634" si="786">N635+N637+N642+N647+N650</f>
        <v>89004073.478399992</v>
      </c>
      <c r="O634" s="258">
        <f t="shared" ref="O634" si="787">O635+O637+O642+O647+O650</f>
        <v>98759891.978399977</v>
      </c>
      <c r="P634" s="319">
        <v>0</v>
      </c>
      <c r="Q634" s="319">
        <v>0</v>
      </c>
      <c r="R634" s="319">
        <f t="shared" si="717"/>
        <v>0</v>
      </c>
      <c r="S634" s="55"/>
      <c r="T634" s="55"/>
      <c r="U634" s="258">
        <f t="shared" ref="U634" si="788">U635+U637+U642+U647+U650</f>
        <v>16584891.449999999</v>
      </c>
      <c r="V634" s="258">
        <f t="shared" ref="V634" si="789">V635+V637+V642+V647+V650</f>
        <v>97904480.826239973</v>
      </c>
      <c r="W634" s="258">
        <f t="shared" ref="W634" si="790">W635+W637+W642+W647+W650</f>
        <v>114489372.27623998</v>
      </c>
      <c r="X634" s="258"/>
      <c r="Y634" s="258"/>
      <c r="Z634" s="258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  <c r="AL634" s="55"/>
      <c r="AM634" s="55"/>
      <c r="AN634" s="55"/>
      <c r="AO634" s="55"/>
      <c r="AP634" s="55"/>
      <c r="AQ634" s="55"/>
      <c r="AR634" s="55"/>
      <c r="AS634" s="55"/>
      <c r="AT634" s="55"/>
      <c r="AU634" s="55"/>
      <c r="AV634" s="55"/>
      <c r="AW634" s="55"/>
      <c r="AX634" s="55"/>
      <c r="AY634" s="55"/>
      <c r="AZ634" s="55"/>
      <c r="BA634" s="55"/>
      <c r="BB634" s="55"/>
      <c r="BC634" s="55"/>
      <c r="BD634" s="55"/>
      <c r="BE634" s="55"/>
      <c r="BF634" s="55"/>
      <c r="BG634" s="55"/>
      <c r="BH634" s="55"/>
      <c r="BI634" s="55"/>
      <c r="BJ634" s="55"/>
      <c r="BK634" s="55"/>
      <c r="BL634" s="55"/>
      <c r="BM634" s="55"/>
      <c r="BN634" s="55"/>
      <c r="BO634" s="55"/>
      <c r="BP634" s="55"/>
      <c r="BQ634" s="55"/>
      <c r="BR634" s="55"/>
      <c r="BS634" s="55"/>
      <c r="BT634" s="55"/>
      <c r="BU634" s="55"/>
      <c r="BV634" s="55"/>
      <c r="BW634" s="55"/>
      <c r="BX634" s="55"/>
    </row>
    <row r="635" spans="1:76" s="26" customFormat="1" x14ac:dyDescent="0.45">
      <c r="A635" s="21"/>
      <c r="B635" s="21"/>
      <c r="C635" s="21" t="s">
        <v>401</v>
      </c>
      <c r="D635" s="27"/>
      <c r="E635" s="28"/>
      <c r="F635" s="290">
        <f>F636</f>
        <v>1128000</v>
      </c>
      <c r="G635" s="290">
        <f t="shared" ref="G635:H635" si="791">G636</f>
        <v>94000</v>
      </c>
      <c r="H635" s="290">
        <f t="shared" si="791"/>
        <v>1222000</v>
      </c>
      <c r="I635" s="290"/>
      <c r="J635" s="290"/>
      <c r="K635" s="28"/>
      <c r="L635" s="53"/>
      <c r="M635" s="290">
        <f>M636</f>
        <v>1015200</v>
      </c>
      <c r="N635" s="290">
        <f t="shared" ref="N635" si="792">N636</f>
        <v>84600</v>
      </c>
      <c r="O635" s="290">
        <f t="shared" ref="O635" si="793">O636</f>
        <v>1099800</v>
      </c>
      <c r="P635" s="319">
        <v>0</v>
      </c>
      <c r="Q635" s="319">
        <v>0</v>
      </c>
      <c r="R635" s="319">
        <f t="shared" si="717"/>
        <v>0</v>
      </c>
      <c r="S635" s="53"/>
      <c r="T635" s="53"/>
      <c r="U635" s="290">
        <f>U636</f>
        <v>1725840</v>
      </c>
      <c r="V635" s="290">
        <f t="shared" ref="V635" si="794">V636</f>
        <v>93060.000000000015</v>
      </c>
      <c r="W635" s="290">
        <f t="shared" ref="W635" si="795">W636</f>
        <v>1818900</v>
      </c>
      <c r="X635" s="290"/>
      <c r="Y635" s="290"/>
      <c r="Z635" s="290"/>
      <c r="AA635" s="53"/>
      <c r="AB635" s="53"/>
      <c r="AC635" s="53"/>
      <c r="AD635" s="53"/>
      <c r="AE635" s="53"/>
      <c r="AF635" s="53"/>
      <c r="AG635" s="53"/>
      <c r="AH635" s="53"/>
      <c r="AI635" s="53"/>
      <c r="AJ635" s="53"/>
      <c r="AK635" s="53"/>
      <c r="AL635" s="53"/>
      <c r="AM635" s="53"/>
      <c r="AN635" s="53"/>
      <c r="AO635" s="53"/>
      <c r="AP635" s="53"/>
      <c r="AQ635" s="53"/>
      <c r="AR635" s="53"/>
      <c r="AS635" s="53"/>
      <c r="AT635" s="53"/>
      <c r="AU635" s="53"/>
      <c r="AV635" s="53"/>
      <c r="AW635" s="53"/>
      <c r="AX635" s="53"/>
      <c r="AY635" s="53"/>
      <c r="AZ635" s="53"/>
      <c r="BA635" s="53"/>
      <c r="BB635" s="53"/>
      <c r="BC635" s="53"/>
      <c r="BD635" s="53"/>
      <c r="BE635" s="53"/>
      <c r="BF635" s="53"/>
      <c r="BG635" s="53"/>
      <c r="BH635" s="53"/>
      <c r="BI635" s="53"/>
      <c r="BJ635" s="53"/>
      <c r="BK635" s="53"/>
      <c r="BL635" s="53"/>
      <c r="BM635" s="53"/>
      <c r="BN635" s="53"/>
      <c r="BO635" s="53"/>
      <c r="BP635" s="53"/>
      <c r="BQ635" s="53"/>
      <c r="BR635" s="53"/>
      <c r="BS635" s="53"/>
      <c r="BT635" s="53"/>
      <c r="BU635" s="53"/>
      <c r="BV635" s="53"/>
      <c r="BW635" s="53"/>
      <c r="BX635" s="53"/>
    </row>
    <row r="636" spans="1:76" ht="57" customHeight="1" outlineLevel="1" x14ac:dyDescent="0.45">
      <c r="A636" s="5">
        <v>520</v>
      </c>
      <c r="B636" s="5">
        <v>66</v>
      </c>
      <c r="C636" s="5" t="s">
        <v>497</v>
      </c>
      <c r="D636" s="196" t="s">
        <v>557</v>
      </c>
      <c r="E636" s="10">
        <v>752</v>
      </c>
      <c r="F636" s="285">
        <f t="shared" ref="F636" si="796">I636*E636</f>
        <v>1128000</v>
      </c>
      <c r="G636" s="285">
        <f t="shared" ref="G636" si="797">J636*E636</f>
        <v>94000</v>
      </c>
      <c r="H636" s="285">
        <f t="shared" ref="H636" si="798">F636+G636</f>
        <v>1222000</v>
      </c>
      <c r="I636" s="285">
        <v>1500</v>
      </c>
      <c r="J636" s="285">
        <v>125</v>
      </c>
      <c r="K636" s="10"/>
      <c r="M636" s="319">
        <f t="shared" si="722"/>
        <v>1015200</v>
      </c>
      <c r="N636" s="319">
        <f t="shared" si="723"/>
        <v>84600</v>
      </c>
      <c r="O636" s="319">
        <f t="shared" si="724"/>
        <v>1099800</v>
      </c>
      <c r="P636" s="319">
        <v>1350</v>
      </c>
      <c r="Q636" s="319">
        <v>112.5</v>
      </c>
      <c r="R636" s="319">
        <f t="shared" si="717"/>
        <v>1462.5</v>
      </c>
      <c r="U636" s="315">
        <f t="shared" si="766"/>
        <v>1725840</v>
      </c>
      <c r="V636" s="315">
        <f t="shared" si="767"/>
        <v>93060.000000000015</v>
      </c>
      <c r="W636" s="320">
        <f t="shared" si="725"/>
        <v>1818900</v>
      </c>
      <c r="X636" s="315">
        <f t="shared" si="726"/>
        <v>2295</v>
      </c>
      <c r="Y636" s="315">
        <f t="shared" si="727"/>
        <v>123.75000000000001</v>
      </c>
      <c r="Z636" s="320"/>
    </row>
    <row r="637" spans="1:76" s="26" customFormat="1" x14ac:dyDescent="0.45">
      <c r="A637" s="21"/>
      <c r="B637" s="21"/>
      <c r="C637" s="31" t="s">
        <v>498</v>
      </c>
      <c r="D637" s="27"/>
      <c r="E637" s="28"/>
      <c r="F637" s="225">
        <f t="shared" ref="F637:H637" si="799">SUM(F638:F641)</f>
        <v>6207624.9999999991</v>
      </c>
      <c r="G637" s="225">
        <f t="shared" si="799"/>
        <v>92844164.975999966</v>
      </c>
      <c r="H637" s="225">
        <f t="shared" si="799"/>
        <v>99051789.975999981</v>
      </c>
      <c r="I637" s="290"/>
      <c r="J637" s="290"/>
      <c r="K637" s="28"/>
      <c r="L637" s="53"/>
      <c r="M637" s="225">
        <f t="shared" ref="M637:O637" si="800">SUM(M638:M641)</f>
        <v>5586862.5</v>
      </c>
      <c r="N637" s="225">
        <f t="shared" si="800"/>
        <v>83559748.478399992</v>
      </c>
      <c r="O637" s="225">
        <f t="shared" si="800"/>
        <v>89146610.978399977</v>
      </c>
      <c r="P637" s="319">
        <v>0</v>
      </c>
      <c r="Q637" s="319">
        <v>0</v>
      </c>
      <c r="R637" s="319">
        <f t="shared" si="717"/>
        <v>0</v>
      </c>
      <c r="S637" s="53"/>
      <c r="T637" s="53"/>
      <c r="U637" s="225">
        <f t="shared" ref="U637:W637" si="801">SUM(U638:U641)</f>
        <v>9497666.25</v>
      </c>
      <c r="V637" s="225">
        <f t="shared" si="801"/>
        <v>91915723.326239973</v>
      </c>
      <c r="W637" s="225">
        <f t="shared" si="801"/>
        <v>101413389.57623997</v>
      </c>
      <c r="X637" s="225"/>
      <c r="Y637" s="225"/>
      <c r="Z637" s="225"/>
      <c r="AA637" s="53"/>
      <c r="AB637" s="53"/>
      <c r="AC637" s="53"/>
      <c r="AD637" s="53"/>
      <c r="AE637" s="53"/>
      <c r="AF637" s="53"/>
      <c r="AG637" s="53"/>
      <c r="AH637" s="53"/>
      <c r="AI637" s="53"/>
      <c r="AJ637" s="53"/>
      <c r="AK637" s="53"/>
      <c r="AL637" s="53"/>
      <c r="AM637" s="53"/>
      <c r="AN637" s="53"/>
      <c r="AO637" s="53"/>
      <c r="AP637" s="53"/>
      <c r="AQ637" s="53"/>
      <c r="AR637" s="53"/>
      <c r="AS637" s="53"/>
      <c r="AT637" s="53"/>
      <c r="AU637" s="53"/>
      <c r="AV637" s="53"/>
      <c r="AW637" s="53"/>
      <c r="AX637" s="53"/>
      <c r="AY637" s="53"/>
      <c r="AZ637" s="53"/>
      <c r="BA637" s="53"/>
      <c r="BB637" s="53"/>
      <c r="BC637" s="53"/>
      <c r="BD637" s="53"/>
      <c r="BE637" s="53"/>
      <c r="BF637" s="53"/>
      <c r="BG637" s="53"/>
      <c r="BH637" s="53"/>
      <c r="BI637" s="53"/>
      <c r="BJ637" s="53"/>
      <c r="BK637" s="53"/>
      <c r="BL637" s="53"/>
      <c r="BM637" s="53"/>
      <c r="BN637" s="53"/>
      <c r="BO637" s="53"/>
      <c r="BP637" s="53"/>
      <c r="BQ637" s="53"/>
      <c r="BR637" s="53"/>
      <c r="BS637" s="53"/>
      <c r="BT637" s="53"/>
      <c r="BU637" s="53"/>
      <c r="BV637" s="53"/>
      <c r="BW637" s="53"/>
      <c r="BX637" s="53"/>
    </row>
    <row r="638" spans="1:76" ht="409.5" customHeight="1" outlineLevel="1" x14ac:dyDescent="0.45">
      <c r="A638" s="5">
        <v>521</v>
      </c>
      <c r="B638" s="5">
        <v>67</v>
      </c>
      <c r="C638" s="5" t="s">
        <v>499</v>
      </c>
      <c r="D638" s="196" t="s">
        <v>557</v>
      </c>
      <c r="E638" s="10">
        <v>400.65</v>
      </c>
      <c r="F638" s="285">
        <f t="shared" ref="F638:F641" si="802">I638*E638</f>
        <v>2504062.5</v>
      </c>
      <c r="G638" s="285">
        <f t="shared" ref="G638:G641" si="803">J638*E638</f>
        <v>36446626.849999979</v>
      </c>
      <c r="H638" s="285">
        <f t="shared" ref="H638:H641" si="804">F638+G638</f>
        <v>38950689.349999979</v>
      </c>
      <c r="I638" s="285">
        <v>6250</v>
      </c>
      <c r="J638" s="285">
        <v>90968.742917758602</v>
      </c>
      <c r="K638" s="10"/>
      <c r="M638" s="319">
        <f t="shared" si="722"/>
        <v>2253656.25</v>
      </c>
      <c r="N638" s="319">
        <f t="shared" si="723"/>
        <v>32801964.16499998</v>
      </c>
      <c r="O638" s="319">
        <f t="shared" si="724"/>
        <v>35055620.414999977</v>
      </c>
      <c r="P638" s="319">
        <v>5625</v>
      </c>
      <c r="Q638" s="319">
        <v>81871.868625982737</v>
      </c>
      <c r="R638" s="319">
        <f t="shared" si="717"/>
        <v>87496.868625982737</v>
      </c>
      <c r="U638" s="315">
        <f t="shared" si="766"/>
        <v>3831215.625</v>
      </c>
      <c r="V638" s="315">
        <f t="shared" si="767"/>
        <v>36082160.581499979</v>
      </c>
      <c r="W638" s="320">
        <f t="shared" si="725"/>
        <v>39913376.206499979</v>
      </c>
      <c r="X638" s="315">
        <f t="shared" si="726"/>
        <v>9562.5</v>
      </c>
      <c r="Y638" s="315">
        <f t="shared" si="727"/>
        <v>90059.055488581012</v>
      </c>
      <c r="Z638" s="320"/>
    </row>
    <row r="639" spans="1:76" ht="85.5" customHeight="1" outlineLevel="1" x14ac:dyDescent="0.45">
      <c r="A639" s="5">
        <v>522</v>
      </c>
      <c r="B639" s="5">
        <v>68</v>
      </c>
      <c r="C639" s="5" t="s">
        <v>500</v>
      </c>
      <c r="D639" s="196" t="s">
        <v>550</v>
      </c>
      <c r="E639" s="10">
        <v>31</v>
      </c>
      <c r="F639" s="285">
        <f t="shared" si="802"/>
        <v>129166.66666666667</v>
      </c>
      <c r="G639" s="285">
        <f t="shared" si="803"/>
        <v>3896666.666666667</v>
      </c>
      <c r="H639" s="285">
        <f t="shared" si="804"/>
        <v>4025833.3333333335</v>
      </c>
      <c r="I639" s="285">
        <v>4166.666666666667</v>
      </c>
      <c r="J639" s="285">
        <v>125698.92473118281</v>
      </c>
      <c r="K639" s="10"/>
      <c r="M639" s="319">
        <f t="shared" si="722"/>
        <v>116250.00000000001</v>
      </c>
      <c r="N639" s="319">
        <f t="shared" si="723"/>
        <v>3507000.0000000005</v>
      </c>
      <c r="O639" s="319">
        <f t="shared" si="724"/>
        <v>3623250.0000000005</v>
      </c>
      <c r="P639" s="319">
        <v>3750.0000000000005</v>
      </c>
      <c r="Q639" s="319">
        <v>113129.03225806453</v>
      </c>
      <c r="R639" s="319">
        <f t="shared" si="717"/>
        <v>116879.03225806453</v>
      </c>
      <c r="U639" s="315">
        <f t="shared" si="766"/>
        <v>197625.00000000003</v>
      </c>
      <c r="V639" s="315">
        <f t="shared" si="767"/>
        <v>3857700.0000000009</v>
      </c>
      <c r="W639" s="320">
        <f t="shared" si="725"/>
        <v>4055325.0000000009</v>
      </c>
      <c r="X639" s="315">
        <f t="shared" si="726"/>
        <v>6375.0000000000009</v>
      </c>
      <c r="Y639" s="315">
        <f t="shared" si="727"/>
        <v>124441.935483871</v>
      </c>
      <c r="Z639" s="320"/>
    </row>
    <row r="640" spans="1:76" ht="409.5" customHeight="1" outlineLevel="1" x14ac:dyDescent="0.45">
      <c r="A640" s="5">
        <v>523</v>
      </c>
      <c r="B640" s="5">
        <v>69</v>
      </c>
      <c r="C640" s="5" t="s">
        <v>501</v>
      </c>
      <c r="D640" s="196" t="s">
        <v>557</v>
      </c>
      <c r="E640" s="10">
        <v>546.56999999999994</v>
      </c>
      <c r="F640" s="285">
        <f t="shared" si="802"/>
        <v>3416062.4999999995</v>
      </c>
      <c r="G640" s="285">
        <f t="shared" si="803"/>
        <v>48600038.125999995</v>
      </c>
      <c r="H640" s="285">
        <f t="shared" si="804"/>
        <v>52016100.625999995</v>
      </c>
      <c r="I640" s="285">
        <v>6250</v>
      </c>
      <c r="J640" s="285">
        <v>88918.232112995596</v>
      </c>
      <c r="K640" s="10"/>
      <c r="M640" s="319">
        <f t="shared" si="722"/>
        <v>3074456.2499999995</v>
      </c>
      <c r="N640" s="319">
        <f t="shared" si="723"/>
        <v>43740034.3134</v>
      </c>
      <c r="O640" s="319">
        <f t="shared" si="724"/>
        <v>46814490.5634</v>
      </c>
      <c r="P640" s="319">
        <v>5625</v>
      </c>
      <c r="Q640" s="319">
        <v>80026.408901696035</v>
      </c>
      <c r="R640" s="319">
        <f t="shared" si="717"/>
        <v>85651.408901696035</v>
      </c>
      <c r="U640" s="315">
        <f t="shared" si="766"/>
        <v>5226575.6249999991</v>
      </c>
      <c r="V640" s="315">
        <f t="shared" si="767"/>
        <v>48114037.744740002</v>
      </c>
      <c r="W640" s="320">
        <f t="shared" si="725"/>
        <v>53340613.369740002</v>
      </c>
      <c r="X640" s="315">
        <f t="shared" si="726"/>
        <v>9562.5</v>
      </c>
      <c r="Y640" s="315">
        <f t="shared" si="727"/>
        <v>88029.049791865647</v>
      </c>
      <c r="Z640" s="320"/>
    </row>
    <row r="641" spans="1:76" ht="57" customHeight="1" outlineLevel="1" x14ac:dyDescent="0.45">
      <c r="A641" s="5">
        <v>524</v>
      </c>
      <c r="B641" s="5">
        <v>70</v>
      </c>
      <c r="C641" s="5" t="s">
        <v>500</v>
      </c>
      <c r="D641" s="196" t="s">
        <v>550</v>
      </c>
      <c r="E641" s="10">
        <v>38</v>
      </c>
      <c r="F641" s="285">
        <f t="shared" si="802"/>
        <v>158333.33333333334</v>
      </c>
      <c r="G641" s="285">
        <f t="shared" si="803"/>
        <v>3900833.3333333335</v>
      </c>
      <c r="H641" s="285">
        <f t="shared" si="804"/>
        <v>4059166.666666667</v>
      </c>
      <c r="I641" s="285">
        <v>4166.666666666667</v>
      </c>
      <c r="J641" s="285">
        <v>102653.50877192983</v>
      </c>
      <c r="K641" s="10"/>
      <c r="M641" s="319">
        <f t="shared" si="722"/>
        <v>142500.00000000003</v>
      </c>
      <c r="N641" s="319">
        <f t="shared" si="723"/>
        <v>3510750.0000000005</v>
      </c>
      <c r="O641" s="319">
        <f t="shared" si="724"/>
        <v>3653250.0000000005</v>
      </c>
      <c r="P641" s="319">
        <v>3750.0000000000005</v>
      </c>
      <c r="Q641" s="319">
        <v>92388.157894736854</v>
      </c>
      <c r="R641" s="319">
        <f t="shared" si="717"/>
        <v>96138.157894736854</v>
      </c>
      <c r="U641" s="315">
        <f t="shared" si="766"/>
        <v>242250.00000000003</v>
      </c>
      <c r="V641" s="315">
        <f t="shared" si="767"/>
        <v>3861825.0000000009</v>
      </c>
      <c r="W641" s="320">
        <f t="shared" si="725"/>
        <v>4104075.0000000009</v>
      </c>
      <c r="X641" s="315">
        <f t="shared" si="726"/>
        <v>6375.0000000000009</v>
      </c>
      <c r="Y641" s="315">
        <f t="shared" si="727"/>
        <v>101626.97368421055</v>
      </c>
      <c r="Z641" s="320"/>
    </row>
    <row r="642" spans="1:76" s="26" customFormat="1" x14ac:dyDescent="0.45">
      <c r="A642" s="21"/>
      <c r="B642" s="21"/>
      <c r="C642" s="21" t="s">
        <v>502</v>
      </c>
      <c r="D642" s="27"/>
      <c r="E642" s="28"/>
      <c r="F642" s="225">
        <f t="shared" ref="F642:H642" si="805">SUM(F643:F646)</f>
        <v>2077506.6666666667</v>
      </c>
      <c r="G642" s="225">
        <f t="shared" si="805"/>
        <v>5430450</v>
      </c>
      <c r="H642" s="225">
        <f t="shared" si="805"/>
        <v>7507956.666666667</v>
      </c>
      <c r="I642" s="290"/>
      <c r="J642" s="290"/>
      <c r="K642" s="28"/>
      <c r="L642" s="53"/>
      <c r="M642" s="225">
        <f t="shared" ref="M642:O642" si="806">SUM(M643:M646)</f>
        <v>1869756</v>
      </c>
      <c r="N642" s="225">
        <f t="shared" si="806"/>
        <v>4887405</v>
      </c>
      <c r="O642" s="225">
        <f t="shared" si="806"/>
        <v>6757161</v>
      </c>
      <c r="P642" s="319">
        <v>0</v>
      </c>
      <c r="Q642" s="319">
        <v>0</v>
      </c>
      <c r="R642" s="319">
        <f t="shared" si="717"/>
        <v>0</v>
      </c>
      <c r="S642" s="53"/>
      <c r="T642" s="53"/>
      <c r="U642" s="225">
        <f t="shared" ref="U642:W642" si="807">SUM(U643:U646)</f>
        <v>3178585.2</v>
      </c>
      <c r="V642" s="225">
        <f t="shared" si="807"/>
        <v>5376145.5</v>
      </c>
      <c r="W642" s="225">
        <f t="shared" si="807"/>
        <v>8554730.7000000011</v>
      </c>
      <c r="X642" s="225"/>
      <c r="Y642" s="225"/>
      <c r="Z642" s="225"/>
      <c r="AA642" s="53"/>
      <c r="AB642" s="53"/>
      <c r="AC642" s="53"/>
      <c r="AD642" s="53"/>
      <c r="AE642" s="53"/>
      <c r="AF642" s="53"/>
      <c r="AG642" s="53"/>
      <c r="AH642" s="53"/>
      <c r="AI642" s="53"/>
      <c r="AJ642" s="53"/>
      <c r="AK642" s="53"/>
      <c r="AL642" s="53"/>
      <c r="AM642" s="53"/>
      <c r="AN642" s="53"/>
      <c r="AO642" s="53"/>
      <c r="AP642" s="53"/>
      <c r="AQ642" s="53"/>
      <c r="AR642" s="53"/>
      <c r="AS642" s="53"/>
      <c r="AT642" s="53"/>
      <c r="AU642" s="53"/>
      <c r="AV642" s="53"/>
      <c r="AW642" s="53"/>
      <c r="AX642" s="53"/>
      <c r="AY642" s="53"/>
      <c r="AZ642" s="53"/>
      <c r="BA642" s="53"/>
      <c r="BB642" s="53"/>
      <c r="BC642" s="53"/>
      <c r="BD642" s="53"/>
      <c r="BE642" s="53"/>
      <c r="BF642" s="53"/>
      <c r="BG642" s="53"/>
      <c r="BH642" s="53"/>
      <c r="BI642" s="53"/>
      <c r="BJ642" s="53"/>
      <c r="BK642" s="53"/>
      <c r="BL642" s="53"/>
      <c r="BM642" s="53"/>
      <c r="BN642" s="53"/>
      <c r="BO642" s="53"/>
      <c r="BP642" s="53"/>
      <c r="BQ642" s="53"/>
      <c r="BR642" s="53"/>
      <c r="BS642" s="53"/>
      <c r="BT642" s="53"/>
      <c r="BU642" s="53"/>
      <c r="BV642" s="53"/>
      <c r="BW642" s="53"/>
      <c r="BX642" s="53"/>
    </row>
    <row r="643" spans="1:76" ht="57" customHeight="1" outlineLevel="1" x14ac:dyDescent="0.45">
      <c r="A643" s="5">
        <v>525</v>
      </c>
      <c r="B643" s="5">
        <v>71</v>
      </c>
      <c r="C643" s="5" t="s">
        <v>503</v>
      </c>
      <c r="D643" s="196" t="s">
        <v>550</v>
      </c>
      <c r="E643" s="10">
        <v>242</v>
      </c>
      <c r="F643" s="285">
        <f t="shared" ref="F643:F646" si="808">I643*E643</f>
        <v>907500</v>
      </c>
      <c r="G643" s="285">
        <f t="shared" ref="G643:G646" si="809">J643*E643</f>
        <v>2372146.0288808667</v>
      </c>
      <c r="H643" s="285">
        <f t="shared" ref="H643:H646" si="810">F643+G643</f>
        <v>3279646.0288808667</v>
      </c>
      <c r="I643" s="285">
        <v>3750</v>
      </c>
      <c r="J643" s="285">
        <v>9802.256317689531</v>
      </c>
      <c r="K643" s="10"/>
      <c r="M643" s="319">
        <f t="shared" si="722"/>
        <v>816750</v>
      </c>
      <c r="N643" s="319">
        <f t="shared" si="723"/>
        <v>2134931.4259927799</v>
      </c>
      <c r="O643" s="319">
        <f t="shared" si="724"/>
        <v>2951681.4259927799</v>
      </c>
      <c r="P643" s="319">
        <v>3375</v>
      </c>
      <c r="Q643" s="319">
        <v>8822.0306859205775</v>
      </c>
      <c r="R643" s="319">
        <f t="shared" si="717"/>
        <v>12197.030685920578</v>
      </c>
      <c r="U643" s="315">
        <f t="shared" si="766"/>
        <v>1388475</v>
      </c>
      <c r="V643" s="315">
        <f t="shared" si="767"/>
        <v>2348424.568592058</v>
      </c>
      <c r="W643" s="320">
        <f t="shared" si="725"/>
        <v>3736899.568592058</v>
      </c>
      <c r="X643" s="315">
        <f t="shared" si="726"/>
        <v>5737.5</v>
      </c>
      <c r="Y643" s="315">
        <f t="shared" si="727"/>
        <v>9704.2337545126356</v>
      </c>
      <c r="Z643" s="320"/>
    </row>
    <row r="644" spans="1:76" ht="285" customHeight="1" outlineLevel="1" x14ac:dyDescent="0.45">
      <c r="A644" s="5">
        <v>526</v>
      </c>
      <c r="B644" s="5">
        <v>72</v>
      </c>
      <c r="C644" s="5" t="s">
        <v>504</v>
      </c>
      <c r="D644" s="196" t="s">
        <v>550</v>
      </c>
      <c r="E644" s="10">
        <v>300</v>
      </c>
      <c r="F644" s="285">
        <f t="shared" si="808"/>
        <v>1125000</v>
      </c>
      <c r="G644" s="285">
        <f t="shared" si="809"/>
        <v>2940676.8953068592</v>
      </c>
      <c r="H644" s="285">
        <f t="shared" si="810"/>
        <v>4065676.8953068592</v>
      </c>
      <c r="I644" s="285">
        <v>3750</v>
      </c>
      <c r="J644" s="285">
        <v>9802.256317689531</v>
      </c>
      <c r="K644" s="10"/>
      <c r="M644" s="319">
        <f t="shared" si="722"/>
        <v>1012500</v>
      </c>
      <c r="N644" s="319">
        <f t="shared" si="723"/>
        <v>2646609.2057761732</v>
      </c>
      <c r="O644" s="319">
        <f t="shared" si="724"/>
        <v>3659109.2057761732</v>
      </c>
      <c r="P644" s="319">
        <v>3375</v>
      </c>
      <c r="Q644" s="319">
        <v>8822.0306859205775</v>
      </c>
      <c r="R644" s="319">
        <f t="shared" si="717"/>
        <v>12197.030685920578</v>
      </c>
      <c r="U644" s="315">
        <f t="shared" si="766"/>
        <v>1721250</v>
      </c>
      <c r="V644" s="315">
        <f t="shared" si="767"/>
        <v>2911270.1263537905</v>
      </c>
      <c r="W644" s="320">
        <f t="shared" si="725"/>
        <v>4632520.126353791</v>
      </c>
      <c r="X644" s="315">
        <f t="shared" si="726"/>
        <v>5737.5</v>
      </c>
      <c r="Y644" s="315">
        <f t="shared" si="727"/>
        <v>9704.2337545126356</v>
      </c>
      <c r="Z644" s="320"/>
    </row>
    <row r="645" spans="1:76" ht="156.75" customHeight="1" outlineLevel="1" x14ac:dyDescent="0.45">
      <c r="A645" s="5">
        <v>527</v>
      </c>
      <c r="B645" s="5">
        <v>73</v>
      </c>
      <c r="C645" s="5" t="s">
        <v>505</v>
      </c>
      <c r="D645" s="196" t="s">
        <v>550</v>
      </c>
      <c r="E645" s="10">
        <v>4</v>
      </c>
      <c r="F645" s="285">
        <f t="shared" si="808"/>
        <v>15000</v>
      </c>
      <c r="G645" s="285">
        <f t="shared" si="809"/>
        <v>39209.025270758124</v>
      </c>
      <c r="H645" s="285">
        <f t="shared" si="810"/>
        <v>54209.025270758124</v>
      </c>
      <c r="I645" s="285">
        <v>3750</v>
      </c>
      <c r="J645" s="285">
        <v>9802.256317689531</v>
      </c>
      <c r="K645" s="10"/>
      <c r="M645" s="319">
        <f t="shared" si="722"/>
        <v>13500</v>
      </c>
      <c r="N645" s="319">
        <f t="shared" si="723"/>
        <v>35288.12274368231</v>
      </c>
      <c r="O645" s="319">
        <f t="shared" si="724"/>
        <v>48788.12274368231</v>
      </c>
      <c r="P645" s="319">
        <v>3375</v>
      </c>
      <c r="Q645" s="319">
        <v>8822.0306859205775</v>
      </c>
      <c r="R645" s="319">
        <f t="shared" si="717"/>
        <v>12197.030685920578</v>
      </c>
      <c r="U645" s="315">
        <f t="shared" si="766"/>
        <v>22950</v>
      </c>
      <c r="V645" s="315">
        <f t="shared" si="767"/>
        <v>38816.935018050543</v>
      </c>
      <c r="W645" s="320">
        <f t="shared" si="725"/>
        <v>61766.935018050543</v>
      </c>
      <c r="X645" s="315">
        <f t="shared" si="726"/>
        <v>5737.5</v>
      </c>
      <c r="Y645" s="315">
        <f t="shared" si="727"/>
        <v>9704.2337545126356</v>
      </c>
      <c r="Z645" s="320"/>
    </row>
    <row r="646" spans="1:76" ht="57" customHeight="1" outlineLevel="1" x14ac:dyDescent="0.45">
      <c r="A646" s="5">
        <v>528</v>
      </c>
      <c r="B646" s="5">
        <v>74</v>
      </c>
      <c r="C646" s="5" t="s">
        <v>506</v>
      </c>
      <c r="D646" s="196" t="s">
        <v>550</v>
      </c>
      <c r="E646" s="10">
        <v>8</v>
      </c>
      <c r="F646" s="285">
        <f t="shared" si="808"/>
        <v>30006.666666666668</v>
      </c>
      <c r="G646" s="285">
        <f t="shared" si="809"/>
        <v>78418.050541516248</v>
      </c>
      <c r="H646" s="285">
        <f t="shared" si="810"/>
        <v>108424.71720818292</v>
      </c>
      <c r="I646" s="285">
        <v>3750.8333333333335</v>
      </c>
      <c r="J646" s="285">
        <v>9802.256317689531</v>
      </c>
      <c r="K646" s="10"/>
      <c r="M646" s="319">
        <f t="shared" si="722"/>
        <v>27006</v>
      </c>
      <c r="N646" s="319">
        <f t="shared" si="723"/>
        <v>70576.24548736462</v>
      </c>
      <c r="O646" s="319">
        <f t="shared" si="724"/>
        <v>97582.24548736462</v>
      </c>
      <c r="P646" s="319">
        <v>3375.75</v>
      </c>
      <c r="Q646" s="319">
        <v>8822.0306859205775</v>
      </c>
      <c r="R646" s="319">
        <f t="shared" si="717"/>
        <v>12197.780685920578</v>
      </c>
      <c r="U646" s="315">
        <f t="shared" si="766"/>
        <v>45910.2</v>
      </c>
      <c r="V646" s="315">
        <f t="shared" si="767"/>
        <v>77633.870036101085</v>
      </c>
      <c r="W646" s="320">
        <f t="shared" si="725"/>
        <v>123544.07003610108</v>
      </c>
      <c r="X646" s="315">
        <f t="shared" si="726"/>
        <v>5738.7749999999996</v>
      </c>
      <c r="Y646" s="315">
        <f t="shared" si="727"/>
        <v>9704.2337545126356</v>
      </c>
      <c r="Z646" s="320"/>
    </row>
    <row r="647" spans="1:76" s="26" customFormat="1" x14ac:dyDescent="0.45">
      <c r="A647" s="21"/>
      <c r="B647" s="21"/>
      <c r="C647" s="21" t="s">
        <v>507</v>
      </c>
      <c r="D647" s="27"/>
      <c r="E647" s="28"/>
      <c r="F647" s="225">
        <f t="shared" ref="F647:H647" si="811">SUM(F648:F649)</f>
        <v>960000</v>
      </c>
      <c r="G647" s="225">
        <f t="shared" si="811"/>
        <v>524800.00000000012</v>
      </c>
      <c r="H647" s="225">
        <f t="shared" si="811"/>
        <v>1484800</v>
      </c>
      <c r="I647" s="290"/>
      <c r="J647" s="290"/>
      <c r="K647" s="28"/>
      <c r="L647" s="53"/>
      <c r="M647" s="225">
        <f t="shared" ref="M647:O647" si="812">SUM(M648:M649)</f>
        <v>864000</v>
      </c>
      <c r="N647" s="225">
        <f t="shared" si="812"/>
        <v>472320.00000000006</v>
      </c>
      <c r="O647" s="225">
        <f t="shared" si="812"/>
        <v>1336320</v>
      </c>
      <c r="P647" s="319">
        <v>0</v>
      </c>
      <c r="Q647" s="319">
        <v>0</v>
      </c>
      <c r="R647" s="319">
        <f t="shared" ref="R647:R697" si="813">P647+Q647</f>
        <v>0</v>
      </c>
      <c r="S647" s="53"/>
      <c r="T647" s="53"/>
      <c r="U647" s="225">
        <f t="shared" ref="U647:W647" si="814">SUM(U648:U649)</f>
        <v>1468800</v>
      </c>
      <c r="V647" s="225">
        <f t="shared" si="814"/>
        <v>519552.00000000012</v>
      </c>
      <c r="W647" s="225">
        <f t="shared" si="814"/>
        <v>1988352</v>
      </c>
      <c r="X647" s="225"/>
      <c r="Y647" s="225"/>
      <c r="Z647" s="225"/>
      <c r="AA647" s="53"/>
      <c r="AB647" s="53"/>
      <c r="AC647" s="53"/>
      <c r="AD647" s="53"/>
      <c r="AE647" s="53"/>
      <c r="AF647" s="53"/>
      <c r="AG647" s="53"/>
      <c r="AH647" s="53"/>
      <c r="AI647" s="53"/>
      <c r="AJ647" s="53"/>
      <c r="AK647" s="53"/>
      <c r="AL647" s="53"/>
      <c r="AM647" s="53"/>
      <c r="AN647" s="53"/>
      <c r="AO647" s="53"/>
      <c r="AP647" s="53"/>
      <c r="AQ647" s="53"/>
      <c r="AR647" s="53"/>
      <c r="AS647" s="53"/>
      <c r="AT647" s="53"/>
      <c r="AU647" s="53"/>
      <c r="AV647" s="53"/>
      <c r="AW647" s="53"/>
      <c r="AX647" s="53"/>
      <c r="AY647" s="53"/>
      <c r="AZ647" s="53"/>
      <c r="BA647" s="53"/>
      <c r="BB647" s="53"/>
      <c r="BC647" s="53"/>
      <c r="BD647" s="53"/>
      <c r="BE647" s="53"/>
      <c r="BF647" s="53"/>
      <c r="BG647" s="53"/>
      <c r="BH647" s="53"/>
      <c r="BI647" s="53"/>
      <c r="BJ647" s="53"/>
      <c r="BK647" s="53"/>
      <c r="BL647" s="53"/>
      <c r="BM647" s="53"/>
      <c r="BN647" s="53"/>
      <c r="BO647" s="53"/>
      <c r="BP647" s="53"/>
      <c r="BQ647" s="53"/>
      <c r="BR647" s="53"/>
      <c r="BS647" s="53"/>
      <c r="BT647" s="53"/>
      <c r="BU647" s="53"/>
      <c r="BV647" s="53"/>
      <c r="BW647" s="53"/>
      <c r="BX647" s="53"/>
    </row>
    <row r="648" spans="1:76" ht="42.75" customHeight="1" outlineLevel="1" x14ac:dyDescent="0.45">
      <c r="A648" s="5">
        <v>529</v>
      </c>
      <c r="B648" s="5">
        <v>75</v>
      </c>
      <c r="C648" s="5" t="s">
        <v>508</v>
      </c>
      <c r="D648" s="196" t="s">
        <v>557</v>
      </c>
      <c r="E648" s="10">
        <v>320</v>
      </c>
      <c r="F648" s="285">
        <f t="shared" ref="F648:F649" si="815">I648*E648</f>
        <v>480000</v>
      </c>
      <c r="G648" s="285">
        <f t="shared" ref="G648:G649" si="816">J648*E648</f>
        <v>426666.66666666674</v>
      </c>
      <c r="H648" s="285">
        <f t="shared" ref="H648:H649" si="817">F648+G648</f>
        <v>906666.66666666674</v>
      </c>
      <c r="I648" s="285">
        <v>1500</v>
      </c>
      <c r="J648" s="285">
        <v>1333.3333333333335</v>
      </c>
      <c r="K648" s="10"/>
      <c r="M648" s="319">
        <f t="shared" ref="M648:M697" si="818">P648*E648</f>
        <v>432000</v>
      </c>
      <c r="N648" s="319">
        <f t="shared" ref="N648:N697" si="819">Q648*E648</f>
        <v>384000.00000000006</v>
      </c>
      <c r="O648" s="319">
        <f t="shared" ref="O648:O697" si="820">M648+N648</f>
        <v>816000</v>
      </c>
      <c r="P648" s="319">
        <v>1350</v>
      </c>
      <c r="Q648" s="319">
        <v>1200.0000000000002</v>
      </c>
      <c r="R648" s="319">
        <f t="shared" si="813"/>
        <v>2550</v>
      </c>
      <c r="U648" s="315">
        <f t="shared" si="766"/>
        <v>734400</v>
      </c>
      <c r="V648" s="315">
        <f t="shared" si="767"/>
        <v>422400.00000000012</v>
      </c>
      <c r="W648" s="320">
        <f t="shared" ref="W648:W697" si="821">U648+V648</f>
        <v>1156800</v>
      </c>
      <c r="X648" s="315">
        <f t="shared" ref="X648:X697" si="822">P648*$S$1</f>
        <v>2295</v>
      </c>
      <c r="Y648" s="315">
        <f t="shared" ref="Y648:Y697" si="823">Q648*$S$2</f>
        <v>1320.0000000000005</v>
      </c>
      <c r="Z648" s="320"/>
    </row>
    <row r="649" spans="1:76" ht="14.25" customHeight="1" outlineLevel="1" x14ac:dyDescent="0.45">
      <c r="A649" s="5">
        <v>530</v>
      </c>
      <c r="B649" s="5">
        <v>76</v>
      </c>
      <c r="C649" s="5" t="s">
        <v>509</v>
      </c>
      <c r="D649" s="196" t="s">
        <v>550</v>
      </c>
      <c r="E649" s="10">
        <v>128</v>
      </c>
      <c r="F649" s="285">
        <f t="shared" si="815"/>
        <v>480000</v>
      </c>
      <c r="G649" s="285">
        <f t="shared" si="816"/>
        <v>98133.333333333343</v>
      </c>
      <c r="H649" s="285">
        <f t="shared" si="817"/>
        <v>578133.33333333337</v>
      </c>
      <c r="I649" s="285">
        <v>3750</v>
      </c>
      <c r="J649" s="285">
        <v>766.66666666666674</v>
      </c>
      <c r="K649" s="10"/>
      <c r="M649" s="319">
        <f t="shared" si="818"/>
        <v>432000</v>
      </c>
      <c r="N649" s="319">
        <f t="shared" si="819"/>
        <v>88320.000000000015</v>
      </c>
      <c r="O649" s="319">
        <f t="shared" si="820"/>
        <v>520320</v>
      </c>
      <c r="P649" s="319">
        <v>3375</v>
      </c>
      <c r="Q649" s="319">
        <v>690.00000000000011</v>
      </c>
      <c r="R649" s="319">
        <f t="shared" si="813"/>
        <v>4065</v>
      </c>
      <c r="U649" s="315">
        <f t="shared" si="766"/>
        <v>734400</v>
      </c>
      <c r="V649" s="315">
        <f t="shared" si="767"/>
        <v>97152.000000000029</v>
      </c>
      <c r="W649" s="320">
        <f t="shared" si="821"/>
        <v>831552</v>
      </c>
      <c r="X649" s="315">
        <f t="shared" si="822"/>
        <v>5737.5</v>
      </c>
      <c r="Y649" s="315">
        <f t="shared" si="823"/>
        <v>759.00000000000023</v>
      </c>
      <c r="Z649" s="320"/>
    </row>
    <row r="650" spans="1:76" s="26" customFormat="1" x14ac:dyDescent="0.45">
      <c r="A650" s="21"/>
      <c r="B650" s="21"/>
      <c r="C650" s="21" t="s">
        <v>423</v>
      </c>
      <c r="D650" s="27"/>
      <c r="E650" s="28"/>
      <c r="F650" s="225">
        <f t="shared" ref="F650:H650" si="824">SUM(F651)</f>
        <v>466666.66666666669</v>
      </c>
      <c r="G650" s="225">
        <f t="shared" si="824"/>
        <v>0</v>
      </c>
      <c r="H650" s="225">
        <f t="shared" si="824"/>
        <v>466666.66666666669</v>
      </c>
      <c r="I650" s="290"/>
      <c r="J650" s="290"/>
      <c r="K650" s="28"/>
      <c r="L650" s="53"/>
      <c r="M650" s="225">
        <f t="shared" ref="M650:O650" si="825">SUM(M651)</f>
        <v>420000</v>
      </c>
      <c r="N650" s="225">
        <f t="shared" si="825"/>
        <v>0</v>
      </c>
      <c r="O650" s="225">
        <f t="shared" si="825"/>
        <v>420000</v>
      </c>
      <c r="P650" s="319">
        <v>0</v>
      </c>
      <c r="Q650" s="319">
        <v>0</v>
      </c>
      <c r="R650" s="319">
        <f t="shared" si="813"/>
        <v>0</v>
      </c>
      <c r="S650" s="53"/>
      <c r="T650" s="53"/>
      <c r="U650" s="225">
        <f t="shared" ref="U650:W650" si="826">SUM(U651)</f>
        <v>714000</v>
      </c>
      <c r="V650" s="225">
        <f t="shared" si="826"/>
        <v>0</v>
      </c>
      <c r="W650" s="225">
        <f t="shared" si="826"/>
        <v>714000</v>
      </c>
      <c r="X650" s="225"/>
      <c r="Y650" s="225"/>
      <c r="Z650" s="225"/>
      <c r="AA650" s="53"/>
      <c r="AB650" s="53"/>
      <c r="AC650" s="53"/>
      <c r="AD650" s="53"/>
      <c r="AE650" s="53"/>
      <c r="AF650" s="53"/>
      <c r="AG650" s="53"/>
      <c r="AH650" s="53"/>
      <c r="AI650" s="53"/>
      <c r="AJ650" s="53"/>
      <c r="AK650" s="53"/>
      <c r="AL650" s="53"/>
      <c r="AM650" s="53"/>
      <c r="AN650" s="53"/>
      <c r="AO650" s="53"/>
      <c r="AP650" s="53"/>
      <c r="AQ650" s="53"/>
      <c r="AR650" s="53"/>
      <c r="AS650" s="53"/>
      <c r="AT650" s="53"/>
      <c r="AU650" s="53"/>
      <c r="AV650" s="53"/>
      <c r="AW650" s="53"/>
      <c r="AX650" s="53"/>
      <c r="AY650" s="53"/>
      <c r="AZ650" s="53"/>
      <c r="BA650" s="53"/>
      <c r="BB650" s="53"/>
      <c r="BC650" s="53"/>
      <c r="BD650" s="53"/>
      <c r="BE650" s="53"/>
      <c r="BF650" s="53"/>
      <c r="BG650" s="53"/>
      <c r="BH650" s="53"/>
      <c r="BI650" s="53"/>
      <c r="BJ650" s="53"/>
      <c r="BK650" s="53"/>
      <c r="BL650" s="53"/>
      <c r="BM650" s="53"/>
      <c r="BN650" s="53"/>
      <c r="BO650" s="53"/>
      <c r="BP650" s="53"/>
      <c r="BQ650" s="53"/>
      <c r="BR650" s="53"/>
      <c r="BS650" s="53"/>
      <c r="BT650" s="53"/>
      <c r="BU650" s="53"/>
      <c r="BV650" s="53"/>
      <c r="BW650" s="53"/>
      <c r="BX650" s="53"/>
    </row>
    <row r="651" spans="1:76" ht="28.5" customHeight="1" outlineLevel="1" x14ac:dyDescent="0.45">
      <c r="A651" s="5">
        <v>531</v>
      </c>
      <c r="B651" s="5">
        <v>77</v>
      </c>
      <c r="C651" s="5" t="s">
        <v>510</v>
      </c>
      <c r="D651" s="196" t="s">
        <v>568</v>
      </c>
      <c r="E651" s="10">
        <v>1</v>
      </c>
      <c r="F651" s="285">
        <f t="shared" ref="F651" si="827">I651*E651</f>
        <v>466666.66666666669</v>
      </c>
      <c r="G651" s="285">
        <f t="shared" ref="G651" si="828">J651*E651</f>
        <v>0</v>
      </c>
      <c r="H651" s="285">
        <f t="shared" ref="H651" si="829">F651+G651</f>
        <v>466666.66666666669</v>
      </c>
      <c r="I651" s="285">
        <v>466666.66666666669</v>
      </c>
      <c r="J651" s="285">
        <v>0</v>
      </c>
      <c r="K651" s="10"/>
      <c r="M651" s="319">
        <f t="shared" si="818"/>
        <v>420000</v>
      </c>
      <c r="N651" s="319">
        <f t="shared" si="819"/>
        <v>0</v>
      </c>
      <c r="O651" s="319">
        <f t="shared" si="820"/>
        <v>420000</v>
      </c>
      <c r="P651" s="319">
        <v>420000</v>
      </c>
      <c r="Q651" s="319">
        <v>0</v>
      </c>
      <c r="R651" s="319">
        <f t="shared" si="813"/>
        <v>420000</v>
      </c>
      <c r="U651" s="315">
        <f t="shared" si="766"/>
        <v>714000</v>
      </c>
      <c r="V651" s="315">
        <f t="shared" si="767"/>
        <v>0</v>
      </c>
      <c r="W651" s="320">
        <f t="shared" si="821"/>
        <v>714000</v>
      </c>
      <c r="X651" s="315">
        <f t="shared" si="822"/>
        <v>714000</v>
      </c>
      <c r="Y651" s="315">
        <f t="shared" si="823"/>
        <v>0</v>
      </c>
      <c r="Z651" s="320"/>
    </row>
    <row r="652" spans="1:76" s="205" customFormat="1" x14ac:dyDescent="0.45">
      <c r="A652" s="256"/>
      <c r="B652" s="256"/>
      <c r="C652" s="256" t="s">
        <v>511</v>
      </c>
      <c r="D652" s="256"/>
      <c r="E652" s="257"/>
      <c r="F652" s="258">
        <f t="shared" ref="F652:H652" si="830">F653+F659+F665</f>
        <v>2756014.56</v>
      </c>
      <c r="G652" s="258">
        <f t="shared" si="830"/>
        <v>1072644.3999999999</v>
      </c>
      <c r="H652" s="258">
        <f t="shared" si="830"/>
        <v>3828658.96</v>
      </c>
      <c r="I652" s="292"/>
      <c r="J652" s="292"/>
      <c r="K652" s="257"/>
      <c r="L652" s="55"/>
      <c r="M652" s="258">
        <f t="shared" ref="M652" si="831">M653+M659+M665</f>
        <v>2480413.1040000007</v>
      </c>
      <c r="N652" s="258">
        <f t="shared" ref="N652" si="832">N653+N659+N665</f>
        <v>965379.96</v>
      </c>
      <c r="O652" s="258">
        <f t="shared" ref="O652" si="833">O653+O659+O665</f>
        <v>3445793.0640000012</v>
      </c>
      <c r="P652" s="319">
        <v>0</v>
      </c>
      <c r="Q652" s="319">
        <v>0</v>
      </c>
      <c r="R652" s="319">
        <f t="shared" si="813"/>
        <v>0</v>
      </c>
      <c r="S652" s="55"/>
      <c r="T652" s="55"/>
      <c r="U652" s="258">
        <f t="shared" ref="U652" si="834">U653+U659+U665</f>
        <v>4216702.2768000001</v>
      </c>
      <c r="V652" s="258">
        <f t="shared" ref="V652:W652" si="835">V653+V659+V665</f>
        <v>1061917.956</v>
      </c>
      <c r="W652" s="258">
        <f t="shared" si="835"/>
        <v>5278620.2327999994</v>
      </c>
      <c r="X652" s="258"/>
      <c r="Y652" s="258"/>
      <c r="Z652" s="258"/>
      <c r="AA652" s="55"/>
      <c r="AB652" s="55"/>
      <c r="AC652" s="55"/>
      <c r="AD652" s="55"/>
      <c r="AE652" s="55"/>
      <c r="AF652" s="55"/>
      <c r="AG652" s="55"/>
      <c r="AH652" s="55"/>
      <c r="AI652" s="55"/>
      <c r="AJ652" s="55"/>
      <c r="AK652" s="55"/>
      <c r="AL652" s="55"/>
      <c r="AM652" s="55"/>
      <c r="AN652" s="55"/>
      <c r="AO652" s="55"/>
      <c r="AP652" s="55"/>
      <c r="AQ652" s="55"/>
      <c r="AR652" s="55"/>
      <c r="AS652" s="55"/>
      <c r="AT652" s="55"/>
      <c r="AU652" s="55"/>
      <c r="AV652" s="55"/>
      <c r="AW652" s="55"/>
      <c r="AX652" s="55"/>
      <c r="AY652" s="55"/>
      <c r="AZ652" s="55"/>
      <c r="BA652" s="55"/>
      <c r="BB652" s="55"/>
      <c r="BC652" s="55"/>
      <c r="BD652" s="55"/>
      <c r="BE652" s="55"/>
      <c r="BF652" s="55"/>
      <c r="BG652" s="55"/>
      <c r="BH652" s="55"/>
      <c r="BI652" s="55"/>
      <c r="BJ652" s="55"/>
      <c r="BK652" s="55"/>
      <c r="BL652" s="55"/>
      <c r="BM652" s="55"/>
      <c r="BN652" s="55"/>
      <c r="BO652" s="55"/>
      <c r="BP652" s="55"/>
      <c r="BQ652" s="55"/>
      <c r="BR652" s="55"/>
      <c r="BS652" s="55"/>
      <c r="BT652" s="55"/>
      <c r="BU652" s="55"/>
      <c r="BV652" s="55"/>
      <c r="BW652" s="55"/>
      <c r="BX652" s="55"/>
    </row>
    <row r="653" spans="1:76" s="26" customFormat="1" x14ac:dyDescent="0.45">
      <c r="A653" s="21"/>
      <c r="B653" s="21"/>
      <c r="C653" s="21" t="s">
        <v>420</v>
      </c>
      <c r="D653" s="27"/>
      <c r="E653" s="28"/>
      <c r="F653" s="225">
        <f t="shared" ref="F653:H653" si="836">SUM(F654:F658)</f>
        <v>2068756.4500000002</v>
      </c>
      <c r="G653" s="225">
        <f t="shared" si="836"/>
        <v>0</v>
      </c>
      <c r="H653" s="225">
        <f t="shared" si="836"/>
        <v>2068756.4500000002</v>
      </c>
      <c r="I653" s="290"/>
      <c r="J653" s="290"/>
      <c r="K653" s="28"/>
      <c r="L653" s="53"/>
      <c r="M653" s="225">
        <f t="shared" ref="M653:O653" si="837">SUM(M654:M658)</f>
        <v>1861880.8050000006</v>
      </c>
      <c r="N653" s="225">
        <f t="shared" si="837"/>
        <v>0</v>
      </c>
      <c r="O653" s="225">
        <f t="shared" si="837"/>
        <v>1861880.8050000006</v>
      </c>
      <c r="P653" s="319">
        <v>0</v>
      </c>
      <c r="Q653" s="319">
        <v>0</v>
      </c>
      <c r="R653" s="319">
        <f t="shared" si="813"/>
        <v>0</v>
      </c>
      <c r="S653" s="53"/>
      <c r="T653" s="53"/>
      <c r="U653" s="225">
        <f t="shared" ref="U653:W653" si="838">SUM(U654:U658)</f>
        <v>3165197.3685000003</v>
      </c>
      <c r="V653" s="225">
        <f t="shared" si="838"/>
        <v>0</v>
      </c>
      <c r="W653" s="225">
        <f t="shared" si="838"/>
        <v>3165197.3685000003</v>
      </c>
      <c r="X653" s="225"/>
      <c r="Y653" s="225"/>
      <c r="Z653" s="225"/>
      <c r="AA653" s="53"/>
      <c r="AB653" s="53"/>
      <c r="AC653" s="53"/>
      <c r="AD653" s="53"/>
      <c r="AE653" s="53"/>
      <c r="AF653" s="53"/>
      <c r="AG653" s="53"/>
      <c r="AH653" s="53"/>
      <c r="AI653" s="53"/>
      <c r="AJ653" s="53"/>
      <c r="AK653" s="53"/>
      <c r="AL653" s="53"/>
      <c r="AM653" s="53"/>
      <c r="AN653" s="53"/>
      <c r="AO653" s="53"/>
      <c r="AP653" s="53"/>
      <c r="AQ653" s="53"/>
      <c r="AR653" s="53"/>
      <c r="AS653" s="53"/>
      <c r="AT653" s="53"/>
      <c r="AU653" s="53"/>
      <c r="AV653" s="53"/>
      <c r="AW653" s="53"/>
      <c r="AX653" s="53"/>
      <c r="AY653" s="53"/>
      <c r="AZ653" s="53"/>
      <c r="BA653" s="53"/>
      <c r="BB653" s="53"/>
      <c r="BC653" s="53"/>
      <c r="BD653" s="53"/>
      <c r="BE653" s="53"/>
      <c r="BF653" s="53"/>
      <c r="BG653" s="53"/>
      <c r="BH653" s="53"/>
      <c r="BI653" s="53"/>
      <c r="BJ653" s="53"/>
      <c r="BK653" s="53"/>
      <c r="BL653" s="53"/>
      <c r="BM653" s="53"/>
      <c r="BN653" s="53"/>
      <c r="BO653" s="53"/>
      <c r="BP653" s="53"/>
      <c r="BQ653" s="53"/>
      <c r="BR653" s="53"/>
      <c r="BS653" s="53"/>
      <c r="BT653" s="53"/>
      <c r="BU653" s="53"/>
      <c r="BV653" s="53"/>
      <c r="BW653" s="53"/>
      <c r="BX653" s="53"/>
    </row>
    <row r="654" spans="1:76" ht="57" customHeight="1" outlineLevel="1" x14ac:dyDescent="0.45">
      <c r="A654" s="5">
        <v>532</v>
      </c>
      <c r="B654" s="5">
        <v>78</v>
      </c>
      <c r="C654" s="5" t="s">
        <v>512</v>
      </c>
      <c r="D654" s="196" t="s">
        <v>554</v>
      </c>
      <c r="E654" s="10">
        <v>508.9</v>
      </c>
      <c r="F654" s="285">
        <f t="shared" ref="F654:F658" si="839">I654*E654</f>
        <v>374041.5</v>
      </c>
      <c r="G654" s="285">
        <f t="shared" ref="G654:G658" si="840">J654*E654</f>
        <v>0</v>
      </c>
      <c r="H654" s="285">
        <f t="shared" ref="H654:H658" si="841">F654+G654</f>
        <v>374041.5</v>
      </c>
      <c r="I654" s="285">
        <v>735</v>
      </c>
      <c r="J654" s="285"/>
      <c r="K654" s="10"/>
      <c r="M654" s="319">
        <f t="shared" si="818"/>
        <v>336637.35</v>
      </c>
      <c r="N654" s="319">
        <f t="shared" si="819"/>
        <v>0</v>
      </c>
      <c r="O654" s="319">
        <f t="shared" si="820"/>
        <v>336637.35</v>
      </c>
      <c r="P654" s="319">
        <v>661.5</v>
      </c>
      <c r="Q654" s="319">
        <v>0</v>
      </c>
      <c r="R654" s="319">
        <f t="shared" si="813"/>
        <v>661.5</v>
      </c>
      <c r="U654" s="315">
        <f t="shared" si="766"/>
        <v>572283.495</v>
      </c>
      <c r="V654" s="315">
        <f t="shared" si="767"/>
        <v>0</v>
      </c>
      <c r="W654" s="320">
        <f t="shared" si="821"/>
        <v>572283.495</v>
      </c>
      <c r="X654" s="315">
        <f t="shared" si="822"/>
        <v>1124.55</v>
      </c>
      <c r="Y654" s="315">
        <f t="shared" si="823"/>
        <v>0</v>
      </c>
      <c r="Z654" s="320"/>
    </row>
    <row r="655" spans="1:76" ht="42.75" customHeight="1" outlineLevel="1" x14ac:dyDescent="0.45">
      <c r="A655" s="5">
        <v>533</v>
      </c>
      <c r="B655" s="5">
        <v>79</v>
      </c>
      <c r="C655" s="5" t="s">
        <v>513</v>
      </c>
      <c r="D655" s="196" t="s">
        <v>554</v>
      </c>
      <c r="E655" s="10">
        <v>464.6</v>
      </c>
      <c r="F655" s="285">
        <f t="shared" si="839"/>
        <v>1244988.6200000001</v>
      </c>
      <c r="G655" s="285">
        <f t="shared" si="840"/>
        <v>0</v>
      </c>
      <c r="H655" s="285">
        <f t="shared" si="841"/>
        <v>1244988.6200000001</v>
      </c>
      <c r="I655" s="285">
        <v>2679.7000000000003</v>
      </c>
      <c r="J655" s="285"/>
      <c r="K655" s="10"/>
      <c r="M655" s="319">
        <f t="shared" si="818"/>
        <v>1120489.7580000004</v>
      </c>
      <c r="N655" s="319">
        <f t="shared" si="819"/>
        <v>0</v>
      </c>
      <c r="O655" s="319">
        <f t="shared" si="820"/>
        <v>1120489.7580000004</v>
      </c>
      <c r="P655" s="319">
        <v>2411.7300000000005</v>
      </c>
      <c r="Q655" s="319">
        <v>0</v>
      </c>
      <c r="R655" s="319">
        <f t="shared" si="813"/>
        <v>2411.7300000000005</v>
      </c>
      <c r="U655" s="315">
        <f t="shared" si="766"/>
        <v>1904832.5886000004</v>
      </c>
      <c r="V655" s="315">
        <f t="shared" si="767"/>
        <v>0</v>
      </c>
      <c r="W655" s="320">
        <f t="shared" si="821"/>
        <v>1904832.5886000004</v>
      </c>
      <c r="X655" s="315">
        <f t="shared" si="822"/>
        <v>4099.9410000000007</v>
      </c>
      <c r="Y655" s="315">
        <f t="shared" si="823"/>
        <v>0</v>
      </c>
      <c r="Z655" s="320"/>
    </row>
    <row r="656" spans="1:76" ht="42.75" customHeight="1" outlineLevel="1" x14ac:dyDescent="0.45">
      <c r="A656" s="5">
        <v>534</v>
      </c>
      <c r="B656" s="5">
        <v>80</v>
      </c>
      <c r="C656" s="5" t="s">
        <v>514</v>
      </c>
      <c r="D656" s="196" t="s">
        <v>554</v>
      </c>
      <c r="E656" s="10">
        <v>13.3</v>
      </c>
      <c r="F656" s="285">
        <f t="shared" si="839"/>
        <v>36458.249999999993</v>
      </c>
      <c r="G656" s="285">
        <f t="shared" si="840"/>
        <v>0</v>
      </c>
      <c r="H656" s="285">
        <f t="shared" si="841"/>
        <v>36458.249999999993</v>
      </c>
      <c r="I656" s="285">
        <v>2741.2218045112777</v>
      </c>
      <c r="J656" s="285"/>
      <c r="K656" s="10"/>
      <c r="M656" s="319">
        <f t="shared" si="818"/>
        <v>32812.424999999996</v>
      </c>
      <c r="N656" s="319">
        <f t="shared" si="819"/>
        <v>0</v>
      </c>
      <c r="O656" s="319">
        <f t="shared" si="820"/>
        <v>32812.424999999996</v>
      </c>
      <c r="P656" s="319">
        <v>2467.0996240601498</v>
      </c>
      <c r="Q656" s="319">
        <v>0</v>
      </c>
      <c r="R656" s="319">
        <f t="shared" si="813"/>
        <v>2467.0996240601498</v>
      </c>
      <c r="U656" s="315">
        <f t="shared" si="766"/>
        <v>55781.12249999999</v>
      </c>
      <c r="V656" s="315">
        <f t="shared" si="767"/>
        <v>0</v>
      </c>
      <c r="W656" s="320">
        <f t="shared" si="821"/>
        <v>55781.12249999999</v>
      </c>
      <c r="X656" s="315">
        <f t="shared" si="822"/>
        <v>4194.0693609022546</v>
      </c>
      <c r="Y656" s="315">
        <f t="shared" si="823"/>
        <v>0</v>
      </c>
      <c r="Z656" s="320"/>
    </row>
    <row r="657" spans="1:76" ht="42.75" customHeight="1" outlineLevel="1" x14ac:dyDescent="0.45">
      <c r="A657" s="5">
        <v>535</v>
      </c>
      <c r="B657" s="5">
        <v>81</v>
      </c>
      <c r="C657" s="5" t="s">
        <v>515</v>
      </c>
      <c r="D657" s="196" t="s">
        <v>554</v>
      </c>
      <c r="E657" s="10">
        <v>947.4</v>
      </c>
      <c r="F657" s="285">
        <f t="shared" si="839"/>
        <v>317350.58</v>
      </c>
      <c r="G657" s="285">
        <f t="shared" si="840"/>
        <v>0</v>
      </c>
      <c r="H657" s="285">
        <f t="shared" si="841"/>
        <v>317350.58</v>
      </c>
      <c r="I657" s="285">
        <v>334.97000211104074</v>
      </c>
      <c r="J657" s="285"/>
      <c r="K657" s="10"/>
      <c r="M657" s="319">
        <f t="shared" si="818"/>
        <v>285615.522</v>
      </c>
      <c r="N657" s="319">
        <f t="shared" si="819"/>
        <v>0</v>
      </c>
      <c r="O657" s="319">
        <f t="shared" si="820"/>
        <v>285615.522</v>
      </c>
      <c r="P657" s="319">
        <v>301.47300189993666</v>
      </c>
      <c r="Q657" s="319">
        <v>0</v>
      </c>
      <c r="R657" s="319">
        <f t="shared" si="813"/>
        <v>301.47300189993666</v>
      </c>
      <c r="U657" s="315">
        <f t="shared" si="766"/>
        <v>485546.38739999995</v>
      </c>
      <c r="V657" s="315">
        <f t="shared" si="767"/>
        <v>0</v>
      </c>
      <c r="W657" s="320">
        <f t="shared" si="821"/>
        <v>485546.38739999995</v>
      </c>
      <c r="X657" s="315">
        <f t="shared" si="822"/>
        <v>512.50410322989228</v>
      </c>
      <c r="Y657" s="315">
        <f t="shared" si="823"/>
        <v>0</v>
      </c>
      <c r="Z657" s="320"/>
    </row>
    <row r="658" spans="1:76" ht="28.5" customHeight="1" outlineLevel="1" x14ac:dyDescent="0.45">
      <c r="A658" s="5">
        <v>536</v>
      </c>
      <c r="B658" s="5">
        <v>82</v>
      </c>
      <c r="C658" s="5" t="s">
        <v>516</v>
      </c>
      <c r="D658" s="33" t="s">
        <v>553</v>
      </c>
      <c r="E658" s="10">
        <v>45.674999999999997</v>
      </c>
      <c r="F658" s="285">
        <f t="shared" si="839"/>
        <v>95917.5</v>
      </c>
      <c r="G658" s="285">
        <f t="shared" si="840"/>
        <v>0</v>
      </c>
      <c r="H658" s="285">
        <f t="shared" si="841"/>
        <v>95917.5</v>
      </c>
      <c r="I658" s="285">
        <v>2100</v>
      </c>
      <c r="J658" s="285"/>
      <c r="K658" s="10"/>
      <c r="M658" s="319">
        <f t="shared" si="818"/>
        <v>86325.75</v>
      </c>
      <c r="N658" s="319">
        <f t="shared" si="819"/>
        <v>0</v>
      </c>
      <c r="O658" s="319">
        <f t="shared" si="820"/>
        <v>86325.75</v>
      </c>
      <c r="P658" s="319">
        <v>1890</v>
      </c>
      <c r="Q658" s="319">
        <v>0</v>
      </c>
      <c r="R658" s="319">
        <f t="shared" si="813"/>
        <v>1890</v>
      </c>
      <c r="U658" s="315">
        <f t="shared" si="766"/>
        <v>146753.77499999999</v>
      </c>
      <c r="V658" s="315">
        <f t="shared" si="767"/>
        <v>0</v>
      </c>
      <c r="W658" s="320">
        <f t="shared" si="821"/>
        <v>146753.77499999999</v>
      </c>
      <c r="X658" s="315">
        <f t="shared" si="822"/>
        <v>3213</v>
      </c>
      <c r="Y658" s="315">
        <f t="shared" si="823"/>
        <v>0</v>
      </c>
      <c r="Z658" s="320"/>
    </row>
    <row r="659" spans="1:76" s="26" customFormat="1" x14ac:dyDescent="0.45">
      <c r="A659" s="21"/>
      <c r="B659" s="21"/>
      <c r="C659" s="21" t="s">
        <v>401</v>
      </c>
      <c r="D659" s="27"/>
      <c r="E659" s="28"/>
      <c r="F659" s="225">
        <f t="shared" ref="F659:H659" si="842">SUM(F660:F664)</f>
        <v>255739.15</v>
      </c>
      <c r="G659" s="225">
        <f t="shared" si="842"/>
        <v>0</v>
      </c>
      <c r="H659" s="225">
        <f t="shared" si="842"/>
        <v>255739.15</v>
      </c>
      <c r="I659" s="225"/>
      <c r="J659" s="290"/>
      <c r="K659" s="28"/>
      <c r="L659" s="53"/>
      <c r="M659" s="225">
        <f t="shared" ref="M659:O659" si="843">SUM(M660:M664)</f>
        <v>230165.23500000004</v>
      </c>
      <c r="N659" s="225">
        <f t="shared" si="843"/>
        <v>0</v>
      </c>
      <c r="O659" s="225">
        <f t="shared" si="843"/>
        <v>230165.23500000004</v>
      </c>
      <c r="P659" s="319">
        <v>0</v>
      </c>
      <c r="Q659" s="319">
        <v>0</v>
      </c>
      <c r="R659" s="319">
        <f t="shared" si="813"/>
        <v>0</v>
      </c>
      <c r="S659" s="53"/>
      <c r="T659" s="53"/>
      <c r="U659" s="225">
        <f t="shared" ref="U659:W659" si="844">SUM(U660:U664)</f>
        <v>391280.8995</v>
      </c>
      <c r="V659" s="225">
        <f t="shared" si="844"/>
        <v>0</v>
      </c>
      <c r="W659" s="225">
        <f t="shared" si="844"/>
        <v>391280.8995</v>
      </c>
      <c r="X659" s="225"/>
      <c r="Y659" s="225"/>
      <c r="Z659" s="225"/>
      <c r="AA659" s="53"/>
      <c r="AB659" s="53"/>
      <c r="AC659" s="53"/>
      <c r="AD659" s="53"/>
      <c r="AE659" s="53"/>
      <c r="AF659" s="53"/>
      <c r="AG659" s="53"/>
      <c r="AH659" s="53"/>
      <c r="AI659" s="53"/>
      <c r="AJ659" s="53"/>
      <c r="AK659" s="53"/>
      <c r="AL659" s="53"/>
      <c r="AM659" s="53"/>
      <c r="AN659" s="53"/>
      <c r="AO659" s="53"/>
      <c r="AP659" s="53"/>
      <c r="AQ659" s="53"/>
      <c r="AR659" s="53"/>
      <c r="AS659" s="53"/>
      <c r="AT659" s="53"/>
      <c r="AU659" s="53"/>
      <c r="AV659" s="53"/>
      <c r="AW659" s="53"/>
      <c r="AX659" s="53"/>
      <c r="AY659" s="53"/>
      <c r="AZ659" s="53"/>
      <c r="BA659" s="53"/>
      <c r="BB659" s="53"/>
      <c r="BC659" s="53"/>
      <c r="BD659" s="53"/>
      <c r="BE659" s="53"/>
      <c r="BF659" s="53"/>
      <c r="BG659" s="53"/>
      <c r="BH659" s="53"/>
      <c r="BI659" s="53"/>
      <c r="BJ659" s="53"/>
      <c r="BK659" s="53"/>
      <c r="BL659" s="53"/>
      <c r="BM659" s="53"/>
      <c r="BN659" s="53"/>
      <c r="BO659" s="53"/>
      <c r="BP659" s="53"/>
      <c r="BQ659" s="53"/>
      <c r="BR659" s="53"/>
      <c r="BS659" s="53"/>
      <c r="BT659" s="53"/>
      <c r="BU659" s="53"/>
      <c r="BV659" s="53"/>
      <c r="BW659" s="53"/>
      <c r="BX659" s="53"/>
    </row>
    <row r="660" spans="1:76" ht="28.5" customHeight="1" outlineLevel="1" x14ac:dyDescent="0.45">
      <c r="A660" s="5">
        <v>537</v>
      </c>
      <c r="B660" s="5">
        <v>83</v>
      </c>
      <c r="C660" s="5" t="s">
        <v>517</v>
      </c>
      <c r="D660" s="196" t="s">
        <v>569</v>
      </c>
      <c r="E660" s="10">
        <v>6</v>
      </c>
      <c r="F660" s="285">
        <f t="shared" ref="F660:F664" si="845">I660*E660</f>
        <v>180000</v>
      </c>
      <c r="G660" s="285">
        <f t="shared" ref="G660:G664" si="846">J660*E660</f>
        <v>0</v>
      </c>
      <c r="H660" s="285">
        <f t="shared" ref="H660:H664" si="847">F660+G660</f>
        <v>180000</v>
      </c>
      <c r="I660" s="285">
        <v>30000</v>
      </c>
      <c r="J660" s="285"/>
      <c r="K660" s="10"/>
      <c r="M660" s="319">
        <f t="shared" si="818"/>
        <v>162000</v>
      </c>
      <c r="N660" s="319">
        <f t="shared" si="819"/>
        <v>0</v>
      </c>
      <c r="O660" s="319">
        <f t="shared" si="820"/>
        <v>162000</v>
      </c>
      <c r="P660" s="319">
        <v>27000</v>
      </c>
      <c r="Q660" s="319">
        <v>0</v>
      </c>
      <c r="R660" s="319">
        <f t="shared" si="813"/>
        <v>27000</v>
      </c>
      <c r="U660" s="315">
        <f t="shared" si="766"/>
        <v>275400</v>
      </c>
      <c r="V660" s="315">
        <f t="shared" si="767"/>
        <v>0</v>
      </c>
      <c r="W660" s="320">
        <f t="shared" si="821"/>
        <v>275400</v>
      </c>
      <c r="X660" s="315">
        <f t="shared" si="822"/>
        <v>45900</v>
      </c>
      <c r="Y660" s="315">
        <f t="shared" si="823"/>
        <v>0</v>
      </c>
      <c r="Z660" s="320"/>
    </row>
    <row r="661" spans="1:76" ht="57" customHeight="1" outlineLevel="1" x14ac:dyDescent="0.45">
      <c r="A661" s="5">
        <v>538</v>
      </c>
      <c r="B661" s="5">
        <v>84</v>
      </c>
      <c r="C661" s="5" t="s">
        <v>518</v>
      </c>
      <c r="D661" s="196" t="s">
        <v>557</v>
      </c>
      <c r="E661" s="10">
        <v>88.6</v>
      </c>
      <c r="F661" s="285">
        <f t="shared" si="845"/>
        <v>21796.31</v>
      </c>
      <c r="G661" s="285">
        <f t="shared" si="846"/>
        <v>0</v>
      </c>
      <c r="H661" s="285">
        <f t="shared" si="847"/>
        <v>21796.31</v>
      </c>
      <c r="I661" s="285">
        <v>246.0080135440181</v>
      </c>
      <c r="J661" s="285"/>
      <c r="K661" s="10"/>
      <c r="M661" s="319">
        <f t="shared" si="818"/>
        <v>19616.679000000004</v>
      </c>
      <c r="N661" s="319">
        <f t="shared" si="819"/>
        <v>0</v>
      </c>
      <c r="O661" s="319">
        <f t="shared" si="820"/>
        <v>19616.679000000004</v>
      </c>
      <c r="P661" s="319">
        <v>221.4072121896163</v>
      </c>
      <c r="Q661" s="319">
        <v>0</v>
      </c>
      <c r="R661" s="319">
        <f t="shared" si="813"/>
        <v>221.4072121896163</v>
      </c>
      <c r="U661" s="315">
        <f t="shared" si="766"/>
        <v>33348.354300000006</v>
      </c>
      <c r="V661" s="315">
        <f t="shared" si="767"/>
        <v>0</v>
      </c>
      <c r="W661" s="320">
        <f t="shared" si="821"/>
        <v>33348.354300000006</v>
      </c>
      <c r="X661" s="315">
        <f t="shared" si="822"/>
        <v>376.39226072234771</v>
      </c>
      <c r="Y661" s="315">
        <f t="shared" si="823"/>
        <v>0</v>
      </c>
      <c r="Z661" s="320"/>
    </row>
    <row r="662" spans="1:76" ht="57" customHeight="1" outlineLevel="1" x14ac:dyDescent="0.45">
      <c r="A662" s="5">
        <v>539</v>
      </c>
      <c r="B662" s="5">
        <v>85</v>
      </c>
      <c r="C662" s="5" t="s">
        <v>519</v>
      </c>
      <c r="D662" s="196" t="s">
        <v>557</v>
      </c>
      <c r="E662" s="10">
        <v>27.8</v>
      </c>
      <c r="F662" s="285">
        <f t="shared" si="845"/>
        <v>9232.68</v>
      </c>
      <c r="G662" s="285">
        <f t="shared" si="846"/>
        <v>0</v>
      </c>
      <c r="H662" s="285">
        <f t="shared" si="847"/>
        <v>9232.68</v>
      </c>
      <c r="I662" s="285">
        <v>332.11079136690648</v>
      </c>
      <c r="J662" s="285"/>
      <c r="K662" s="10"/>
      <c r="M662" s="319">
        <f t="shared" si="818"/>
        <v>8309.4120000000021</v>
      </c>
      <c r="N662" s="319">
        <f t="shared" si="819"/>
        <v>0</v>
      </c>
      <c r="O662" s="319">
        <f t="shared" si="820"/>
        <v>8309.4120000000021</v>
      </c>
      <c r="P662" s="319">
        <v>298.89971223021587</v>
      </c>
      <c r="Q662" s="319">
        <v>0</v>
      </c>
      <c r="R662" s="319">
        <f t="shared" si="813"/>
        <v>298.89971223021587</v>
      </c>
      <c r="U662" s="315">
        <f t="shared" si="766"/>
        <v>14126.000400000001</v>
      </c>
      <c r="V662" s="315">
        <f t="shared" si="767"/>
        <v>0</v>
      </c>
      <c r="W662" s="320">
        <f t="shared" si="821"/>
        <v>14126.000400000001</v>
      </c>
      <c r="X662" s="315">
        <f t="shared" si="822"/>
        <v>508.12951079136695</v>
      </c>
      <c r="Y662" s="315">
        <f t="shared" si="823"/>
        <v>0</v>
      </c>
      <c r="Z662" s="320"/>
    </row>
    <row r="663" spans="1:76" ht="57" customHeight="1" outlineLevel="1" x14ac:dyDescent="0.45">
      <c r="A663" s="5">
        <v>540</v>
      </c>
      <c r="B663" s="5">
        <v>86</v>
      </c>
      <c r="C663" s="5" t="s">
        <v>520</v>
      </c>
      <c r="D663" s="196" t="s">
        <v>553</v>
      </c>
      <c r="E663" s="10">
        <v>17.672000000000001</v>
      </c>
      <c r="F663" s="285">
        <f t="shared" si="845"/>
        <v>7598.96</v>
      </c>
      <c r="G663" s="285">
        <f t="shared" si="846"/>
        <v>0</v>
      </c>
      <c r="H663" s="285">
        <f t="shared" si="847"/>
        <v>7598.96</v>
      </c>
      <c r="I663" s="285">
        <v>430</v>
      </c>
      <c r="J663" s="285"/>
      <c r="K663" s="10"/>
      <c r="M663" s="319">
        <f t="shared" si="818"/>
        <v>6839.0640000000003</v>
      </c>
      <c r="N663" s="319">
        <f t="shared" si="819"/>
        <v>0</v>
      </c>
      <c r="O663" s="319">
        <f t="shared" si="820"/>
        <v>6839.0640000000003</v>
      </c>
      <c r="P663" s="319">
        <v>387</v>
      </c>
      <c r="Q663" s="319">
        <v>0</v>
      </c>
      <c r="R663" s="319">
        <f t="shared" si="813"/>
        <v>387</v>
      </c>
      <c r="U663" s="315">
        <f t="shared" si="766"/>
        <v>11626.408799999999</v>
      </c>
      <c r="V663" s="315">
        <f t="shared" si="767"/>
        <v>0</v>
      </c>
      <c r="W663" s="320">
        <f t="shared" si="821"/>
        <v>11626.408799999999</v>
      </c>
      <c r="X663" s="315">
        <f t="shared" si="822"/>
        <v>657.9</v>
      </c>
      <c r="Y663" s="315">
        <f t="shared" si="823"/>
        <v>0</v>
      </c>
      <c r="Z663" s="320"/>
    </row>
    <row r="664" spans="1:76" ht="42.75" customHeight="1" outlineLevel="1" x14ac:dyDescent="0.45">
      <c r="A664" s="5">
        <v>541</v>
      </c>
      <c r="B664" s="5">
        <v>87</v>
      </c>
      <c r="C664" s="5" t="s">
        <v>521</v>
      </c>
      <c r="D664" s="33" t="s">
        <v>553</v>
      </c>
      <c r="E664" s="10">
        <v>17.672000000000001</v>
      </c>
      <c r="F664" s="285">
        <f t="shared" si="845"/>
        <v>37111.200000000004</v>
      </c>
      <c r="G664" s="285">
        <f t="shared" si="846"/>
        <v>0</v>
      </c>
      <c r="H664" s="285">
        <f t="shared" si="847"/>
        <v>37111.200000000004</v>
      </c>
      <c r="I664" s="285">
        <v>2100</v>
      </c>
      <c r="J664" s="285"/>
      <c r="K664" s="10"/>
      <c r="M664" s="319">
        <f t="shared" si="818"/>
        <v>33400.080000000002</v>
      </c>
      <c r="N664" s="319">
        <f t="shared" si="819"/>
        <v>0</v>
      </c>
      <c r="O664" s="319">
        <f t="shared" si="820"/>
        <v>33400.080000000002</v>
      </c>
      <c r="P664" s="319">
        <v>1890</v>
      </c>
      <c r="Q664" s="319">
        <v>0</v>
      </c>
      <c r="R664" s="319">
        <f t="shared" si="813"/>
        <v>1890</v>
      </c>
      <c r="U664" s="315">
        <f t="shared" si="766"/>
        <v>56780.135999999999</v>
      </c>
      <c r="V664" s="315">
        <f t="shared" si="767"/>
        <v>0</v>
      </c>
      <c r="W664" s="320">
        <f t="shared" si="821"/>
        <v>56780.135999999999</v>
      </c>
      <c r="X664" s="315">
        <f t="shared" si="822"/>
        <v>3213</v>
      </c>
      <c r="Y664" s="315">
        <f t="shared" si="823"/>
        <v>0</v>
      </c>
      <c r="Z664" s="320"/>
    </row>
    <row r="665" spans="1:76" s="26" customFormat="1" x14ac:dyDescent="0.45">
      <c r="A665" s="21"/>
      <c r="B665" s="21"/>
      <c r="C665" s="21" t="s">
        <v>403</v>
      </c>
      <c r="D665" s="27"/>
      <c r="E665" s="28"/>
      <c r="F665" s="225">
        <f t="shared" ref="F665:H665" si="848">SUM(F666:F672)</f>
        <v>431518.96</v>
      </c>
      <c r="G665" s="225">
        <f t="shared" si="848"/>
        <v>1072644.3999999999</v>
      </c>
      <c r="H665" s="225">
        <f t="shared" si="848"/>
        <v>1504163.3599999999</v>
      </c>
      <c r="I665" s="290"/>
      <c r="J665" s="290"/>
      <c r="K665" s="28"/>
      <c r="L665" s="53"/>
      <c r="M665" s="225">
        <f t="shared" ref="M665:O665" si="849">SUM(M666:M672)</f>
        <v>388367.06400000001</v>
      </c>
      <c r="N665" s="225">
        <f t="shared" si="849"/>
        <v>965379.96</v>
      </c>
      <c r="O665" s="225">
        <f t="shared" si="849"/>
        <v>1353747.0240000002</v>
      </c>
      <c r="P665" s="319">
        <v>0</v>
      </c>
      <c r="Q665" s="319">
        <v>0</v>
      </c>
      <c r="R665" s="319">
        <f t="shared" si="813"/>
        <v>0</v>
      </c>
      <c r="S665" s="53"/>
      <c r="T665" s="53"/>
      <c r="U665" s="225">
        <f t="shared" ref="U665:W665" si="850">SUM(U666:U672)</f>
        <v>660224.00879999995</v>
      </c>
      <c r="V665" s="225">
        <f t="shared" si="850"/>
        <v>1061917.956</v>
      </c>
      <c r="W665" s="225">
        <f t="shared" si="850"/>
        <v>1722141.9647999997</v>
      </c>
      <c r="X665" s="225"/>
      <c r="Y665" s="225"/>
      <c r="Z665" s="225"/>
      <c r="AA665" s="53"/>
      <c r="AB665" s="53"/>
      <c r="AC665" s="53"/>
      <c r="AD665" s="53"/>
      <c r="AE665" s="53"/>
      <c r="AF665" s="53"/>
      <c r="AG665" s="53"/>
      <c r="AH665" s="53"/>
      <c r="AI665" s="53"/>
      <c r="AJ665" s="53"/>
      <c r="AK665" s="53"/>
      <c r="AL665" s="53"/>
      <c r="AM665" s="53"/>
      <c r="AN665" s="53"/>
      <c r="AO665" s="53"/>
      <c r="AP665" s="53"/>
      <c r="AQ665" s="53"/>
      <c r="AR665" s="53"/>
      <c r="AS665" s="53"/>
      <c r="AT665" s="53"/>
      <c r="AU665" s="53"/>
      <c r="AV665" s="53"/>
      <c r="AW665" s="53"/>
      <c r="AX665" s="53"/>
      <c r="AY665" s="53"/>
      <c r="AZ665" s="53"/>
      <c r="BA665" s="53"/>
      <c r="BB665" s="53"/>
      <c r="BC665" s="53"/>
      <c r="BD665" s="53"/>
      <c r="BE665" s="53"/>
      <c r="BF665" s="53"/>
      <c r="BG665" s="53"/>
      <c r="BH665" s="53"/>
      <c r="BI665" s="53"/>
      <c r="BJ665" s="53"/>
      <c r="BK665" s="53"/>
      <c r="BL665" s="53"/>
      <c r="BM665" s="53"/>
      <c r="BN665" s="53"/>
      <c r="BO665" s="53"/>
      <c r="BP665" s="53"/>
      <c r="BQ665" s="53"/>
      <c r="BR665" s="53"/>
      <c r="BS665" s="53"/>
      <c r="BT665" s="53"/>
      <c r="BU665" s="53"/>
      <c r="BV665" s="53"/>
      <c r="BW665" s="53"/>
      <c r="BX665" s="53"/>
    </row>
    <row r="666" spans="1:76" ht="28.5" customHeight="1" outlineLevel="1" x14ac:dyDescent="0.45">
      <c r="A666" s="5">
        <v>542</v>
      </c>
      <c r="B666" s="5">
        <v>88</v>
      </c>
      <c r="C666" s="5" t="s">
        <v>522</v>
      </c>
      <c r="D666" s="196" t="s">
        <v>557</v>
      </c>
      <c r="E666" s="10">
        <v>12</v>
      </c>
      <c r="F666" s="285">
        <f t="shared" ref="F666:F672" si="851">I666*E666</f>
        <v>8434.56</v>
      </c>
      <c r="G666" s="285">
        <f t="shared" ref="G666:G672" si="852">J666*E666</f>
        <v>30000</v>
      </c>
      <c r="H666" s="285">
        <f t="shared" ref="H666:H672" si="853">F666+G666</f>
        <v>38434.559999999998</v>
      </c>
      <c r="I666" s="285">
        <v>702.88</v>
      </c>
      <c r="J666" s="285">
        <v>2500</v>
      </c>
      <c r="K666" s="10"/>
      <c r="M666" s="319">
        <f t="shared" si="818"/>
        <v>7591.1039999999994</v>
      </c>
      <c r="N666" s="319">
        <f t="shared" si="819"/>
        <v>27000</v>
      </c>
      <c r="O666" s="319">
        <f t="shared" si="820"/>
        <v>34591.103999999999</v>
      </c>
      <c r="P666" s="319">
        <v>632.59199999999998</v>
      </c>
      <c r="Q666" s="319">
        <v>2250</v>
      </c>
      <c r="R666" s="319">
        <f t="shared" si="813"/>
        <v>2882.5920000000001</v>
      </c>
      <c r="U666" s="315">
        <f t="shared" si="766"/>
        <v>12904.876799999998</v>
      </c>
      <c r="V666" s="315">
        <f t="shared" si="767"/>
        <v>29700</v>
      </c>
      <c r="W666" s="320">
        <f t="shared" si="821"/>
        <v>42604.876799999998</v>
      </c>
      <c r="X666" s="315">
        <f t="shared" si="822"/>
        <v>1075.4063999999998</v>
      </c>
      <c r="Y666" s="315">
        <f t="shared" si="823"/>
        <v>2475</v>
      </c>
      <c r="Z666" s="320"/>
    </row>
    <row r="667" spans="1:76" ht="28.5" customHeight="1" outlineLevel="1" x14ac:dyDescent="0.45">
      <c r="A667" s="5">
        <v>543</v>
      </c>
      <c r="B667" s="5">
        <v>89</v>
      </c>
      <c r="C667" s="5" t="s">
        <v>523</v>
      </c>
      <c r="D667" s="196" t="s">
        <v>557</v>
      </c>
      <c r="E667" s="10">
        <v>6</v>
      </c>
      <c r="F667" s="285">
        <f t="shared" si="851"/>
        <v>5693.32</v>
      </c>
      <c r="G667" s="285">
        <f t="shared" si="852"/>
        <v>22500</v>
      </c>
      <c r="H667" s="285">
        <f t="shared" si="853"/>
        <v>28193.32</v>
      </c>
      <c r="I667" s="285">
        <v>948.88666666666666</v>
      </c>
      <c r="J667" s="285">
        <v>3750</v>
      </c>
      <c r="K667" s="10"/>
      <c r="M667" s="319">
        <f t="shared" si="818"/>
        <v>5123.9880000000003</v>
      </c>
      <c r="N667" s="319">
        <f t="shared" si="819"/>
        <v>20250</v>
      </c>
      <c r="O667" s="319">
        <f t="shared" si="820"/>
        <v>25373.988000000001</v>
      </c>
      <c r="P667" s="319">
        <v>853.99800000000005</v>
      </c>
      <c r="Q667" s="319">
        <v>3375</v>
      </c>
      <c r="R667" s="319">
        <f t="shared" si="813"/>
        <v>4228.9979999999996</v>
      </c>
      <c r="U667" s="315">
        <f t="shared" si="766"/>
        <v>8710.7796000000017</v>
      </c>
      <c r="V667" s="315">
        <f t="shared" si="767"/>
        <v>22275.000000000004</v>
      </c>
      <c r="W667" s="320">
        <f t="shared" si="821"/>
        <v>30985.779600000005</v>
      </c>
      <c r="X667" s="315">
        <f t="shared" si="822"/>
        <v>1451.7966000000001</v>
      </c>
      <c r="Y667" s="315">
        <f t="shared" si="823"/>
        <v>3712.5000000000005</v>
      </c>
      <c r="Z667" s="320"/>
    </row>
    <row r="668" spans="1:76" ht="28.5" customHeight="1" outlineLevel="1" x14ac:dyDescent="0.45">
      <c r="A668" s="5">
        <v>544</v>
      </c>
      <c r="B668" s="5">
        <v>90</v>
      </c>
      <c r="C668" s="5" t="s">
        <v>524</v>
      </c>
      <c r="D668" s="196" t="s">
        <v>557</v>
      </c>
      <c r="E668" s="10">
        <v>122</v>
      </c>
      <c r="F668" s="285">
        <f t="shared" si="851"/>
        <v>162070.07999999999</v>
      </c>
      <c r="G668" s="285">
        <f t="shared" si="852"/>
        <v>678320</v>
      </c>
      <c r="H668" s="285">
        <f t="shared" si="853"/>
        <v>840390.08</v>
      </c>
      <c r="I668" s="285">
        <v>1328.4432786885245</v>
      </c>
      <c r="J668" s="285">
        <v>5560</v>
      </c>
      <c r="K668" s="10"/>
      <c r="M668" s="319">
        <f t="shared" si="818"/>
        <v>145863.07200000001</v>
      </c>
      <c r="N668" s="319">
        <f t="shared" si="819"/>
        <v>610488</v>
      </c>
      <c r="O668" s="319">
        <f t="shared" si="820"/>
        <v>756351.07200000004</v>
      </c>
      <c r="P668" s="319">
        <v>1195.5989508196722</v>
      </c>
      <c r="Q668" s="319">
        <v>5004</v>
      </c>
      <c r="R668" s="319">
        <f t="shared" si="813"/>
        <v>6199.5989508196726</v>
      </c>
      <c r="U668" s="315">
        <f t="shared" si="766"/>
        <v>247967.2224</v>
      </c>
      <c r="V668" s="315">
        <f t="shared" si="767"/>
        <v>671536.8</v>
      </c>
      <c r="W668" s="320">
        <f t="shared" si="821"/>
        <v>919504.02240000002</v>
      </c>
      <c r="X668" s="315">
        <f t="shared" si="822"/>
        <v>2032.5182163934426</v>
      </c>
      <c r="Y668" s="315">
        <f t="shared" si="823"/>
        <v>5504.4000000000005</v>
      </c>
      <c r="Z668" s="320"/>
    </row>
    <row r="669" spans="1:76" ht="171" customHeight="1" outlineLevel="1" x14ac:dyDescent="0.45">
      <c r="A669" s="5">
        <v>545</v>
      </c>
      <c r="B669" s="5">
        <v>91</v>
      </c>
      <c r="C669" s="5" t="s">
        <v>525</v>
      </c>
      <c r="D669" s="196" t="s">
        <v>569</v>
      </c>
      <c r="E669" s="10">
        <v>5</v>
      </c>
      <c r="F669" s="285">
        <f t="shared" si="851"/>
        <v>200397.43</v>
      </c>
      <c r="G669" s="285">
        <f t="shared" si="852"/>
        <v>243332.5</v>
      </c>
      <c r="H669" s="285">
        <f t="shared" si="853"/>
        <v>443729.93</v>
      </c>
      <c r="I669" s="285">
        <v>40079.485999999997</v>
      </c>
      <c r="J669" s="285">
        <v>48666.5</v>
      </c>
      <c r="K669" s="10"/>
      <c r="M669" s="319">
        <f t="shared" si="818"/>
        <v>180357.68700000001</v>
      </c>
      <c r="N669" s="319">
        <f t="shared" si="819"/>
        <v>218999.25</v>
      </c>
      <c r="O669" s="319">
        <f t="shared" si="820"/>
        <v>399356.93700000003</v>
      </c>
      <c r="P669" s="319">
        <v>36071.537400000001</v>
      </c>
      <c r="Q669" s="319">
        <v>43799.85</v>
      </c>
      <c r="R669" s="319">
        <f t="shared" si="813"/>
        <v>79871.387400000007</v>
      </c>
      <c r="U669" s="315">
        <f t="shared" si="766"/>
        <v>306608.06789999997</v>
      </c>
      <c r="V669" s="315">
        <f t="shared" si="767"/>
        <v>240899.17499999999</v>
      </c>
      <c r="W669" s="320">
        <f t="shared" si="821"/>
        <v>547507.24289999995</v>
      </c>
      <c r="X669" s="315">
        <f t="shared" si="822"/>
        <v>61321.613579999997</v>
      </c>
      <c r="Y669" s="315">
        <f t="shared" si="823"/>
        <v>48179.834999999999</v>
      </c>
      <c r="Z669" s="320"/>
    </row>
    <row r="670" spans="1:76" ht="28.5" customHeight="1" outlineLevel="1" x14ac:dyDescent="0.45">
      <c r="A670" s="5">
        <v>546</v>
      </c>
      <c r="B670" s="5">
        <v>92</v>
      </c>
      <c r="C670" s="5" t="s">
        <v>526</v>
      </c>
      <c r="D670" s="196" t="s">
        <v>549</v>
      </c>
      <c r="E670" s="10">
        <v>116.4</v>
      </c>
      <c r="F670" s="285">
        <f t="shared" si="851"/>
        <v>30523.570000000003</v>
      </c>
      <c r="G670" s="285">
        <f t="shared" si="852"/>
        <v>39950</v>
      </c>
      <c r="H670" s="285">
        <f t="shared" si="853"/>
        <v>70473.570000000007</v>
      </c>
      <c r="I670" s="285">
        <v>262.22998281786943</v>
      </c>
      <c r="J670" s="285">
        <v>343.21305841924396</v>
      </c>
      <c r="K670" s="10"/>
      <c r="M670" s="319">
        <f t="shared" si="818"/>
        <v>27471.213000000003</v>
      </c>
      <c r="N670" s="319">
        <f t="shared" si="819"/>
        <v>35955</v>
      </c>
      <c r="O670" s="319">
        <f t="shared" si="820"/>
        <v>63426.213000000003</v>
      </c>
      <c r="P670" s="319">
        <v>236.00698453608248</v>
      </c>
      <c r="Q670" s="319">
        <v>308.89175257731955</v>
      </c>
      <c r="R670" s="319">
        <f t="shared" si="813"/>
        <v>544.89873711340203</v>
      </c>
      <c r="U670" s="315">
        <f t="shared" si="766"/>
        <v>46701.062100000003</v>
      </c>
      <c r="V670" s="315">
        <f t="shared" si="767"/>
        <v>39550.5</v>
      </c>
      <c r="W670" s="320">
        <f t="shared" si="821"/>
        <v>86251.56210000001</v>
      </c>
      <c r="X670" s="315">
        <f t="shared" si="822"/>
        <v>401.21187371134022</v>
      </c>
      <c r="Y670" s="315">
        <f t="shared" si="823"/>
        <v>339.78092783505156</v>
      </c>
      <c r="Z670" s="320"/>
    </row>
    <row r="671" spans="1:76" ht="42.75" customHeight="1" outlineLevel="1" x14ac:dyDescent="0.45">
      <c r="A671" s="5">
        <v>547</v>
      </c>
      <c r="B671" s="5">
        <v>93</v>
      </c>
      <c r="C671" s="5" t="s">
        <v>527</v>
      </c>
      <c r="D671" s="196" t="s">
        <v>550</v>
      </c>
      <c r="E671" s="10">
        <v>18</v>
      </c>
      <c r="F671" s="285">
        <f t="shared" si="851"/>
        <v>15200</v>
      </c>
      <c r="G671" s="285">
        <f t="shared" si="852"/>
        <v>0</v>
      </c>
      <c r="H671" s="285">
        <f t="shared" si="853"/>
        <v>15200</v>
      </c>
      <c r="I671" s="285">
        <v>844.44444444444446</v>
      </c>
      <c r="J671" s="285">
        <v>0</v>
      </c>
      <c r="K671" s="10"/>
      <c r="M671" s="319">
        <f t="shared" si="818"/>
        <v>13680</v>
      </c>
      <c r="N671" s="319">
        <f t="shared" si="819"/>
        <v>0</v>
      </c>
      <c r="O671" s="319">
        <f t="shared" si="820"/>
        <v>13680</v>
      </c>
      <c r="P671" s="319">
        <v>760</v>
      </c>
      <c r="Q671" s="319">
        <v>0</v>
      </c>
      <c r="R671" s="319">
        <f t="shared" si="813"/>
        <v>760</v>
      </c>
      <c r="U671" s="315">
        <f t="shared" si="766"/>
        <v>23256</v>
      </c>
      <c r="V671" s="315">
        <f t="shared" si="767"/>
        <v>0</v>
      </c>
      <c r="W671" s="320">
        <f t="shared" si="821"/>
        <v>23256</v>
      </c>
      <c r="X671" s="315">
        <f t="shared" si="822"/>
        <v>1292</v>
      </c>
      <c r="Y671" s="315">
        <f t="shared" si="823"/>
        <v>0</v>
      </c>
      <c r="Z671" s="320"/>
    </row>
    <row r="672" spans="1:76" ht="42.75" customHeight="1" outlineLevel="1" x14ac:dyDescent="0.45">
      <c r="A672" s="5">
        <v>548</v>
      </c>
      <c r="B672" s="5">
        <v>94</v>
      </c>
      <c r="C672" s="5" t="s">
        <v>528</v>
      </c>
      <c r="D672" s="196" t="s">
        <v>559</v>
      </c>
      <c r="E672" s="10">
        <v>18</v>
      </c>
      <c r="F672" s="285">
        <f t="shared" si="851"/>
        <v>9200</v>
      </c>
      <c r="G672" s="285">
        <f t="shared" si="852"/>
        <v>58541.899999999994</v>
      </c>
      <c r="H672" s="285">
        <f t="shared" si="853"/>
        <v>67741.899999999994</v>
      </c>
      <c r="I672" s="285">
        <v>511.11111111111109</v>
      </c>
      <c r="J672" s="285">
        <v>3252.3277777777776</v>
      </c>
      <c r="K672" s="10"/>
      <c r="M672" s="319">
        <f t="shared" si="818"/>
        <v>8280</v>
      </c>
      <c r="N672" s="319">
        <f t="shared" si="819"/>
        <v>52687.71</v>
      </c>
      <c r="O672" s="319">
        <f t="shared" si="820"/>
        <v>60967.71</v>
      </c>
      <c r="P672" s="319">
        <v>460</v>
      </c>
      <c r="Q672" s="319">
        <v>2927.0949999999998</v>
      </c>
      <c r="R672" s="319">
        <f t="shared" si="813"/>
        <v>3387.0949999999998</v>
      </c>
      <c r="U672" s="315">
        <f t="shared" si="766"/>
        <v>14076</v>
      </c>
      <c r="V672" s="315">
        <f t="shared" si="767"/>
        <v>57956.481</v>
      </c>
      <c r="W672" s="320">
        <f t="shared" si="821"/>
        <v>72032.481</v>
      </c>
      <c r="X672" s="315">
        <f t="shared" si="822"/>
        <v>782</v>
      </c>
      <c r="Y672" s="315">
        <f t="shared" si="823"/>
        <v>3219.8045000000002</v>
      </c>
      <c r="Z672" s="320"/>
    </row>
    <row r="673" spans="1:76" s="205" customFormat="1" ht="71.25" customHeight="1" x14ac:dyDescent="0.45">
      <c r="A673" s="256"/>
      <c r="B673" s="256"/>
      <c r="C673" s="256" t="s">
        <v>529</v>
      </c>
      <c r="D673" s="256"/>
      <c r="E673" s="257"/>
      <c r="F673" s="292">
        <f>F674+F685</f>
        <v>2209470</v>
      </c>
      <c r="G673" s="292">
        <f t="shared" ref="G673:H673" si="854">G674+G685</f>
        <v>4883302.4666666668</v>
      </c>
      <c r="H673" s="292">
        <f t="shared" si="854"/>
        <v>7092772.4666666677</v>
      </c>
      <c r="I673" s="292"/>
      <c r="J673" s="292"/>
      <c r="K673" s="257"/>
      <c r="L673" s="55"/>
      <c r="M673" s="292">
        <f>M674+M685</f>
        <v>1988523</v>
      </c>
      <c r="N673" s="292">
        <f t="shared" ref="N673" si="855">N674+N685</f>
        <v>4394972.2200000007</v>
      </c>
      <c r="O673" s="292">
        <f t="shared" ref="O673" si="856">O674+O685</f>
        <v>6383495.2199999997</v>
      </c>
      <c r="P673" s="319">
        <v>0</v>
      </c>
      <c r="Q673" s="319">
        <v>0</v>
      </c>
      <c r="R673" s="319">
        <f t="shared" si="813"/>
        <v>0</v>
      </c>
      <c r="S673" s="55"/>
      <c r="T673" s="55"/>
      <c r="U673" s="292">
        <f>U674+U685</f>
        <v>3380489.1</v>
      </c>
      <c r="V673" s="292">
        <f t="shared" ref="V673" si="857">V674+V685</f>
        <v>4834469.4419999998</v>
      </c>
      <c r="W673" s="292">
        <f t="shared" ref="W673" si="858">W674+W685</f>
        <v>8214958.5420000004</v>
      </c>
      <c r="X673" s="292"/>
      <c r="Y673" s="292"/>
      <c r="Z673" s="292"/>
      <c r="AA673" s="55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  <c r="AL673" s="55"/>
      <c r="AM673" s="55"/>
      <c r="AN673" s="55"/>
      <c r="AO673" s="55"/>
      <c r="AP673" s="55"/>
      <c r="AQ673" s="55"/>
      <c r="AR673" s="55"/>
      <c r="AS673" s="55"/>
      <c r="AT673" s="55"/>
      <c r="AU673" s="55"/>
      <c r="AV673" s="55"/>
      <c r="AW673" s="55"/>
      <c r="AX673" s="55"/>
      <c r="AY673" s="55"/>
      <c r="AZ673" s="55"/>
      <c r="BA673" s="55"/>
      <c r="BB673" s="55"/>
      <c r="BC673" s="55"/>
      <c r="BD673" s="55"/>
      <c r="BE673" s="55"/>
      <c r="BF673" s="55"/>
      <c r="BG673" s="55"/>
      <c r="BH673" s="55"/>
      <c r="BI673" s="55"/>
      <c r="BJ673" s="55"/>
      <c r="BK673" s="55"/>
      <c r="BL673" s="55"/>
      <c r="BM673" s="55"/>
      <c r="BN673" s="55"/>
      <c r="BO673" s="55"/>
      <c r="BP673" s="55"/>
      <c r="BQ673" s="55"/>
      <c r="BR673" s="55"/>
      <c r="BS673" s="55"/>
      <c r="BT673" s="55"/>
      <c r="BU673" s="55"/>
      <c r="BV673" s="55"/>
      <c r="BW673" s="55"/>
      <c r="BX673" s="55"/>
    </row>
    <row r="674" spans="1:76" s="313" customFormat="1" ht="28.5" x14ac:dyDescent="0.45">
      <c r="A674" s="302"/>
      <c r="B674" s="302"/>
      <c r="C674" s="302" t="s">
        <v>530</v>
      </c>
      <c r="D674" s="303"/>
      <c r="E674" s="304"/>
      <c r="F674" s="305">
        <f t="shared" ref="F674:H674" si="859">F675+F679</f>
        <v>1164083.3333333335</v>
      </c>
      <c r="G674" s="305">
        <f t="shared" si="859"/>
        <v>2956865.2666666666</v>
      </c>
      <c r="H674" s="305">
        <f t="shared" si="859"/>
        <v>4120948.6000000006</v>
      </c>
      <c r="I674" s="306"/>
      <c r="J674" s="306"/>
      <c r="K674" s="304"/>
      <c r="L674" s="312"/>
      <c r="M674" s="305">
        <f t="shared" ref="M674:O674" si="860">M675+M679</f>
        <v>1047675</v>
      </c>
      <c r="N674" s="305">
        <f t="shared" si="860"/>
        <v>2661178.7400000002</v>
      </c>
      <c r="O674" s="305">
        <f t="shared" si="860"/>
        <v>3708853.7399999998</v>
      </c>
      <c r="P674" s="319">
        <v>0</v>
      </c>
      <c r="Q674" s="319">
        <v>0</v>
      </c>
      <c r="R674" s="319">
        <f t="shared" si="813"/>
        <v>0</v>
      </c>
      <c r="S674" s="312"/>
      <c r="T674" s="312"/>
      <c r="U674" s="305">
        <f t="shared" ref="U674:W674" si="861">U675+U679</f>
        <v>1781047.5</v>
      </c>
      <c r="V674" s="305">
        <f t="shared" si="861"/>
        <v>2927296.6140000001</v>
      </c>
      <c r="W674" s="305">
        <f t="shared" si="861"/>
        <v>4708344.1140000001</v>
      </c>
      <c r="X674" s="305"/>
      <c r="Y674" s="305"/>
      <c r="Z674" s="305"/>
      <c r="AA674" s="312"/>
      <c r="AB674" s="312"/>
      <c r="AC674" s="312"/>
      <c r="AD674" s="312"/>
      <c r="AE674" s="312"/>
      <c r="AF674" s="312"/>
      <c r="AG674" s="312"/>
      <c r="AH674" s="312"/>
      <c r="AI674" s="312"/>
      <c r="AJ674" s="312"/>
      <c r="AK674" s="312"/>
      <c r="AL674" s="312"/>
      <c r="AM674" s="312"/>
      <c r="AN674" s="312"/>
      <c r="AO674" s="312"/>
      <c r="AP674" s="312"/>
      <c r="AQ674" s="312"/>
      <c r="AR674" s="312"/>
      <c r="AS674" s="312"/>
      <c r="AT674" s="312"/>
      <c r="AU674" s="312"/>
      <c r="AV674" s="312"/>
      <c r="AW674" s="312"/>
      <c r="AX674" s="312"/>
      <c r="AY674" s="312"/>
      <c r="AZ674" s="312"/>
      <c r="BA674" s="312"/>
      <c r="BB674" s="312"/>
      <c r="BC674" s="312"/>
      <c r="BD674" s="312"/>
      <c r="BE674" s="312"/>
      <c r="BF674" s="312"/>
      <c r="BG674" s="312"/>
      <c r="BH674" s="312"/>
      <c r="BI674" s="312"/>
      <c r="BJ674" s="312"/>
      <c r="BK674" s="312"/>
      <c r="BL674" s="312"/>
      <c r="BM674" s="312"/>
      <c r="BN674" s="312"/>
      <c r="BO674" s="312"/>
      <c r="BP674" s="312"/>
      <c r="BQ674" s="312"/>
      <c r="BR674" s="312"/>
      <c r="BS674" s="312"/>
      <c r="BT674" s="312"/>
      <c r="BU674" s="312"/>
      <c r="BV674" s="312"/>
      <c r="BW674" s="312"/>
      <c r="BX674" s="312"/>
    </row>
    <row r="675" spans="1:76" s="26" customFormat="1" x14ac:dyDescent="0.45">
      <c r="A675" s="21"/>
      <c r="B675" s="21"/>
      <c r="C675" s="21" t="s">
        <v>531</v>
      </c>
      <c r="D675" s="27"/>
      <c r="E675" s="28"/>
      <c r="F675" s="225">
        <f t="shared" ref="F675:H675" si="862">SUM(F676:F678)</f>
        <v>368000</v>
      </c>
      <c r="G675" s="225">
        <f t="shared" si="862"/>
        <v>1331036.0000000002</v>
      </c>
      <c r="H675" s="225">
        <f t="shared" si="862"/>
        <v>1699036.0000000002</v>
      </c>
      <c r="I675" s="225"/>
      <c r="J675" s="290"/>
      <c r="K675" s="28"/>
      <c r="L675" s="53"/>
      <c r="M675" s="225">
        <f t="shared" ref="M675:O675" si="863">SUM(M676:M678)</f>
        <v>331200</v>
      </c>
      <c r="N675" s="225">
        <f t="shared" si="863"/>
        <v>1197932.4000000001</v>
      </c>
      <c r="O675" s="225">
        <f t="shared" si="863"/>
        <v>1529132.4</v>
      </c>
      <c r="P675" s="319">
        <v>0</v>
      </c>
      <c r="Q675" s="319">
        <v>0</v>
      </c>
      <c r="R675" s="319">
        <f t="shared" si="813"/>
        <v>0</v>
      </c>
      <c r="S675" s="53"/>
      <c r="T675" s="53"/>
      <c r="U675" s="225">
        <f t="shared" ref="U675:W675" si="864">SUM(U676:U678)</f>
        <v>563040</v>
      </c>
      <c r="V675" s="225">
        <f t="shared" si="864"/>
        <v>1317725.6400000001</v>
      </c>
      <c r="W675" s="225">
        <f t="shared" si="864"/>
        <v>1880765.6400000001</v>
      </c>
      <c r="X675" s="225"/>
      <c r="Y675" s="225"/>
      <c r="Z675" s="225"/>
      <c r="AA675" s="53"/>
      <c r="AB675" s="53"/>
      <c r="AC675" s="53"/>
      <c r="AD675" s="53"/>
      <c r="AE675" s="53"/>
      <c r="AF675" s="53"/>
      <c r="AG675" s="53"/>
      <c r="AH675" s="53"/>
      <c r="AI675" s="53"/>
      <c r="AJ675" s="53"/>
      <c r="AK675" s="53"/>
      <c r="AL675" s="53"/>
      <c r="AM675" s="53"/>
      <c r="AN675" s="53"/>
      <c r="AO675" s="53"/>
      <c r="AP675" s="53"/>
      <c r="AQ675" s="53"/>
      <c r="AR675" s="53"/>
      <c r="AS675" s="53"/>
      <c r="AT675" s="53"/>
      <c r="AU675" s="53"/>
      <c r="AV675" s="53"/>
      <c r="AW675" s="53"/>
      <c r="AX675" s="53"/>
      <c r="AY675" s="53"/>
      <c r="AZ675" s="53"/>
      <c r="BA675" s="53"/>
      <c r="BB675" s="53"/>
      <c r="BC675" s="53"/>
      <c r="BD675" s="53"/>
      <c r="BE675" s="53"/>
      <c r="BF675" s="53"/>
      <c r="BG675" s="53"/>
      <c r="BH675" s="53"/>
      <c r="BI675" s="53"/>
      <c r="BJ675" s="53"/>
      <c r="BK675" s="53"/>
      <c r="BL675" s="53"/>
      <c r="BM675" s="53"/>
      <c r="BN675" s="53"/>
      <c r="BO675" s="53"/>
      <c r="BP675" s="53"/>
      <c r="BQ675" s="53"/>
      <c r="BR675" s="53"/>
      <c r="BS675" s="53"/>
      <c r="BT675" s="53"/>
      <c r="BU675" s="53"/>
      <c r="BV675" s="53"/>
      <c r="BW675" s="53"/>
      <c r="BX675" s="53"/>
    </row>
    <row r="676" spans="1:76" ht="42.75" customHeight="1" outlineLevel="1" x14ac:dyDescent="0.45">
      <c r="A676" s="5">
        <v>549</v>
      </c>
      <c r="B676" s="5">
        <v>95</v>
      </c>
      <c r="C676" s="5" t="s">
        <v>532</v>
      </c>
      <c r="D676" s="196" t="s">
        <v>550</v>
      </c>
      <c r="E676" s="58">
        <v>8</v>
      </c>
      <c r="F676" s="285">
        <f t="shared" ref="F676:F678" si="865">I676*E676</f>
        <v>120000</v>
      </c>
      <c r="G676" s="285">
        <f t="shared" ref="G676:G678" si="866">J676*E676</f>
        <v>1083336</v>
      </c>
      <c r="H676" s="285">
        <f t="shared" ref="H676:H678" si="867">F676+G676</f>
        <v>1203336</v>
      </c>
      <c r="I676" s="291">
        <v>15000</v>
      </c>
      <c r="J676" s="291">
        <v>135417</v>
      </c>
      <c r="K676" s="58"/>
      <c r="M676" s="319">
        <f t="shared" si="818"/>
        <v>108000</v>
      </c>
      <c r="N676" s="319">
        <f t="shared" si="819"/>
        <v>975002.4</v>
      </c>
      <c r="O676" s="319">
        <f t="shared" si="820"/>
        <v>1083002.3999999999</v>
      </c>
      <c r="P676" s="319">
        <v>13500</v>
      </c>
      <c r="Q676" s="319">
        <v>121875.3</v>
      </c>
      <c r="R676" s="319">
        <f t="shared" si="813"/>
        <v>135375.29999999999</v>
      </c>
      <c r="U676" s="315">
        <f t="shared" si="766"/>
        <v>183600</v>
      </c>
      <c r="V676" s="315">
        <f t="shared" si="767"/>
        <v>1072502.6400000001</v>
      </c>
      <c r="W676" s="320">
        <f t="shared" si="821"/>
        <v>1256102.6400000001</v>
      </c>
      <c r="X676" s="315">
        <f t="shared" si="822"/>
        <v>22950</v>
      </c>
      <c r="Y676" s="315">
        <f t="shared" si="823"/>
        <v>134062.83000000002</v>
      </c>
      <c r="Z676" s="320"/>
    </row>
    <row r="677" spans="1:76" ht="28.5" customHeight="1" outlineLevel="1" x14ac:dyDescent="0.45">
      <c r="A677" s="5">
        <v>550</v>
      </c>
      <c r="B677" s="5">
        <v>96</v>
      </c>
      <c r="C677" s="5" t="s">
        <v>533</v>
      </c>
      <c r="D677" s="196" t="s">
        <v>550</v>
      </c>
      <c r="E677" s="58">
        <v>116</v>
      </c>
      <c r="F677" s="285">
        <f t="shared" si="865"/>
        <v>232000</v>
      </c>
      <c r="G677" s="285">
        <f t="shared" si="866"/>
        <v>242633.33333333337</v>
      </c>
      <c r="H677" s="285">
        <f t="shared" si="867"/>
        <v>474633.33333333337</v>
      </c>
      <c r="I677" s="291">
        <v>2000</v>
      </c>
      <c r="J677" s="291">
        <v>2091.666666666667</v>
      </c>
      <c r="K677" s="58"/>
      <c r="M677" s="319">
        <f t="shared" si="818"/>
        <v>208800</v>
      </c>
      <c r="N677" s="319">
        <f t="shared" si="819"/>
        <v>218370.00000000003</v>
      </c>
      <c r="O677" s="319">
        <f t="shared" si="820"/>
        <v>427170</v>
      </c>
      <c r="P677" s="319">
        <v>1800</v>
      </c>
      <c r="Q677" s="319">
        <v>1882.5000000000002</v>
      </c>
      <c r="R677" s="319">
        <f t="shared" si="813"/>
        <v>3682.5</v>
      </c>
      <c r="U677" s="315">
        <f t="shared" si="766"/>
        <v>354960</v>
      </c>
      <c r="V677" s="315">
        <f t="shared" si="767"/>
        <v>240207.00000000006</v>
      </c>
      <c r="W677" s="320">
        <f t="shared" si="821"/>
        <v>595167</v>
      </c>
      <c r="X677" s="315">
        <f t="shared" si="822"/>
        <v>3060</v>
      </c>
      <c r="Y677" s="315">
        <f t="shared" si="823"/>
        <v>2070.7500000000005</v>
      </c>
      <c r="Z677" s="320"/>
    </row>
    <row r="678" spans="1:76" ht="22.9" customHeight="1" outlineLevel="1" x14ac:dyDescent="0.45">
      <c r="A678" s="5">
        <v>551</v>
      </c>
      <c r="B678" s="5">
        <v>97</v>
      </c>
      <c r="C678" s="5" t="s">
        <v>534</v>
      </c>
      <c r="D678" s="196" t="s">
        <v>550</v>
      </c>
      <c r="E678" s="10">
        <v>16</v>
      </c>
      <c r="F678" s="285">
        <f t="shared" si="865"/>
        <v>16000</v>
      </c>
      <c r="G678" s="285">
        <f t="shared" si="866"/>
        <v>5066.666666666667</v>
      </c>
      <c r="H678" s="285">
        <f t="shared" si="867"/>
        <v>21066.666666666668</v>
      </c>
      <c r="I678" s="291">
        <v>1000</v>
      </c>
      <c r="J678" s="285">
        <v>316.66666666666669</v>
      </c>
      <c r="K678" s="10"/>
      <c r="M678" s="319">
        <f t="shared" si="818"/>
        <v>14400</v>
      </c>
      <c r="N678" s="319">
        <f t="shared" si="819"/>
        <v>4560</v>
      </c>
      <c r="O678" s="319">
        <f t="shared" si="820"/>
        <v>18960</v>
      </c>
      <c r="P678" s="319">
        <v>900</v>
      </c>
      <c r="Q678" s="319">
        <v>285</v>
      </c>
      <c r="R678" s="319">
        <f t="shared" si="813"/>
        <v>1185</v>
      </c>
      <c r="U678" s="315">
        <f t="shared" ref="U678:U697" si="868">X678*E678</f>
        <v>24480</v>
      </c>
      <c r="V678" s="315">
        <f t="shared" ref="V678:V697" si="869">Y678*E678</f>
        <v>5016</v>
      </c>
      <c r="W678" s="320">
        <f t="shared" si="821"/>
        <v>29496</v>
      </c>
      <c r="X678" s="315">
        <f t="shared" si="822"/>
        <v>1530</v>
      </c>
      <c r="Y678" s="315">
        <f t="shared" si="823"/>
        <v>313.5</v>
      </c>
      <c r="Z678" s="320"/>
    </row>
    <row r="679" spans="1:76" s="26" customFormat="1" ht="28.5" customHeight="1" x14ac:dyDescent="0.45">
      <c r="A679" s="21"/>
      <c r="B679" s="21"/>
      <c r="C679" s="21" t="s">
        <v>507</v>
      </c>
      <c r="D679" s="27"/>
      <c r="E679" s="28"/>
      <c r="F679" s="225">
        <f t="shared" ref="F679:H679" si="870">SUM(F680:F684)</f>
        <v>796083.33333333337</v>
      </c>
      <c r="G679" s="225">
        <f t="shared" si="870"/>
        <v>1625829.2666666666</v>
      </c>
      <c r="H679" s="225">
        <f t="shared" si="870"/>
        <v>2421912.6</v>
      </c>
      <c r="I679" s="290"/>
      <c r="J679" s="290"/>
      <c r="K679" s="28"/>
      <c r="L679" s="53"/>
      <c r="M679" s="225">
        <f t="shared" ref="M679:O679" si="871">SUM(M680:M684)</f>
        <v>716475</v>
      </c>
      <c r="N679" s="225">
        <f t="shared" si="871"/>
        <v>1463246.3399999999</v>
      </c>
      <c r="O679" s="225">
        <f t="shared" si="871"/>
        <v>2179721.34</v>
      </c>
      <c r="P679" s="319">
        <v>0</v>
      </c>
      <c r="Q679" s="319">
        <v>0</v>
      </c>
      <c r="R679" s="319">
        <f t="shared" si="813"/>
        <v>0</v>
      </c>
      <c r="S679" s="53"/>
      <c r="T679" s="53"/>
      <c r="U679" s="225">
        <f t="shared" ref="U679:W679" si="872">SUM(U680:U684)</f>
        <v>1218007.5</v>
      </c>
      <c r="V679" s="225">
        <f t="shared" si="872"/>
        <v>1609570.9739999999</v>
      </c>
      <c r="W679" s="225">
        <f t="shared" si="872"/>
        <v>2827578.4739999999</v>
      </c>
      <c r="X679" s="225"/>
      <c r="Y679" s="225"/>
      <c r="Z679" s="225"/>
      <c r="AA679" s="53"/>
      <c r="AB679" s="53"/>
      <c r="AC679" s="53"/>
      <c r="AD679" s="53"/>
      <c r="AE679" s="53"/>
      <c r="AF679" s="53"/>
      <c r="AG679" s="53"/>
      <c r="AH679" s="53"/>
      <c r="AI679" s="53"/>
      <c r="AJ679" s="53"/>
      <c r="AK679" s="53"/>
      <c r="AL679" s="53"/>
      <c r="AM679" s="53"/>
      <c r="AN679" s="53"/>
      <c r="AO679" s="53"/>
      <c r="AP679" s="53"/>
      <c r="AQ679" s="53"/>
      <c r="AR679" s="53"/>
      <c r="AS679" s="53"/>
      <c r="AT679" s="53"/>
      <c r="AU679" s="53"/>
      <c r="AV679" s="53"/>
      <c r="AW679" s="53"/>
      <c r="AX679" s="53"/>
      <c r="AY679" s="53"/>
      <c r="AZ679" s="53"/>
      <c r="BA679" s="53"/>
      <c r="BB679" s="53"/>
      <c r="BC679" s="53"/>
      <c r="BD679" s="53"/>
      <c r="BE679" s="53"/>
      <c r="BF679" s="53"/>
      <c r="BG679" s="53"/>
      <c r="BH679" s="53"/>
      <c r="BI679" s="53"/>
      <c r="BJ679" s="53"/>
      <c r="BK679" s="53"/>
      <c r="BL679" s="53"/>
      <c r="BM679" s="53"/>
      <c r="BN679" s="53"/>
      <c r="BO679" s="53"/>
      <c r="BP679" s="53"/>
      <c r="BQ679" s="53"/>
      <c r="BR679" s="53"/>
      <c r="BS679" s="53"/>
      <c r="BT679" s="53"/>
      <c r="BU679" s="53"/>
      <c r="BV679" s="53"/>
      <c r="BW679" s="53"/>
      <c r="BX679" s="53"/>
    </row>
    <row r="680" spans="1:76" ht="28.5" customHeight="1" outlineLevel="1" x14ac:dyDescent="0.45">
      <c r="A680" s="5">
        <v>552</v>
      </c>
      <c r="B680" s="5">
        <v>98</v>
      </c>
      <c r="C680" s="5" t="s">
        <v>535</v>
      </c>
      <c r="D680" s="196" t="s">
        <v>550</v>
      </c>
      <c r="E680" s="10">
        <v>16</v>
      </c>
      <c r="F680" s="285">
        <f t="shared" ref="F680:F684" si="873">I680*E680</f>
        <v>40000</v>
      </c>
      <c r="G680" s="285">
        <f t="shared" ref="G680:G684" si="874">J680*E680</f>
        <v>729537.6</v>
      </c>
      <c r="H680" s="285">
        <f t="shared" ref="H680:H684" si="875">F680+G680</f>
        <v>769537.6</v>
      </c>
      <c r="I680" s="285">
        <v>2500</v>
      </c>
      <c r="J680" s="285">
        <v>45596.1</v>
      </c>
      <c r="K680" s="10"/>
      <c r="M680" s="319">
        <f t="shared" si="818"/>
        <v>36000</v>
      </c>
      <c r="N680" s="319">
        <f t="shared" si="819"/>
        <v>656583.84</v>
      </c>
      <c r="O680" s="319">
        <f t="shared" si="820"/>
        <v>692583.84</v>
      </c>
      <c r="P680" s="319">
        <v>2250</v>
      </c>
      <c r="Q680" s="319">
        <v>41036.49</v>
      </c>
      <c r="R680" s="319">
        <f t="shared" si="813"/>
        <v>43286.49</v>
      </c>
      <c r="U680" s="315">
        <f t="shared" si="868"/>
        <v>61200</v>
      </c>
      <c r="V680" s="315">
        <f t="shared" si="869"/>
        <v>722242.22400000005</v>
      </c>
      <c r="W680" s="320">
        <f t="shared" si="821"/>
        <v>783442.22400000005</v>
      </c>
      <c r="X680" s="315">
        <f t="shared" si="822"/>
        <v>3825</v>
      </c>
      <c r="Y680" s="315">
        <f t="shared" si="823"/>
        <v>45140.139000000003</v>
      </c>
      <c r="Z680" s="320"/>
    </row>
    <row r="681" spans="1:76" ht="85.5" customHeight="1" outlineLevel="1" x14ac:dyDescent="0.45">
      <c r="A681" s="5">
        <v>553</v>
      </c>
      <c r="B681" s="5">
        <v>99</v>
      </c>
      <c r="C681" s="5" t="s">
        <v>536</v>
      </c>
      <c r="D681" s="196" t="s">
        <v>557</v>
      </c>
      <c r="E681" s="10">
        <v>2025</v>
      </c>
      <c r="F681" s="285">
        <f t="shared" si="873"/>
        <v>135000</v>
      </c>
      <c r="G681" s="285">
        <f t="shared" si="874"/>
        <v>445500</v>
      </c>
      <c r="H681" s="285">
        <f t="shared" si="875"/>
        <v>580500</v>
      </c>
      <c r="I681" s="285">
        <v>66.666666666666671</v>
      </c>
      <c r="J681" s="285">
        <v>220</v>
      </c>
      <c r="K681" s="10"/>
      <c r="M681" s="319">
        <f t="shared" si="818"/>
        <v>121500.00000000001</v>
      </c>
      <c r="N681" s="319">
        <f t="shared" si="819"/>
        <v>400950</v>
      </c>
      <c r="O681" s="319">
        <f t="shared" si="820"/>
        <v>522450</v>
      </c>
      <c r="P681" s="319">
        <v>60.000000000000007</v>
      </c>
      <c r="Q681" s="319">
        <v>198</v>
      </c>
      <c r="R681" s="319">
        <f t="shared" si="813"/>
        <v>258</v>
      </c>
      <c r="U681" s="315">
        <f t="shared" si="868"/>
        <v>206550.00000000003</v>
      </c>
      <c r="V681" s="315">
        <f t="shared" si="869"/>
        <v>441045</v>
      </c>
      <c r="W681" s="320">
        <f t="shared" si="821"/>
        <v>647595</v>
      </c>
      <c r="X681" s="315">
        <f t="shared" si="822"/>
        <v>102.00000000000001</v>
      </c>
      <c r="Y681" s="315">
        <f t="shared" si="823"/>
        <v>217.8</v>
      </c>
      <c r="Z681" s="320"/>
    </row>
    <row r="682" spans="1:76" ht="171" customHeight="1" outlineLevel="1" x14ac:dyDescent="0.45">
      <c r="A682" s="5">
        <v>554</v>
      </c>
      <c r="B682" s="5">
        <v>100</v>
      </c>
      <c r="C682" s="5" t="s">
        <v>537</v>
      </c>
      <c r="D682" s="196" t="s">
        <v>557</v>
      </c>
      <c r="E682" s="10">
        <v>2025</v>
      </c>
      <c r="F682" s="285">
        <f t="shared" si="873"/>
        <v>610875</v>
      </c>
      <c r="G682" s="285">
        <f t="shared" si="874"/>
        <v>435375</v>
      </c>
      <c r="H682" s="285">
        <f t="shared" si="875"/>
        <v>1046250</v>
      </c>
      <c r="I682" s="285">
        <v>301.66666666666669</v>
      </c>
      <c r="J682" s="285">
        <v>215</v>
      </c>
      <c r="K682" s="10"/>
      <c r="M682" s="319">
        <f t="shared" si="818"/>
        <v>549787.5</v>
      </c>
      <c r="N682" s="319">
        <f t="shared" si="819"/>
        <v>391837.5</v>
      </c>
      <c r="O682" s="319">
        <f t="shared" si="820"/>
        <v>941625</v>
      </c>
      <c r="P682" s="319">
        <v>271.5</v>
      </c>
      <c r="Q682" s="319">
        <v>193.5</v>
      </c>
      <c r="R682" s="319">
        <f t="shared" si="813"/>
        <v>465</v>
      </c>
      <c r="U682" s="315">
        <f t="shared" si="868"/>
        <v>934638.75</v>
      </c>
      <c r="V682" s="315">
        <f t="shared" si="869"/>
        <v>431021.25000000006</v>
      </c>
      <c r="W682" s="320">
        <f t="shared" si="821"/>
        <v>1365660</v>
      </c>
      <c r="X682" s="315">
        <f t="shared" si="822"/>
        <v>461.55</v>
      </c>
      <c r="Y682" s="315">
        <f t="shared" si="823"/>
        <v>212.85000000000002</v>
      </c>
      <c r="Z682" s="320"/>
    </row>
    <row r="683" spans="1:76" ht="28.5" customHeight="1" outlineLevel="1" x14ac:dyDescent="0.45">
      <c r="A683" s="5">
        <v>555</v>
      </c>
      <c r="B683" s="5">
        <v>101</v>
      </c>
      <c r="C683" s="5" t="s">
        <v>538</v>
      </c>
      <c r="D683" s="196" t="s">
        <v>557</v>
      </c>
      <c r="E683" s="10">
        <v>5</v>
      </c>
      <c r="F683" s="285">
        <f t="shared" si="873"/>
        <v>1875</v>
      </c>
      <c r="G683" s="285">
        <f t="shared" si="874"/>
        <v>7083.3333333333339</v>
      </c>
      <c r="H683" s="285">
        <f t="shared" si="875"/>
        <v>8958.3333333333339</v>
      </c>
      <c r="I683" s="285">
        <v>375</v>
      </c>
      <c r="J683" s="285">
        <v>1416.6666666666667</v>
      </c>
      <c r="K683" s="10"/>
      <c r="M683" s="319">
        <f t="shared" si="818"/>
        <v>1687.5</v>
      </c>
      <c r="N683" s="319">
        <f t="shared" si="819"/>
        <v>6375</v>
      </c>
      <c r="O683" s="319">
        <f t="shared" si="820"/>
        <v>8062.5</v>
      </c>
      <c r="P683" s="319">
        <v>337.5</v>
      </c>
      <c r="Q683" s="319">
        <v>1275</v>
      </c>
      <c r="R683" s="319">
        <f t="shared" si="813"/>
        <v>1612.5</v>
      </c>
      <c r="U683" s="315">
        <f t="shared" si="868"/>
        <v>2868.75</v>
      </c>
      <c r="V683" s="315">
        <f t="shared" si="869"/>
        <v>7012.5</v>
      </c>
      <c r="W683" s="320">
        <f t="shared" si="821"/>
        <v>9881.25</v>
      </c>
      <c r="X683" s="315">
        <f t="shared" si="822"/>
        <v>573.75</v>
      </c>
      <c r="Y683" s="315">
        <f t="shared" si="823"/>
        <v>1402.5</v>
      </c>
      <c r="Z683" s="320"/>
    </row>
    <row r="684" spans="1:76" ht="14.25" customHeight="1" outlineLevel="1" x14ac:dyDescent="0.45">
      <c r="A684" s="5">
        <v>556</v>
      </c>
      <c r="B684" s="5">
        <v>102</v>
      </c>
      <c r="C684" s="5" t="s">
        <v>539</v>
      </c>
      <c r="D684" s="196" t="s">
        <v>570</v>
      </c>
      <c r="E684" s="10">
        <v>10</v>
      </c>
      <c r="F684" s="285">
        <f t="shared" si="873"/>
        <v>8333.3333333333339</v>
      </c>
      <c r="G684" s="285">
        <f t="shared" si="874"/>
        <v>8333.3333333333339</v>
      </c>
      <c r="H684" s="285">
        <f t="shared" si="875"/>
        <v>16666.666666666668</v>
      </c>
      <c r="I684" s="285">
        <v>833.33333333333337</v>
      </c>
      <c r="J684" s="285">
        <v>833.33333333333337</v>
      </c>
      <c r="K684" s="10"/>
      <c r="M684" s="319">
        <f t="shared" si="818"/>
        <v>7500</v>
      </c>
      <c r="N684" s="319">
        <f t="shared" si="819"/>
        <v>7500</v>
      </c>
      <c r="O684" s="319">
        <f t="shared" si="820"/>
        <v>15000</v>
      </c>
      <c r="P684" s="319">
        <v>750</v>
      </c>
      <c r="Q684" s="319">
        <v>750</v>
      </c>
      <c r="R684" s="319">
        <f t="shared" si="813"/>
        <v>1500</v>
      </c>
      <c r="U684" s="315">
        <f t="shared" si="868"/>
        <v>12750</v>
      </c>
      <c r="V684" s="315">
        <f t="shared" si="869"/>
        <v>8250.0000000000018</v>
      </c>
      <c r="W684" s="320">
        <f t="shared" si="821"/>
        <v>21000</v>
      </c>
      <c r="X684" s="315">
        <f t="shared" si="822"/>
        <v>1275</v>
      </c>
      <c r="Y684" s="315">
        <f t="shared" si="823"/>
        <v>825.00000000000011</v>
      </c>
      <c r="Z684" s="320"/>
    </row>
    <row r="685" spans="1:76" s="313" customFormat="1" ht="28.5" x14ac:dyDescent="0.45">
      <c r="A685" s="302"/>
      <c r="B685" s="302"/>
      <c r="C685" s="302" t="s">
        <v>540</v>
      </c>
      <c r="D685" s="303"/>
      <c r="E685" s="304"/>
      <c r="F685" s="305">
        <f t="shared" ref="F685:H685" si="876">F686+F689</f>
        <v>1045386.6666666667</v>
      </c>
      <c r="G685" s="305">
        <f t="shared" si="876"/>
        <v>1926437.2</v>
      </c>
      <c r="H685" s="305">
        <f t="shared" si="876"/>
        <v>2971823.8666666672</v>
      </c>
      <c r="I685" s="306"/>
      <c r="J685" s="306"/>
      <c r="K685" s="304"/>
      <c r="L685" s="312"/>
      <c r="M685" s="305">
        <f t="shared" ref="M685:O685" si="877">M686+M689</f>
        <v>940848</v>
      </c>
      <c r="N685" s="305">
        <f t="shared" si="877"/>
        <v>1733793.48</v>
      </c>
      <c r="O685" s="305">
        <f t="shared" si="877"/>
        <v>2674641.48</v>
      </c>
      <c r="P685" s="319">
        <v>0</v>
      </c>
      <c r="Q685" s="319">
        <v>0</v>
      </c>
      <c r="R685" s="319">
        <f t="shared" si="813"/>
        <v>0</v>
      </c>
      <c r="S685" s="312"/>
      <c r="T685" s="312"/>
      <c r="U685" s="305">
        <f t="shared" ref="U685:W685" si="878">U686+U689</f>
        <v>1599441.6</v>
      </c>
      <c r="V685" s="305">
        <f t="shared" si="878"/>
        <v>1907172.8280000002</v>
      </c>
      <c r="W685" s="305">
        <f t="shared" si="878"/>
        <v>3506614.4280000003</v>
      </c>
      <c r="X685" s="305"/>
      <c r="Y685" s="305"/>
      <c r="Z685" s="305"/>
      <c r="AA685" s="312"/>
      <c r="AB685" s="312"/>
      <c r="AC685" s="312"/>
      <c r="AD685" s="312"/>
      <c r="AE685" s="312"/>
      <c r="AF685" s="312"/>
      <c r="AG685" s="312"/>
      <c r="AH685" s="312"/>
      <c r="AI685" s="312"/>
      <c r="AJ685" s="312"/>
      <c r="AK685" s="312"/>
      <c r="AL685" s="312"/>
      <c r="AM685" s="312"/>
      <c r="AN685" s="312"/>
      <c r="AO685" s="312"/>
      <c r="AP685" s="312"/>
      <c r="AQ685" s="312"/>
      <c r="AR685" s="312"/>
      <c r="AS685" s="312"/>
      <c r="AT685" s="312"/>
      <c r="AU685" s="312"/>
      <c r="AV685" s="312"/>
      <c r="AW685" s="312"/>
      <c r="AX685" s="312"/>
      <c r="AY685" s="312"/>
      <c r="AZ685" s="312"/>
      <c r="BA685" s="312"/>
      <c r="BB685" s="312"/>
      <c r="BC685" s="312"/>
      <c r="BD685" s="312"/>
      <c r="BE685" s="312"/>
      <c r="BF685" s="312"/>
      <c r="BG685" s="312"/>
      <c r="BH685" s="312"/>
      <c r="BI685" s="312"/>
      <c r="BJ685" s="312"/>
      <c r="BK685" s="312"/>
      <c r="BL685" s="312"/>
      <c r="BM685" s="312"/>
      <c r="BN685" s="312"/>
      <c r="BO685" s="312"/>
      <c r="BP685" s="312"/>
      <c r="BQ685" s="312"/>
      <c r="BR685" s="312"/>
      <c r="BS685" s="312"/>
      <c r="BT685" s="312"/>
      <c r="BU685" s="312"/>
      <c r="BV685" s="312"/>
      <c r="BW685" s="312"/>
      <c r="BX685" s="312"/>
    </row>
    <row r="686" spans="1:76" s="26" customFormat="1" x14ac:dyDescent="0.45">
      <c r="A686" s="21"/>
      <c r="B686" s="21"/>
      <c r="C686" s="21" t="s">
        <v>531</v>
      </c>
      <c r="D686" s="27"/>
      <c r="E686" s="28"/>
      <c r="F686" s="225">
        <f t="shared" ref="F686:H686" si="879">SUM(F687:F688)</f>
        <v>213750</v>
      </c>
      <c r="G686" s="225">
        <f t="shared" si="879"/>
        <v>846164</v>
      </c>
      <c r="H686" s="225">
        <f t="shared" si="879"/>
        <v>1059914</v>
      </c>
      <c r="I686" s="290"/>
      <c r="J686" s="290"/>
      <c r="K686" s="28"/>
      <c r="L686" s="53"/>
      <c r="M686" s="225">
        <f t="shared" ref="M686:O686" si="880">SUM(M687:M688)</f>
        <v>192375</v>
      </c>
      <c r="N686" s="225">
        <f t="shared" si="880"/>
        <v>761547.60000000009</v>
      </c>
      <c r="O686" s="225">
        <f t="shared" si="880"/>
        <v>953922.60000000009</v>
      </c>
      <c r="P686" s="319">
        <v>0</v>
      </c>
      <c r="Q686" s="319">
        <v>0</v>
      </c>
      <c r="R686" s="319">
        <f t="shared" si="813"/>
        <v>0</v>
      </c>
      <c r="S686" s="53"/>
      <c r="T686" s="53"/>
      <c r="U686" s="225">
        <f t="shared" ref="U686:W686" si="881">SUM(U687:U688)</f>
        <v>327037.5</v>
      </c>
      <c r="V686" s="225">
        <f t="shared" si="881"/>
        <v>837702.3600000001</v>
      </c>
      <c r="W686" s="225">
        <f t="shared" si="881"/>
        <v>1164739.8600000001</v>
      </c>
      <c r="X686" s="225"/>
      <c r="Y686" s="225"/>
      <c r="Z686" s="225"/>
      <c r="AA686" s="53"/>
      <c r="AB686" s="53"/>
      <c r="AC686" s="53"/>
      <c r="AD686" s="53"/>
      <c r="AE686" s="53"/>
      <c r="AF686" s="53"/>
      <c r="AG686" s="53"/>
      <c r="AH686" s="53"/>
      <c r="AI686" s="53"/>
      <c r="AJ686" s="53"/>
      <c r="AK686" s="53"/>
      <c r="AL686" s="53"/>
      <c r="AM686" s="53"/>
      <c r="AN686" s="53"/>
      <c r="AO686" s="53"/>
      <c r="AP686" s="53"/>
      <c r="AQ686" s="53"/>
      <c r="AR686" s="53"/>
      <c r="AS686" s="53"/>
      <c r="AT686" s="53"/>
      <c r="AU686" s="53"/>
      <c r="AV686" s="53"/>
      <c r="AW686" s="53"/>
      <c r="AX686" s="53"/>
      <c r="AY686" s="53"/>
      <c r="AZ686" s="53"/>
      <c r="BA686" s="53"/>
      <c r="BB686" s="53"/>
      <c r="BC686" s="53"/>
      <c r="BD686" s="53"/>
      <c r="BE686" s="53"/>
      <c r="BF686" s="53"/>
      <c r="BG686" s="53"/>
      <c r="BH686" s="53"/>
      <c r="BI686" s="53"/>
      <c r="BJ686" s="53"/>
      <c r="BK686" s="53"/>
      <c r="BL686" s="53"/>
      <c r="BM686" s="53"/>
      <c r="BN686" s="53"/>
      <c r="BO686" s="53"/>
      <c r="BP686" s="53"/>
      <c r="BQ686" s="53"/>
      <c r="BR686" s="53"/>
      <c r="BS686" s="53"/>
      <c r="BT686" s="53"/>
      <c r="BU686" s="53"/>
      <c r="BV686" s="53"/>
      <c r="BW686" s="53"/>
      <c r="BX686" s="53"/>
    </row>
    <row r="687" spans="1:76" ht="28.5" customHeight="1" outlineLevel="1" x14ac:dyDescent="0.45">
      <c r="A687" s="5">
        <v>557</v>
      </c>
      <c r="B687" s="5">
        <v>103</v>
      </c>
      <c r="C687" s="5" t="s">
        <v>541</v>
      </c>
      <c r="D687" s="196" t="s">
        <v>550</v>
      </c>
      <c r="E687" s="10">
        <v>4</v>
      </c>
      <c r="F687" s="285">
        <f t="shared" ref="F687:F688" si="882">I687*E687</f>
        <v>72000</v>
      </c>
      <c r="G687" s="285">
        <f t="shared" ref="G687:G688" si="883">J687*E687</f>
        <v>384164</v>
      </c>
      <c r="H687" s="285">
        <f t="shared" ref="H687:H688" si="884">F687+G687</f>
        <v>456164</v>
      </c>
      <c r="I687" s="285">
        <v>18000</v>
      </c>
      <c r="J687" s="285">
        <v>96041</v>
      </c>
      <c r="K687" s="10"/>
      <c r="M687" s="319">
        <f t="shared" si="818"/>
        <v>64800</v>
      </c>
      <c r="N687" s="319">
        <f t="shared" si="819"/>
        <v>345747.60000000003</v>
      </c>
      <c r="O687" s="319">
        <f t="shared" si="820"/>
        <v>410547.60000000003</v>
      </c>
      <c r="P687" s="319">
        <v>16200</v>
      </c>
      <c r="Q687" s="319">
        <v>86436.900000000009</v>
      </c>
      <c r="R687" s="319">
        <f t="shared" si="813"/>
        <v>102636.90000000001</v>
      </c>
      <c r="U687" s="315">
        <f t="shared" si="868"/>
        <v>110160</v>
      </c>
      <c r="V687" s="315">
        <f t="shared" si="869"/>
        <v>380322.36000000004</v>
      </c>
      <c r="W687" s="320">
        <f t="shared" si="821"/>
        <v>490482.36000000004</v>
      </c>
      <c r="X687" s="315">
        <f t="shared" si="822"/>
        <v>27540</v>
      </c>
      <c r="Y687" s="315">
        <f t="shared" si="823"/>
        <v>95080.590000000011</v>
      </c>
      <c r="Z687" s="320"/>
    </row>
    <row r="688" spans="1:76" ht="28.5" customHeight="1" outlineLevel="1" x14ac:dyDescent="0.45">
      <c r="A688" s="5">
        <v>558</v>
      </c>
      <c r="B688" s="5">
        <v>104</v>
      </c>
      <c r="C688" s="5" t="s">
        <v>533</v>
      </c>
      <c r="D688" s="196" t="s">
        <v>550</v>
      </c>
      <c r="E688" s="10">
        <v>63</v>
      </c>
      <c r="F688" s="285">
        <f t="shared" si="882"/>
        <v>141750</v>
      </c>
      <c r="G688" s="285">
        <f t="shared" si="883"/>
        <v>462000.00000000006</v>
      </c>
      <c r="H688" s="285">
        <f t="shared" si="884"/>
        <v>603750</v>
      </c>
      <c r="I688" s="285">
        <v>2250</v>
      </c>
      <c r="J688" s="285">
        <v>7333.3333333333339</v>
      </c>
      <c r="K688" s="10"/>
      <c r="M688" s="319">
        <f t="shared" si="818"/>
        <v>127575</v>
      </c>
      <c r="N688" s="319">
        <f t="shared" si="819"/>
        <v>415800.00000000006</v>
      </c>
      <c r="O688" s="319">
        <f t="shared" si="820"/>
        <v>543375</v>
      </c>
      <c r="P688" s="319">
        <v>2025</v>
      </c>
      <c r="Q688" s="319">
        <v>6600.0000000000009</v>
      </c>
      <c r="R688" s="319">
        <f t="shared" si="813"/>
        <v>8625</v>
      </c>
      <c r="U688" s="315">
        <f t="shared" si="868"/>
        <v>216877.5</v>
      </c>
      <c r="V688" s="315">
        <f t="shared" si="869"/>
        <v>457380.00000000012</v>
      </c>
      <c r="W688" s="320">
        <f t="shared" si="821"/>
        <v>674257.50000000012</v>
      </c>
      <c r="X688" s="315">
        <f t="shared" si="822"/>
        <v>3442.5</v>
      </c>
      <c r="Y688" s="315">
        <f t="shared" si="823"/>
        <v>7260.0000000000018</v>
      </c>
      <c r="Z688" s="320"/>
    </row>
    <row r="689" spans="1:76" s="26" customFormat="1" x14ac:dyDescent="0.45">
      <c r="A689" s="21"/>
      <c r="B689" s="21"/>
      <c r="C689" s="21" t="s">
        <v>507</v>
      </c>
      <c r="D689" s="27"/>
      <c r="E689" s="28"/>
      <c r="F689" s="225">
        <f t="shared" ref="F689:H689" si="885">SUM(F690:F697)</f>
        <v>831636.66666666674</v>
      </c>
      <c r="G689" s="225">
        <f t="shared" si="885"/>
        <v>1080273.2</v>
      </c>
      <c r="H689" s="225">
        <f t="shared" si="885"/>
        <v>1911909.8666666669</v>
      </c>
      <c r="I689" s="290"/>
      <c r="J689" s="290"/>
      <c r="K689" s="28"/>
      <c r="L689" s="53"/>
      <c r="M689" s="225">
        <f t="shared" ref="M689:O689" si="886">SUM(M690:M697)</f>
        <v>748473</v>
      </c>
      <c r="N689" s="225">
        <f t="shared" si="886"/>
        <v>972245.88</v>
      </c>
      <c r="O689" s="225">
        <f t="shared" si="886"/>
        <v>1720718.88</v>
      </c>
      <c r="P689" s="319">
        <v>0</v>
      </c>
      <c r="Q689" s="319">
        <v>0</v>
      </c>
      <c r="R689" s="319">
        <f t="shared" si="813"/>
        <v>0</v>
      </c>
      <c r="S689" s="53"/>
      <c r="T689" s="53"/>
      <c r="U689" s="225">
        <f t="shared" ref="U689:W689" si="887">SUM(U690:U697)</f>
        <v>1272404.1000000001</v>
      </c>
      <c r="V689" s="225">
        <f t="shared" si="887"/>
        <v>1069470.4680000001</v>
      </c>
      <c r="W689" s="225">
        <f t="shared" si="887"/>
        <v>2341874.568</v>
      </c>
      <c r="X689" s="225"/>
      <c r="Y689" s="225"/>
      <c r="Z689" s="225"/>
      <c r="AA689" s="53"/>
      <c r="AB689" s="53"/>
      <c r="AC689" s="53"/>
      <c r="AD689" s="53"/>
      <c r="AE689" s="53"/>
      <c r="AF689" s="53"/>
      <c r="AG689" s="53"/>
      <c r="AH689" s="53"/>
      <c r="AI689" s="53"/>
      <c r="AJ689" s="53"/>
      <c r="AK689" s="53"/>
      <c r="AL689" s="53"/>
      <c r="AM689" s="53"/>
      <c r="AN689" s="53"/>
      <c r="AO689" s="53"/>
      <c r="AP689" s="53"/>
      <c r="AQ689" s="53"/>
      <c r="AR689" s="53"/>
      <c r="AS689" s="53"/>
      <c r="AT689" s="53"/>
      <c r="AU689" s="53"/>
      <c r="AV689" s="53"/>
      <c r="AW689" s="53"/>
      <c r="AX689" s="53"/>
      <c r="AY689" s="53"/>
      <c r="AZ689" s="53"/>
      <c r="BA689" s="53"/>
      <c r="BB689" s="53"/>
      <c r="BC689" s="53"/>
      <c r="BD689" s="53"/>
      <c r="BE689" s="53"/>
      <c r="BF689" s="53"/>
      <c r="BG689" s="53"/>
      <c r="BH689" s="53"/>
      <c r="BI689" s="53"/>
      <c r="BJ689" s="53"/>
      <c r="BK689" s="53"/>
      <c r="BL689" s="53"/>
      <c r="BM689" s="53"/>
      <c r="BN689" s="53"/>
      <c r="BO689" s="53"/>
      <c r="BP689" s="53"/>
      <c r="BQ689" s="53"/>
      <c r="BR689" s="53"/>
      <c r="BS689" s="53"/>
      <c r="BT689" s="53"/>
      <c r="BU689" s="53"/>
      <c r="BV689" s="53"/>
      <c r="BW689" s="53"/>
      <c r="BX689" s="53"/>
    </row>
    <row r="690" spans="1:76" ht="28.5" customHeight="1" outlineLevel="1" x14ac:dyDescent="0.45">
      <c r="A690" s="5">
        <v>559</v>
      </c>
      <c r="B690" s="5">
        <v>105</v>
      </c>
      <c r="C690" s="5" t="s">
        <v>535</v>
      </c>
      <c r="D690" s="196" t="s">
        <v>550</v>
      </c>
      <c r="E690" s="10">
        <v>2</v>
      </c>
      <c r="F690" s="285">
        <f t="shared" ref="F690:F697" si="888">I690*E690</f>
        <v>5833.3333333333339</v>
      </c>
      <c r="G690" s="285">
        <f t="shared" ref="G690:G697" si="889">J690*E690</f>
        <v>91192.2</v>
      </c>
      <c r="H690" s="285">
        <f t="shared" ref="H690:H697" si="890">F690+G690</f>
        <v>97025.533333333326</v>
      </c>
      <c r="I690" s="285">
        <v>2916.666666666667</v>
      </c>
      <c r="J690" s="285">
        <v>45596.1</v>
      </c>
      <c r="K690" s="10"/>
      <c r="M690" s="319">
        <f t="shared" si="818"/>
        <v>5250.0000000000009</v>
      </c>
      <c r="N690" s="319">
        <f t="shared" si="819"/>
        <v>82072.98</v>
      </c>
      <c r="O690" s="319">
        <f t="shared" si="820"/>
        <v>87322.98</v>
      </c>
      <c r="P690" s="319">
        <v>2625.0000000000005</v>
      </c>
      <c r="Q690" s="319">
        <v>41036.49</v>
      </c>
      <c r="R690" s="319">
        <f t="shared" si="813"/>
        <v>43661.49</v>
      </c>
      <c r="U690" s="315">
        <f t="shared" si="868"/>
        <v>8925.0000000000018</v>
      </c>
      <c r="V690" s="315">
        <f t="shared" si="869"/>
        <v>90280.278000000006</v>
      </c>
      <c r="W690" s="320">
        <f t="shared" si="821"/>
        <v>99205.278000000006</v>
      </c>
      <c r="X690" s="315">
        <f t="shared" si="822"/>
        <v>4462.5000000000009</v>
      </c>
      <c r="Y690" s="315">
        <f t="shared" si="823"/>
        <v>45140.139000000003</v>
      </c>
      <c r="Z690" s="320"/>
    </row>
    <row r="691" spans="1:76" ht="128.25" customHeight="1" outlineLevel="1" x14ac:dyDescent="0.45">
      <c r="A691" s="5">
        <v>560</v>
      </c>
      <c r="B691" s="5">
        <v>106</v>
      </c>
      <c r="C691" s="5" t="s">
        <v>536</v>
      </c>
      <c r="D691" s="196" t="s">
        <v>557</v>
      </c>
      <c r="E691" s="10">
        <v>2117</v>
      </c>
      <c r="F691" s="285">
        <f t="shared" si="888"/>
        <v>141133.33333333334</v>
      </c>
      <c r="G691" s="285">
        <f t="shared" si="889"/>
        <v>465740</v>
      </c>
      <c r="H691" s="285">
        <f t="shared" si="890"/>
        <v>606873.33333333337</v>
      </c>
      <c r="I691" s="285">
        <v>66.666666666666671</v>
      </c>
      <c r="J691" s="285">
        <v>220</v>
      </c>
      <c r="K691" s="10"/>
      <c r="M691" s="319">
        <f t="shared" si="818"/>
        <v>127020.00000000001</v>
      </c>
      <c r="N691" s="319">
        <f t="shared" si="819"/>
        <v>419166</v>
      </c>
      <c r="O691" s="319">
        <f t="shared" si="820"/>
        <v>546186</v>
      </c>
      <c r="P691" s="319">
        <v>60.000000000000007</v>
      </c>
      <c r="Q691" s="319">
        <v>198</v>
      </c>
      <c r="R691" s="319">
        <f t="shared" si="813"/>
        <v>258</v>
      </c>
      <c r="U691" s="315">
        <f t="shared" si="868"/>
        <v>215934.00000000003</v>
      </c>
      <c r="V691" s="315">
        <f t="shared" si="869"/>
        <v>461082.60000000003</v>
      </c>
      <c r="W691" s="320">
        <f t="shared" si="821"/>
        <v>677016.60000000009</v>
      </c>
      <c r="X691" s="315">
        <f t="shared" si="822"/>
        <v>102.00000000000001</v>
      </c>
      <c r="Y691" s="315">
        <f t="shared" si="823"/>
        <v>217.8</v>
      </c>
      <c r="Z691" s="320"/>
    </row>
    <row r="692" spans="1:76" ht="142.5" customHeight="1" outlineLevel="1" x14ac:dyDescent="0.45">
      <c r="A692" s="5">
        <v>561</v>
      </c>
      <c r="B692" s="5">
        <v>107</v>
      </c>
      <c r="C692" s="5" t="s">
        <v>537</v>
      </c>
      <c r="D692" s="196" t="s">
        <v>557</v>
      </c>
      <c r="E692" s="10">
        <v>2117</v>
      </c>
      <c r="F692" s="285">
        <f t="shared" si="888"/>
        <v>638628.33333333337</v>
      </c>
      <c r="G692" s="285">
        <f t="shared" si="889"/>
        <v>472091</v>
      </c>
      <c r="H692" s="285">
        <f t="shared" si="890"/>
        <v>1110719.3333333335</v>
      </c>
      <c r="I692" s="285">
        <v>301.66666666666669</v>
      </c>
      <c r="J692" s="285">
        <v>223</v>
      </c>
      <c r="K692" s="10"/>
      <c r="M692" s="319">
        <f t="shared" si="818"/>
        <v>574765.5</v>
      </c>
      <c r="N692" s="319">
        <f t="shared" si="819"/>
        <v>424881.9</v>
      </c>
      <c r="O692" s="319">
        <f t="shared" si="820"/>
        <v>999647.4</v>
      </c>
      <c r="P692" s="319">
        <v>271.5</v>
      </c>
      <c r="Q692" s="319">
        <v>200.70000000000002</v>
      </c>
      <c r="R692" s="319">
        <f t="shared" si="813"/>
        <v>472.20000000000005</v>
      </c>
      <c r="U692" s="315">
        <f t="shared" si="868"/>
        <v>977101.35</v>
      </c>
      <c r="V692" s="315">
        <f t="shared" si="869"/>
        <v>467370.09000000008</v>
      </c>
      <c r="W692" s="320">
        <f t="shared" si="821"/>
        <v>1444471.44</v>
      </c>
      <c r="X692" s="315">
        <f t="shared" si="822"/>
        <v>461.55</v>
      </c>
      <c r="Y692" s="315">
        <f t="shared" si="823"/>
        <v>220.77000000000004</v>
      </c>
      <c r="Z692" s="320"/>
    </row>
    <row r="693" spans="1:76" ht="28.5" customHeight="1" outlineLevel="1" x14ac:dyDescent="0.45">
      <c r="A693" s="5">
        <v>562</v>
      </c>
      <c r="B693" s="5">
        <v>108</v>
      </c>
      <c r="C693" s="5" t="s">
        <v>538</v>
      </c>
      <c r="D693" s="196" t="s">
        <v>557</v>
      </c>
      <c r="E693" s="10">
        <v>5</v>
      </c>
      <c r="F693" s="285">
        <f t="shared" si="888"/>
        <v>1875</v>
      </c>
      <c r="G693" s="285">
        <f t="shared" si="889"/>
        <v>7083.3333333333339</v>
      </c>
      <c r="H693" s="285">
        <f t="shared" si="890"/>
        <v>8958.3333333333339</v>
      </c>
      <c r="I693" s="285">
        <v>375</v>
      </c>
      <c r="J693" s="285">
        <v>1416.6666666666667</v>
      </c>
      <c r="K693" s="10"/>
      <c r="M693" s="319">
        <f t="shared" si="818"/>
        <v>1687.5</v>
      </c>
      <c r="N693" s="319">
        <f t="shared" si="819"/>
        <v>6375</v>
      </c>
      <c r="O693" s="319">
        <f t="shared" si="820"/>
        <v>8062.5</v>
      </c>
      <c r="P693" s="319">
        <v>337.5</v>
      </c>
      <c r="Q693" s="319">
        <v>1275</v>
      </c>
      <c r="R693" s="319">
        <f t="shared" si="813"/>
        <v>1612.5</v>
      </c>
      <c r="U693" s="315">
        <f t="shared" si="868"/>
        <v>2868.75</v>
      </c>
      <c r="V693" s="315">
        <f t="shared" si="869"/>
        <v>7012.5</v>
      </c>
      <c r="W693" s="320">
        <f t="shared" si="821"/>
        <v>9881.25</v>
      </c>
      <c r="X693" s="315">
        <f t="shared" si="822"/>
        <v>573.75</v>
      </c>
      <c r="Y693" s="315">
        <f t="shared" si="823"/>
        <v>1402.5</v>
      </c>
      <c r="Z693" s="320"/>
    </row>
    <row r="694" spans="1:76" ht="14.25" customHeight="1" outlineLevel="1" x14ac:dyDescent="0.45">
      <c r="A694" s="5">
        <v>563</v>
      </c>
      <c r="B694" s="5">
        <v>109</v>
      </c>
      <c r="C694" s="5" t="s">
        <v>539</v>
      </c>
      <c r="D694" s="196" t="s">
        <v>570</v>
      </c>
      <c r="E694" s="10">
        <v>10</v>
      </c>
      <c r="F694" s="285">
        <f t="shared" si="888"/>
        <v>8333.3333333333339</v>
      </c>
      <c r="G694" s="285">
        <f t="shared" si="889"/>
        <v>8333.3333333333339</v>
      </c>
      <c r="H694" s="285">
        <f t="shared" si="890"/>
        <v>16666.666666666668</v>
      </c>
      <c r="I694" s="285">
        <v>833.33333333333337</v>
      </c>
      <c r="J694" s="285">
        <v>833.33333333333337</v>
      </c>
      <c r="K694" s="10"/>
      <c r="M694" s="319">
        <f t="shared" si="818"/>
        <v>7500</v>
      </c>
      <c r="N694" s="319">
        <f t="shared" si="819"/>
        <v>7500</v>
      </c>
      <c r="O694" s="319">
        <f t="shared" si="820"/>
        <v>15000</v>
      </c>
      <c r="P694" s="319">
        <v>750</v>
      </c>
      <c r="Q694" s="319">
        <v>750</v>
      </c>
      <c r="R694" s="319">
        <f t="shared" si="813"/>
        <v>1500</v>
      </c>
      <c r="U694" s="315">
        <f t="shared" si="868"/>
        <v>12750</v>
      </c>
      <c r="V694" s="315">
        <f t="shared" si="869"/>
        <v>8250.0000000000018</v>
      </c>
      <c r="W694" s="320">
        <f t="shared" si="821"/>
        <v>21000</v>
      </c>
      <c r="X694" s="315">
        <f t="shared" si="822"/>
        <v>1275</v>
      </c>
      <c r="Y694" s="315">
        <f t="shared" si="823"/>
        <v>825.00000000000011</v>
      </c>
      <c r="Z694" s="320"/>
    </row>
    <row r="695" spans="1:76" ht="42.75" customHeight="1" outlineLevel="1" x14ac:dyDescent="0.45">
      <c r="A695" s="5">
        <v>564</v>
      </c>
      <c r="B695" s="5">
        <v>110</v>
      </c>
      <c r="C695" s="5" t="s">
        <v>542</v>
      </c>
      <c r="D695" s="196" t="s">
        <v>550</v>
      </c>
      <c r="E695" s="10">
        <v>10</v>
      </c>
      <c r="F695" s="285">
        <f t="shared" si="888"/>
        <v>20833.333333333336</v>
      </c>
      <c r="G695" s="285">
        <f t="shared" si="889"/>
        <v>20833.333333333336</v>
      </c>
      <c r="H695" s="285">
        <f t="shared" si="890"/>
        <v>41666.666666666672</v>
      </c>
      <c r="I695" s="285">
        <v>2083.3333333333335</v>
      </c>
      <c r="J695" s="285">
        <v>2083.3333333333335</v>
      </c>
      <c r="K695" s="10"/>
      <c r="M695" s="319">
        <f t="shared" si="818"/>
        <v>18750.000000000004</v>
      </c>
      <c r="N695" s="319">
        <f t="shared" si="819"/>
        <v>18750.000000000004</v>
      </c>
      <c r="O695" s="319">
        <f t="shared" si="820"/>
        <v>37500.000000000007</v>
      </c>
      <c r="P695" s="319">
        <v>1875.0000000000002</v>
      </c>
      <c r="Q695" s="319">
        <v>1875.0000000000002</v>
      </c>
      <c r="R695" s="319">
        <f t="shared" si="813"/>
        <v>3750.0000000000005</v>
      </c>
      <c r="U695" s="315">
        <f t="shared" si="868"/>
        <v>31875.000000000004</v>
      </c>
      <c r="V695" s="315">
        <f t="shared" si="869"/>
        <v>20625.000000000004</v>
      </c>
      <c r="W695" s="320">
        <f t="shared" si="821"/>
        <v>52500.000000000007</v>
      </c>
      <c r="X695" s="315">
        <f t="shared" si="822"/>
        <v>3187.5000000000005</v>
      </c>
      <c r="Y695" s="315">
        <f t="shared" si="823"/>
        <v>2062.5000000000005</v>
      </c>
      <c r="Z695" s="320"/>
    </row>
    <row r="696" spans="1:76" ht="28.5" customHeight="1" outlineLevel="1" x14ac:dyDescent="0.45">
      <c r="A696" s="5">
        <v>565</v>
      </c>
      <c r="B696" s="5" t="s">
        <v>4</v>
      </c>
      <c r="C696" s="5" t="s">
        <v>543</v>
      </c>
      <c r="D696" s="196" t="s">
        <v>550</v>
      </c>
      <c r="E696" s="10" t="s">
        <v>571</v>
      </c>
      <c r="F696" s="285">
        <f t="shared" si="888"/>
        <v>5000</v>
      </c>
      <c r="G696" s="285">
        <f t="shared" si="889"/>
        <v>5000</v>
      </c>
      <c r="H696" s="285">
        <f t="shared" si="890"/>
        <v>10000</v>
      </c>
      <c r="I696" s="285">
        <v>2500</v>
      </c>
      <c r="J696" s="285">
        <v>2500</v>
      </c>
      <c r="K696" s="10"/>
      <c r="M696" s="319">
        <f t="shared" si="818"/>
        <v>4500</v>
      </c>
      <c r="N696" s="319">
        <f t="shared" si="819"/>
        <v>4500</v>
      </c>
      <c r="O696" s="319">
        <f t="shared" si="820"/>
        <v>9000</v>
      </c>
      <c r="P696" s="319">
        <v>2250</v>
      </c>
      <c r="Q696" s="319">
        <v>2250</v>
      </c>
      <c r="R696" s="319">
        <f t="shared" si="813"/>
        <v>4500</v>
      </c>
      <c r="U696" s="315">
        <f t="shared" si="868"/>
        <v>7650</v>
      </c>
      <c r="V696" s="315">
        <f t="shared" si="869"/>
        <v>4950</v>
      </c>
      <c r="W696" s="320">
        <f t="shared" si="821"/>
        <v>12600</v>
      </c>
      <c r="X696" s="315">
        <f t="shared" si="822"/>
        <v>3825</v>
      </c>
      <c r="Y696" s="315">
        <f t="shared" si="823"/>
        <v>2475</v>
      </c>
      <c r="Z696" s="320"/>
    </row>
    <row r="697" spans="1:76" ht="28.5" customHeight="1" outlineLevel="1" x14ac:dyDescent="0.45">
      <c r="A697" s="5">
        <v>566</v>
      </c>
      <c r="B697" s="5" t="s">
        <v>5</v>
      </c>
      <c r="C697" s="5" t="s">
        <v>544</v>
      </c>
      <c r="D697" s="196" t="s">
        <v>550</v>
      </c>
      <c r="E697" s="10" t="s">
        <v>572</v>
      </c>
      <c r="F697" s="285">
        <f t="shared" si="888"/>
        <v>10000</v>
      </c>
      <c r="G697" s="285">
        <f t="shared" si="889"/>
        <v>10000</v>
      </c>
      <c r="H697" s="285">
        <f t="shared" si="890"/>
        <v>20000</v>
      </c>
      <c r="I697" s="285">
        <v>833.33333333333337</v>
      </c>
      <c r="J697" s="285">
        <v>833.33333333333337</v>
      </c>
      <c r="K697" s="10"/>
      <c r="M697" s="319">
        <f t="shared" si="818"/>
        <v>9000</v>
      </c>
      <c r="N697" s="319">
        <f t="shared" si="819"/>
        <v>9000</v>
      </c>
      <c r="O697" s="319">
        <f t="shared" si="820"/>
        <v>18000</v>
      </c>
      <c r="P697" s="319">
        <v>750</v>
      </c>
      <c r="Q697" s="319">
        <v>750</v>
      </c>
      <c r="R697" s="319">
        <f t="shared" si="813"/>
        <v>1500</v>
      </c>
      <c r="U697" s="315">
        <f t="shared" si="868"/>
        <v>15300</v>
      </c>
      <c r="V697" s="315">
        <f t="shared" si="869"/>
        <v>9900.0000000000018</v>
      </c>
      <c r="W697" s="320">
        <f t="shared" si="821"/>
        <v>25200</v>
      </c>
      <c r="X697" s="315">
        <f t="shared" si="822"/>
        <v>1275</v>
      </c>
      <c r="Y697" s="315">
        <f t="shared" si="823"/>
        <v>825.00000000000011</v>
      </c>
      <c r="Z697" s="320"/>
    </row>
    <row r="698" spans="1:76" s="45" customFormat="1" ht="28.15" customHeight="1" x14ac:dyDescent="0.45">
      <c r="A698" s="40"/>
      <c r="B698" s="40"/>
      <c r="C698" s="40" t="s">
        <v>545</v>
      </c>
      <c r="D698" s="41"/>
      <c r="E698" s="42"/>
      <c r="F698" s="242">
        <f>F3+F322+F527+F532+F554+F564+F614+F634+F652+F673</f>
        <v>198916236.17830002</v>
      </c>
      <c r="G698" s="242">
        <f t="shared" ref="G698:H698" si="891">G3+G322+G527+G532+G554+G564+G614+G634+G652+G673</f>
        <v>260887473.99058139</v>
      </c>
      <c r="H698" s="242">
        <f t="shared" si="891"/>
        <v>459803710.16888142</v>
      </c>
      <c r="I698" s="295"/>
      <c r="J698" s="295"/>
      <c r="K698" s="42"/>
      <c r="L698" s="56"/>
      <c r="M698" s="242">
        <f>M3+M322+M527+M532+M554+M564+M614+M634+M652+M673</f>
        <v>179024612.56047001</v>
      </c>
      <c r="N698" s="242">
        <f t="shared" ref="N698:O698" si="892">N3+N322+N527+N532+N554+N564+N614+N634+N652+N673</f>
        <v>234798726.59152332</v>
      </c>
      <c r="O698" s="242">
        <f t="shared" si="892"/>
        <v>413823339.15199333</v>
      </c>
      <c r="P698" s="319"/>
      <c r="Q698" s="319"/>
      <c r="R698" s="319"/>
      <c r="S698" s="56"/>
      <c r="T698" s="56"/>
      <c r="U698" s="242">
        <f>U3+U322+U527+U532+U554+U564+U614+U634+U652+U673</f>
        <v>304341841.352799</v>
      </c>
      <c r="V698" s="242">
        <f t="shared" ref="V698:W698" si="893">V3+V322+V527+V532+V554+V564+V614+V634+V652+V673</f>
        <v>258278599.25067559</v>
      </c>
      <c r="W698" s="242">
        <f t="shared" si="893"/>
        <v>562620440.60347462</v>
      </c>
      <c r="X698" s="242"/>
      <c r="Y698" s="242"/>
      <c r="Z698" s="242"/>
      <c r="AA698" s="56"/>
      <c r="AB698" s="56"/>
      <c r="AC698" s="56"/>
      <c r="AD698" s="56"/>
      <c r="AE698" s="56"/>
      <c r="AF698" s="56"/>
      <c r="AG698" s="56"/>
      <c r="AH698" s="56"/>
      <c r="AI698" s="56"/>
      <c r="AJ698" s="56"/>
      <c r="AK698" s="56"/>
      <c r="AL698" s="56"/>
      <c r="AM698" s="56"/>
      <c r="AN698" s="56"/>
      <c r="AO698" s="56"/>
      <c r="AP698" s="56"/>
      <c r="AQ698" s="56"/>
      <c r="AR698" s="56"/>
      <c r="AS698" s="56"/>
      <c r="AT698" s="56"/>
      <c r="AU698" s="56"/>
      <c r="AV698" s="56"/>
      <c r="AW698" s="56"/>
      <c r="AX698" s="56"/>
      <c r="AY698" s="56"/>
      <c r="AZ698" s="56"/>
      <c r="BA698" s="56"/>
      <c r="BB698" s="56"/>
      <c r="BC698" s="56"/>
      <c r="BD698" s="56"/>
      <c r="BE698" s="56"/>
      <c r="BF698" s="56"/>
      <c r="BG698" s="56"/>
      <c r="BH698" s="56"/>
      <c r="BI698" s="56"/>
      <c r="BJ698" s="56"/>
      <c r="BK698" s="56"/>
      <c r="BL698" s="56"/>
      <c r="BM698" s="56"/>
      <c r="BN698" s="56"/>
      <c r="BO698" s="56"/>
      <c r="BP698" s="56"/>
      <c r="BQ698" s="56"/>
      <c r="BR698" s="56"/>
      <c r="BS698" s="56"/>
      <c r="BT698" s="56"/>
      <c r="BU698" s="56"/>
      <c r="BV698" s="56"/>
      <c r="BW698" s="56"/>
      <c r="BX698" s="56"/>
    </row>
    <row r="699" spans="1:76" x14ac:dyDescent="0.45">
      <c r="A699" s="5"/>
      <c r="B699" s="5"/>
      <c r="C699" s="5" t="s">
        <v>546</v>
      </c>
      <c r="D699" s="196"/>
      <c r="E699" s="10"/>
      <c r="F699" s="285">
        <f>F698*0.2</f>
        <v>39783247.235660009</v>
      </c>
      <c r="G699" s="285">
        <f t="shared" ref="G699:H699" si="894">G698*0.2</f>
        <v>52177494.798116282</v>
      </c>
      <c r="H699" s="285">
        <f t="shared" si="894"/>
        <v>91960742.033776283</v>
      </c>
      <c r="I699" s="285"/>
      <c r="J699" s="285"/>
      <c r="K699" s="10"/>
      <c r="M699" s="285">
        <f>M698*0.2</f>
        <v>35804922.512094006</v>
      </c>
      <c r="N699" s="285">
        <f t="shared" ref="N699" si="895">N698*0.2</f>
        <v>46959745.318304665</v>
      </c>
      <c r="O699" s="285">
        <f t="shared" ref="O699" si="896">O698*0.2</f>
        <v>82764667.830398679</v>
      </c>
      <c r="P699" s="319"/>
      <c r="Q699" s="319"/>
      <c r="R699" s="319"/>
      <c r="U699" s="285">
        <f>U698*0.2</f>
        <v>60868368.270559803</v>
      </c>
      <c r="V699" s="285">
        <f t="shared" ref="V699" si="897">V698*0.2</f>
        <v>51655719.850135118</v>
      </c>
      <c r="W699" s="285">
        <f t="shared" ref="W699" si="898">W698*0.2</f>
        <v>112524088.12069494</v>
      </c>
      <c r="X699" s="285"/>
      <c r="Y699" s="285"/>
      <c r="Z699" s="285"/>
    </row>
    <row r="700" spans="1:76" x14ac:dyDescent="0.45">
      <c r="A700" s="5"/>
      <c r="B700" s="5"/>
      <c r="C700" s="5" t="s">
        <v>547</v>
      </c>
      <c r="D700" s="196"/>
      <c r="E700" s="10"/>
      <c r="F700" s="285">
        <f>F698+F699</f>
        <v>238699483.41396004</v>
      </c>
      <c r="G700" s="285">
        <f t="shared" ref="G700:H700" si="899">G698+G699</f>
        <v>313064968.78869766</v>
      </c>
      <c r="H700" s="285">
        <f t="shared" si="899"/>
        <v>551764452.2026577</v>
      </c>
      <c r="I700" s="285"/>
      <c r="J700" s="285"/>
      <c r="K700" s="10"/>
      <c r="M700" s="285">
        <f>M698+M699</f>
        <v>214829535.07256401</v>
      </c>
      <c r="N700" s="285">
        <f t="shared" ref="N700" si="900">N698+N699</f>
        <v>281758471.90982801</v>
      </c>
      <c r="O700" s="285">
        <f t="shared" ref="O700" si="901">O698+O699</f>
        <v>496588006.98239201</v>
      </c>
      <c r="P700" s="319"/>
      <c r="Q700" s="319"/>
      <c r="R700" s="319"/>
      <c r="U700" s="285">
        <f>U698+U699</f>
        <v>365210209.62335879</v>
      </c>
      <c r="V700" s="285">
        <f t="shared" ref="V700" si="902">V698+V699</f>
        <v>309934319.10081071</v>
      </c>
      <c r="W700" s="285">
        <f t="shared" ref="W700" si="903">W698+W699</f>
        <v>675144528.72416949</v>
      </c>
      <c r="X700" s="285"/>
      <c r="Y700" s="285"/>
      <c r="Z700" s="285"/>
    </row>
    <row r="701" spans="1:76" x14ac:dyDescent="0.45">
      <c r="L701" s="314">
        <f>H700-O700</f>
        <v>55176445.220265687</v>
      </c>
      <c r="M701" s="315">
        <f>U700/M700</f>
        <v>1.7</v>
      </c>
      <c r="N701" s="315">
        <f>V700/N700</f>
        <v>1.0999999999999996</v>
      </c>
    </row>
    <row r="702" spans="1:76" x14ac:dyDescent="0.45">
      <c r="L702" s="32">
        <f>1-H700/O700</f>
        <v>-0.11111111111111094</v>
      </c>
    </row>
  </sheetData>
  <mergeCells count="17">
    <mergeCell ref="W1:W2"/>
    <mergeCell ref="X1:Y1"/>
    <mergeCell ref="Z1:Z2"/>
    <mergeCell ref="K1:K2"/>
    <mergeCell ref="A1:A2"/>
    <mergeCell ref="B1:B2"/>
    <mergeCell ref="C1:C2"/>
    <mergeCell ref="D1:D2"/>
    <mergeCell ref="E1:E2"/>
    <mergeCell ref="F1:G1"/>
    <mergeCell ref="H1:H2"/>
    <mergeCell ref="I1:J1"/>
    <mergeCell ref="M1:N1"/>
    <mergeCell ref="O1:O2"/>
    <mergeCell ref="P1:Q1"/>
    <mergeCell ref="R1:R2"/>
    <mergeCell ref="U1:V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C250-2A75-4B5D-8D87-954AEB4CC96A}">
  <dimension ref="A1:EQ701"/>
  <sheetViews>
    <sheetView view="pageBreakPreview" zoomScale="55" zoomScaleNormal="70" zoomScaleSheetLayoutView="55" workbookViewId="0">
      <selection activeCell="C2" sqref="C2:C3"/>
    </sheetView>
  </sheetViews>
  <sheetFormatPr defaultColWidth="9.1328125" defaultRowHeight="14.25" outlineLevelRow="1" x14ac:dyDescent="0.45"/>
  <cols>
    <col min="1" max="1" width="5" style="335" customWidth="1"/>
    <col min="2" max="2" width="4.86328125" style="335" customWidth="1"/>
    <col min="3" max="3" width="39.86328125" style="335" customWidth="1"/>
    <col min="4" max="4" width="6.3984375" style="335" customWidth="1"/>
    <col min="5" max="5" width="11.73046875" style="336" customWidth="1"/>
    <col min="6" max="7" width="13.796875" style="334" bestFit="1" customWidth="1"/>
    <col min="8" max="8" width="22.53125" style="324" customWidth="1"/>
    <col min="9" max="9" width="11.1328125" style="324" bestFit="1" customWidth="1"/>
    <col min="10" max="10" width="11.796875" style="324" bestFit="1" customWidth="1"/>
    <col min="11" max="11" width="18" style="334" customWidth="1"/>
    <col min="12" max="12" width="85.59765625" style="335" customWidth="1"/>
    <col min="13" max="61" width="9.1328125" style="32"/>
    <col min="62" max="16384" width="9.1328125" style="182"/>
  </cols>
  <sheetData>
    <row r="1" spans="1:61" s="366" customFormat="1" ht="50.65" customHeight="1" x14ac:dyDescent="0.45">
      <c r="A1" s="363"/>
      <c r="B1" s="363"/>
      <c r="C1" s="363"/>
      <c r="D1" s="363"/>
      <c r="E1" s="364"/>
      <c r="F1" s="395" t="s">
        <v>1365</v>
      </c>
      <c r="G1" s="395"/>
      <c r="H1" s="395"/>
      <c r="I1" s="395"/>
      <c r="J1" s="395"/>
      <c r="K1" s="395"/>
      <c r="L1" s="363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5"/>
      <c r="AJ1" s="365"/>
      <c r="AK1" s="365"/>
      <c r="AL1" s="365"/>
      <c r="AM1" s="365"/>
      <c r="AN1" s="365"/>
      <c r="AO1" s="365"/>
      <c r="AP1" s="365"/>
      <c r="AQ1" s="365"/>
      <c r="AR1" s="365"/>
      <c r="AS1" s="365"/>
      <c r="AT1" s="365"/>
      <c r="AU1" s="365"/>
      <c r="AV1" s="365"/>
      <c r="AW1" s="365"/>
      <c r="AX1" s="365"/>
      <c r="AY1" s="365"/>
      <c r="AZ1" s="365"/>
      <c r="BA1" s="365"/>
      <c r="BB1" s="365"/>
      <c r="BC1" s="365"/>
      <c r="BD1" s="365"/>
      <c r="BE1" s="365"/>
      <c r="BF1" s="365"/>
      <c r="BG1" s="365"/>
      <c r="BH1" s="365"/>
      <c r="BI1" s="365"/>
    </row>
    <row r="2" spans="1:61" ht="27.4" customHeight="1" x14ac:dyDescent="0.45">
      <c r="A2" s="396" t="s">
        <v>3</v>
      </c>
      <c r="B2" s="396" t="s">
        <v>0</v>
      </c>
      <c r="C2" s="394" t="s">
        <v>6</v>
      </c>
      <c r="D2" s="394" t="s">
        <v>548</v>
      </c>
      <c r="E2" s="397" t="s">
        <v>1</v>
      </c>
      <c r="F2" s="393" t="s">
        <v>573</v>
      </c>
      <c r="G2" s="393"/>
      <c r="H2" s="393" t="s">
        <v>576</v>
      </c>
      <c r="I2" s="393" t="s">
        <v>577</v>
      </c>
      <c r="J2" s="393"/>
      <c r="K2" s="393" t="s">
        <v>578</v>
      </c>
      <c r="L2" s="394" t="s">
        <v>579</v>
      </c>
    </row>
    <row r="3" spans="1:61" s="2" customFormat="1" ht="28.5" customHeight="1" x14ac:dyDescent="0.45">
      <c r="A3" s="396"/>
      <c r="B3" s="396"/>
      <c r="C3" s="394"/>
      <c r="D3" s="394"/>
      <c r="E3" s="397"/>
      <c r="F3" s="345" t="s">
        <v>574</v>
      </c>
      <c r="G3" s="345" t="s">
        <v>575</v>
      </c>
      <c r="H3" s="393"/>
      <c r="I3" s="345" t="s">
        <v>574</v>
      </c>
      <c r="J3" s="345" t="s">
        <v>575</v>
      </c>
      <c r="K3" s="393"/>
      <c r="L3" s="394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</row>
    <row r="4" spans="1:61" s="205" customFormat="1" ht="28.5" customHeight="1" x14ac:dyDescent="0.45">
      <c r="A4" s="321"/>
      <c r="B4" s="321"/>
      <c r="C4" s="322" t="s">
        <v>1067</v>
      </c>
      <c r="D4" s="322"/>
      <c r="E4" s="337"/>
      <c r="F4" s="346">
        <f t="shared" ref="F4:H4" si="0">F5+F122+F238</f>
        <v>187696233.72768602</v>
      </c>
      <c r="G4" s="346">
        <f t="shared" si="0"/>
        <v>97447570.664162397</v>
      </c>
      <c r="H4" s="346">
        <f t="shared" si="0"/>
        <v>285143804.39184839</v>
      </c>
      <c r="I4" s="346"/>
      <c r="J4" s="346"/>
      <c r="K4" s="347"/>
      <c r="L4" s="357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</row>
    <row r="5" spans="1:61" s="26" customFormat="1" x14ac:dyDescent="0.45">
      <c r="A5" s="323"/>
      <c r="B5" s="323"/>
      <c r="C5" s="322" t="s">
        <v>7</v>
      </c>
      <c r="D5" s="322"/>
      <c r="E5" s="342"/>
      <c r="F5" s="348">
        <f>F6+F18+F30+F43+F56+F65+F80+F94+F107</f>
        <v>31107949.978500001</v>
      </c>
      <c r="G5" s="348">
        <f t="shared" ref="G5:H5" si="1">G6+G18+G30+G43+G56+G65+G80+G94+G107</f>
        <v>0</v>
      </c>
      <c r="H5" s="348">
        <f t="shared" si="1"/>
        <v>31107949.978500001</v>
      </c>
      <c r="I5" s="348"/>
      <c r="J5" s="348"/>
      <c r="K5" s="330"/>
      <c r="L5" s="357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</row>
    <row r="6" spans="1:61" s="26" customFormat="1" ht="28.5" x14ac:dyDescent="0.45">
      <c r="A6" s="323"/>
      <c r="B6" s="323"/>
      <c r="C6" s="323" t="s">
        <v>8</v>
      </c>
      <c r="D6" s="323"/>
      <c r="E6" s="338"/>
      <c r="F6" s="327">
        <f t="shared" ref="F6:H6" si="2">SUM(F7:F17)</f>
        <v>4096859.58</v>
      </c>
      <c r="G6" s="327">
        <f t="shared" si="2"/>
        <v>0</v>
      </c>
      <c r="H6" s="327">
        <f t="shared" si="2"/>
        <v>4096859.58</v>
      </c>
      <c r="I6" s="327"/>
      <c r="J6" s="327"/>
      <c r="K6" s="328"/>
      <c r="L6" s="358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</row>
    <row r="7" spans="1:61" ht="42.75" customHeight="1" outlineLevel="1" x14ac:dyDescent="0.45">
      <c r="A7" s="324">
        <v>1</v>
      </c>
      <c r="B7" s="324">
        <v>1</v>
      </c>
      <c r="C7" s="324" t="s">
        <v>9</v>
      </c>
      <c r="D7" s="324" t="s">
        <v>549</v>
      </c>
      <c r="E7" s="339">
        <v>1694.7</v>
      </c>
      <c r="F7" s="334">
        <f t="shared" ref="F7:F17" si="3">I7*E7</f>
        <v>1458501.1875</v>
      </c>
      <c r="G7" s="334">
        <f t="shared" ref="G7:G17" si="4">J7*E7</f>
        <v>0</v>
      </c>
      <c r="H7" s="349">
        <f>F7+G7</f>
        <v>1458501.1875</v>
      </c>
      <c r="I7" s="334">
        <v>860.625</v>
      </c>
      <c r="J7" s="334">
        <v>0</v>
      </c>
      <c r="K7" s="334">
        <f>I7+J7</f>
        <v>860.625</v>
      </c>
      <c r="L7" s="359" t="s">
        <v>580</v>
      </c>
    </row>
    <row r="8" spans="1:61" ht="28.5" outlineLevel="1" x14ac:dyDescent="0.45">
      <c r="A8" s="324">
        <v>2</v>
      </c>
      <c r="B8" s="324">
        <v>2</v>
      </c>
      <c r="C8" s="324" t="s">
        <v>10</v>
      </c>
      <c r="D8" s="324" t="s">
        <v>549</v>
      </c>
      <c r="E8" s="339">
        <v>1694.7</v>
      </c>
      <c r="F8" s="334">
        <f t="shared" si="3"/>
        <v>1069567.5375000001</v>
      </c>
      <c r="G8" s="334">
        <f t="shared" si="4"/>
        <v>0</v>
      </c>
      <c r="H8" s="349">
        <f t="shared" ref="H8:H71" si="5">F8+G8</f>
        <v>1069567.5375000001</v>
      </c>
      <c r="I8" s="334">
        <v>631.125</v>
      </c>
      <c r="J8" s="334">
        <v>0</v>
      </c>
      <c r="K8" s="334">
        <f t="shared" ref="K8:K71" si="6">I8+J8</f>
        <v>631.125</v>
      </c>
      <c r="L8" s="359" t="s">
        <v>581</v>
      </c>
    </row>
    <row r="9" spans="1:61" ht="57" customHeight="1" outlineLevel="1" x14ac:dyDescent="0.45">
      <c r="A9" s="324">
        <v>3</v>
      </c>
      <c r="B9" s="324">
        <v>3</v>
      </c>
      <c r="C9" s="324" t="s">
        <v>11</v>
      </c>
      <c r="D9" s="324" t="s">
        <v>550</v>
      </c>
      <c r="E9" s="339">
        <v>1288</v>
      </c>
      <c r="F9" s="334">
        <f t="shared" si="3"/>
        <v>812889</v>
      </c>
      <c r="G9" s="334">
        <f t="shared" si="4"/>
        <v>0</v>
      </c>
      <c r="H9" s="349">
        <f t="shared" si="5"/>
        <v>812889</v>
      </c>
      <c r="I9" s="334">
        <v>631.125</v>
      </c>
      <c r="J9" s="334">
        <v>0</v>
      </c>
      <c r="K9" s="334">
        <f t="shared" si="6"/>
        <v>631.125</v>
      </c>
      <c r="L9" s="359" t="s">
        <v>582</v>
      </c>
    </row>
    <row r="10" spans="1:61" ht="57" customHeight="1" outlineLevel="1" x14ac:dyDescent="0.45">
      <c r="A10" s="324">
        <v>4</v>
      </c>
      <c r="B10" s="324">
        <v>4</v>
      </c>
      <c r="C10" s="324" t="s">
        <v>12</v>
      </c>
      <c r="D10" s="324" t="s">
        <v>550</v>
      </c>
      <c r="E10" s="339">
        <v>184</v>
      </c>
      <c r="F10" s="334">
        <f t="shared" si="3"/>
        <v>105570</v>
      </c>
      <c r="G10" s="334">
        <f t="shared" si="4"/>
        <v>0</v>
      </c>
      <c r="H10" s="349">
        <f t="shared" si="5"/>
        <v>105570</v>
      </c>
      <c r="I10" s="334">
        <v>573.75</v>
      </c>
      <c r="J10" s="334">
        <v>0</v>
      </c>
      <c r="K10" s="334">
        <f t="shared" si="6"/>
        <v>573.75</v>
      </c>
      <c r="L10" s="359" t="s">
        <v>583</v>
      </c>
    </row>
    <row r="11" spans="1:61" ht="57" customHeight="1" outlineLevel="1" x14ac:dyDescent="0.45">
      <c r="A11" s="324">
        <v>5</v>
      </c>
      <c r="B11" s="324">
        <v>5</v>
      </c>
      <c r="C11" s="324" t="s">
        <v>13</v>
      </c>
      <c r="D11" s="324" t="s">
        <v>550</v>
      </c>
      <c r="E11" s="339">
        <v>184</v>
      </c>
      <c r="F11" s="334">
        <f t="shared" si="3"/>
        <v>73899</v>
      </c>
      <c r="G11" s="334">
        <f t="shared" si="4"/>
        <v>0</v>
      </c>
      <c r="H11" s="349">
        <f t="shared" si="5"/>
        <v>73899</v>
      </c>
      <c r="I11" s="334">
        <v>401.625</v>
      </c>
      <c r="J11" s="334">
        <v>0</v>
      </c>
      <c r="K11" s="334">
        <f t="shared" si="6"/>
        <v>401.625</v>
      </c>
      <c r="L11" s="359" t="s">
        <v>584</v>
      </c>
    </row>
    <row r="12" spans="1:61" ht="42.75" customHeight="1" outlineLevel="1" x14ac:dyDescent="0.45">
      <c r="A12" s="324">
        <v>6</v>
      </c>
      <c r="B12" s="324">
        <v>6</v>
      </c>
      <c r="C12" s="324" t="s">
        <v>14</v>
      </c>
      <c r="D12" s="324" t="s">
        <v>551</v>
      </c>
      <c r="E12" s="339">
        <v>221.2</v>
      </c>
      <c r="F12" s="334">
        <f t="shared" si="3"/>
        <v>126913.5</v>
      </c>
      <c r="G12" s="334">
        <f t="shared" si="4"/>
        <v>0</v>
      </c>
      <c r="H12" s="349">
        <f t="shared" si="5"/>
        <v>126913.5</v>
      </c>
      <c r="I12" s="334">
        <v>573.75</v>
      </c>
      <c r="J12" s="334">
        <v>0</v>
      </c>
      <c r="K12" s="334">
        <f t="shared" si="6"/>
        <v>573.75</v>
      </c>
      <c r="L12" s="359" t="s">
        <v>585</v>
      </c>
    </row>
    <row r="13" spans="1:61" ht="71.25" customHeight="1" outlineLevel="1" x14ac:dyDescent="0.45">
      <c r="A13" s="324">
        <v>7</v>
      </c>
      <c r="B13" s="324">
        <v>7</v>
      </c>
      <c r="C13" s="324" t="s">
        <v>15</v>
      </c>
      <c r="D13" s="324" t="s">
        <v>549</v>
      </c>
      <c r="E13" s="339">
        <v>160.4</v>
      </c>
      <c r="F13" s="334">
        <f t="shared" si="3"/>
        <v>154609.56</v>
      </c>
      <c r="G13" s="334">
        <f t="shared" si="4"/>
        <v>0</v>
      </c>
      <c r="H13" s="349">
        <f t="shared" si="5"/>
        <v>154609.56</v>
      </c>
      <c r="I13" s="334">
        <v>963.9</v>
      </c>
      <c r="J13" s="334">
        <v>0</v>
      </c>
      <c r="K13" s="334">
        <f t="shared" si="6"/>
        <v>963.9</v>
      </c>
      <c r="L13" s="359" t="s">
        <v>586</v>
      </c>
    </row>
    <row r="14" spans="1:61" ht="28.5" customHeight="1" outlineLevel="1" x14ac:dyDescent="0.45">
      <c r="A14" s="324">
        <v>8</v>
      </c>
      <c r="B14" s="324">
        <v>8</v>
      </c>
      <c r="C14" s="324" t="s">
        <v>16</v>
      </c>
      <c r="D14" s="324" t="s">
        <v>552</v>
      </c>
      <c r="E14" s="339">
        <v>69.489999999999995</v>
      </c>
      <c r="F14" s="334">
        <f t="shared" si="3"/>
        <v>55817.842499999999</v>
      </c>
      <c r="G14" s="334">
        <f t="shared" si="4"/>
        <v>0</v>
      </c>
      <c r="H14" s="349">
        <f t="shared" si="5"/>
        <v>55817.842499999999</v>
      </c>
      <c r="I14" s="334">
        <v>803.25</v>
      </c>
      <c r="J14" s="334">
        <v>0</v>
      </c>
      <c r="K14" s="334">
        <f t="shared" si="6"/>
        <v>803.25</v>
      </c>
      <c r="L14" s="359" t="s">
        <v>587</v>
      </c>
    </row>
    <row r="15" spans="1:61" ht="28.5" customHeight="1" outlineLevel="1" x14ac:dyDescent="0.45">
      <c r="A15" s="324">
        <v>9</v>
      </c>
      <c r="B15" s="324">
        <v>9</v>
      </c>
      <c r="C15" s="324" t="s">
        <v>17</v>
      </c>
      <c r="D15" s="324" t="s">
        <v>552</v>
      </c>
      <c r="E15" s="339">
        <v>99.7</v>
      </c>
      <c r="F15" s="334">
        <f t="shared" si="3"/>
        <v>80084.025000000009</v>
      </c>
      <c r="G15" s="334">
        <f t="shared" si="4"/>
        <v>0</v>
      </c>
      <c r="H15" s="349">
        <f t="shared" si="5"/>
        <v>80084.025000000009</v>
      </c>
      <c r="I15" s="334">
        <v>803.25</v>
      </c>
      <c r="J15" s="334">
        <v>0</v>
      </c>
      <c r="K15" s="334">
        <f t="shared" si="6"/>
        <v>803.25</v>
      </c>
      <c r="L15" s="359" t="s">
        <v>588</v>
      </c>
    </row>
    <row r="16" spans="1:61" ht="28.5" customHeight="1" outlineLevel="1" x14ac:dyDescent="0.45">
      <c r="A16" s="324">
        <v>10</v>
      </c>
      <c r="B16" s="324">
        <v>10</v>
      </c>
      <c r="C16" s="324" t="s">
        <v>18</v>
      </c>
      <c r="D16" s="324" t="s">
        <v>552</v>
      </c>
      <c r="E16" s="339">
        <v>147.66999999999999</v>
      </c>
      <c r="F16" s="334">
        <f t="shared" si="3"/>
        <v>118615.92749999999</v>
      </c>
      <c r="G16" s="334">
        <f t="shared" si="4"/>
        <v>0</v>
      </c>
      <c r="H16" s="349">
        <f t="shared" si="5"/>
        <v>118615.92749999999</v>
      </c>
      <c r="I16" s="334">
        <v>803.25</v>
      </c>
      <c r="J16" s="334">
        <v>0</v>
      </c>
      <c r="K16" s="334">
        <f t="shared" si="6"/>
        <v>803.25</v>
      </c>
      <c r="L16" s="359" t="s">
        <v>589</v>
      </c>
    </row>
    <row r="17" spans="1:61" ht="28.5" customHeight="1" outlineLevel="1" x14ac:dyDescent="0.45">
      <c r="A17" s="324">
        <v>11</v>
      </c>
      <c r="B17" s="324">
        <v>11</v>
      </c>
      <c r="C17" s="324" t="s">
        <v>19</v>
      </c>
      <c r="D17" s="324" t="s">
        <v>550</v>
      </c>
      <c r="E17" s="339">
        <v>8</v>
      </c>
      <c r="F17" s="334">
        <f t="shared" si="3"/>
        <v>40392</v>
      </c>
      <c r="G17" s="334">
        <f t="shared" si="4"/>
        <v>0</v>
      </c>
      <c r="H17" s="349">
        <f t="shared" si="5"/>
        <v>40392</v>
      </c>
      <c r="I17" s="334">
        <v>5049</v>
      </c>
      <c r="J17" s="334">
        <v>0</v>
      </c>
      <c r="K17" s="334">
        <f t="shared" si="6"/>
        <v>5049</v>
      </c>
      <c r="L17" s="359" t="s">
        <v>590</v>
      </c>
    </row>
    <row r="18" spans="1:61" s="26" customFormat="1" ht="28.5" x14ac:dyDescent="0.45">
      <c r="A18" s="323"/>
      <c r="B18" s="323"/>
      <c r="C18" s="323" t="s">
        <v>20</v>
      </c>
      <c r="D18" s="323"/>
      <c r="E18" s="338"/>
      <c r="F18" s="327">
        <f t="shared" ref="F18:H18" si="7">SUM(F19:F29)</f>
        <v>3472457.3234999999</v>
      </c>
      <c r="G18" s="327">
        <f t="shared" si="7"/>
        <v>0</v>
      </c>
      <c r="H18" s="327">
        <f t="shared" si="7"/>
        <v>3472457.3234999999</v>
      </c>
      <c r="I18" s="327">
        <v>0</v>
      </c>
      <c r="J18" s="327">
        <v>0</v>
      </c>
      <c r="K18" s="328">
        <f t="shared" si="6"/>
        <v>0</v>
      </c>
      <c r="L18" s="358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</row>
    <row r="19" spans="1:61" ht="57" customHeight="1" outlineLevel="1" x14ac:dyDescent="0.45">
      <c r="A19" s="324">
        <v>12</v>
      </c>
      <c r="B19" s="324">
        <v>12</v>
      </c>
      <c r="C19" s="324" t="s">
        <v>21</v>
      </c>
      <c r="D19" s="324" t="s">
        <v>549</v>
      </c>
      <c r="E19" s="339">
        <v>1040.8</v>
      </c>
      <c r="F19" s="334">
        <f t="shared" ref="F19:F29" si="8">I19*E19</f>
        <v>895738.5</v>
      </c>
      <c r="G19" s="334">
        <f t="shared" ref="G19:G29" si="9">J19*E19</f>
        <v>0</v>
      </c>
      <c r="H19" s="349">
        <f t="shared" si="5"/>
        <v>895738.5</v>
      </c>
      <c r="I19" s="334">
        <v>860.625</v>
      </c>
      <c r="J19" s="334">
        <v>0</v>
      </c>
      <c r="K19" s="334">
        <f t="shared" si="6"/>
        <v>860.625</v>
      </c>
      <c r="L19" s="359" t="s">
        <v>591</v>
      </c>
    </row>
    <row r="20" spans="1:61" ht="57" customHeight="1" outlineLevel="1" x14ac:dyDescent="0.45">
      <c r="A20" s="324">
        <v>13</v>
      </c>
      <c r="B20" s="324">
        <v>13</v>
      </c>
      <c r="C20" s="324" t="s">
        <v>22</v>
      </c>
      <c r="D20" s="324" t="s">
        <v>549</v>
      </c>
      <c r="E20" s="339">
        <v>1040.8</v>
      </c>
      <c r="F20" s="334">
        <f t="shared" si="8"/>
        <v>871852.1399999999</v>
      </c>
      <c r="G20" s="334">
        <f t="shared" si="9"/>
        <v>0</v>
      </c>
      <c r="H20" s="349">
        <f t="shared" si="5"/>
        <v>871852.1399999999</v>
      </c>
      <c r="I20" s="334">
        <v>837.67499999999995</v>
      </c>
      <c r="J20" s="334">
        <v>0</v>
      </c>
      <c r="K20" s="334">
        <f t="shared" si="6"/>
        <v>837.67499999999995</v>
      </c>
      <c r="L20" s="359" t="s">
        <v>592</v>
      </c>
    </row>
    <row r="21" spans="1:61" ht="28.5" customHeight="1" outlineLevel="1" x14ac:dyDescent="0.45">
      <c r="A21" s="324">
        <v>14</v>
      </c>
      <c r="B21" s="324">
        <v>14</v>
      </c>
      <c r="C21" s="324" t="s">
        <v>10</v>
      </c>
      <c r="D21" s="324" t="s">
        <v>549</v>
      </c>
      <c r="E21" s="339">
        <v>1040.8</v>
      </c>
      <c r="F21" s="334">
        <f t="shared" si="8"/>
        <v>656874.9</v>
      </c>
      <c r="G21" s="334">
        <f t="shared" si="9"/>
        <v>0</v>
      </c>
      <c r="H21" s="349">
        <f t="shared" si="5"/>
        <v>656874.9</v>
      </c>
      <c r="I21" s="334">
        <v>631.125</v>
      </c>
      <c r="J21" s="334">
        <v>0</v>
      </c>
      <c r="K21" s="334">
        <f t="shared" si="6"/>
        <v>631.125</v>
      </c>
      <c r="L21" s="359" t="s">
        <v>593</v>
      </c>
    </row>
    <row r="22" spans="1:61" ht="57" customHeight="1" outlineLevel="1" x14ac:dyDescent="0.45">
      <c r="A22" s="324">
        <v>15</v>
      </c>
      <c r="B22" s="324">
        <v>15</v>
      </c>
      <c r="C22" s="324" t="s">
        <v>23</v>
      </c>
      <c r="D22" s="324" t="s">
        <v>550</v>
      </c>
      <c r="E22" s="339">
        <v>368</v>
      </c>
      <c r="F22" s="334">
        <f t="shared" si="8"/>
        <v>232254</v>
      </c>
      <c r="G22" s="334">
        <f t="shared" si="9"/>
        <v>0</v>
      </c>
      <c r="H22" s="349">
        <f t="shared" si="5"/>
        <v>232254</v>
      </c>
      <c r="I22" s="334">
        <v>631.125</v>
      </c>
      <c r="J22" s="334">
        <v>0</v>
      </c>
      <c r="K22" s="334">
        <f t="shared" si="6"/>
        <v>631.125</v>
      </c>
      <c r="L22" s="359" t="s">
        <v>582</v>
      </c>
    </row>
    <row r="23" spans="1:61" ht="57" customHeight="1" outlineLevel="1" x14ac:dyDescent="0.45">
      <c r="A23" s="324">
        <v>16</v>
      </c>
      <c r="B23" s="324">
        <v>16</v>
      </c>
      <c r="C23" s="324" t="s">
        <v>12</v>
      </c>
      <c r="D23" s="324" t="s">
        <v>550</v>
      </c>
      <c r="E23" s="339">
        <v>368</v>
      </c>
      <c r="F23" s="334">
        <f t="shared" si="8"/>
        <v>211140</v>
      </c>
      <c r="G23" s="334">
        <f t="shared" si="9"/>
        <v>0</v>
      </c>
      <c r="H23" s="349">
        <f t="shared" si="5"/>
        <v>211140</v>
      </c>
      <c r="I23" s="334">
        <v>573.75</v>
      </c>
      <c r="J23" s="334">
        <v>0</v>
      </c>
      <c r="K23" s="334">
        <f t="shared" si="6"/>
        <v>573.75</v>
      </c>
      <c r="L23" s="359" t="s">
        <v>583</v>
      </c>
    </row>
    <row r="24" spans="1:61" ht="57" customHeight="1" outlineLevel="1" x14ac:dyDescent="0.45">
      <c r="A24" s="324">
        <v>17</v>
      </c>
      <c r="B24" s="324">
        <v>17</v>
      </c>
      <c r="C24" s="324" t="s">
        <v>13</v>
      </c>
      <c r="D24" s="324" t="s">
        <v>550</v>
      </c>
      <c r="E24" s="339">
        <v>368</v>
      </c>
      <c r="F24" s="334">
        <f t="shared" si="8"/>
        <v>147798</v>
      </c>
      <c r="G24" s="334">
        <f t="shared" si="9"/>
        <v>0</v>
      </c>
      <c r="H24" s="349">
        <f t="shared" si="5"/>
        <v>147798</v>
      </c>
      <c r="I24" s="334">
        <v>401.625</v>
      </c>
      <c r="J24" s="334">
        <v>0</v>
      </c>
      <c r="K24" s="334">
        <f t="shared" si="6"/>
        <v>401.625</v>
      </c>
      <c r="L24" s="359" t="s">
        <v>584</v>
      </c>
    </row>
    <row r="25" spans="1:61" ht="57" customHeight="1" outlineLevel="1" x14ac:dyDescent="0.45">
      <c r="A25" s="324">
        <v>18</v>
      </c>
      <c r="B25" s="324">
        <v>18</v>
      </c>
      <c r="C25" s="324" t="s">
        <v>24</v>
      </c>
      <c r="D25" s="324" t="s">
        <v>550</v>
      </c>
      <c r="E25" s="339">
        <v>168</v>
      </c>
      <c r="F25" s="334">
        <f t="shared" si="8"/>
        <v>106029</v>
      </c>
      <c r="G25" s="334">
        <f t="shared" si="9"/>
        <v>0</v>
      </c>
      <c r="H25" s="349">
        <f t="shared" si="5"/>
        <v>106029</v>
      </c>
      <c r="I25" s="334">
        <v>631.125</v>
      </c>
      <c r="J25" s="334">
        <v>0</v>
      </c>
      <c r="K25" s="334">
        <f t="shared" si="6"/>
        <v>631.125</v>
      </c>
      <c r="L25" s="359" t="s">
        <v>594</v>
      </c>
    </row>
    <row r="26" spans="1:61" ht="42.75" customHeight="1" outlineLevel="1" x14ac:dyDescent="0.45">
      <c r="A26" s="324">
        <v>19</v>
      </c>
      <c r="B26" s="324">
        <v>19</v>
      </c>
      <c r="C26" s="324" t="s">
        <v>14</v>
      </c>
      <c r="D26" s="324" t="s">
        <v>551</v>
      </c>
      <c r="E26" s="339">
        <v>205.5</v>
      </c>
      <c r="F26" s="334">
        <f t="shared" si="8"/>
        <v>117905.625</v>
      </c>
      <c r="G26" s="334">
        <f t="shared" si="9"/>
        <v>0</v>
      </c>
      <c r="H26" s="349">
        <f t="shared" si="5"/>
        <v>117905.625</v>
      </c>
      <c r="I26" s="334">
        <v>573.75</v>
      </c>
      <c r="J26" s="334">
        <v>0</v>
      </c>
      <c r="K26" s="334">
        <f t="shared" si="6"/>
        <v>573.75</v>
      </c>
      <c r="L26" s="359" t="s">
        <v>595</v>
      </c>
    </row>
    <row r="27" spans="1:61" ht="71.25" customHeight="1" outlineLevel="1" x14ac:dyDescent="0.45">
      <c r="A27" s="324">
        <v>20</v>
      </c>
      <c r="B27" s="324">
        <v>20</v>
      </c>
      <c r="C27" s="324" t="s">
        <v>15</v>
      </c>
      <c r="D27" s="324" t="s">
        <v>549</v>
      </c>
      <c r="E27" s="339">
        <v>160.74</v>
      </c>
      <c r="F27" s="334">
        <f t="shared" si="8"/>
        <v>154937.28599999999</v>
      </c>
      <c r="G27" s="334">
        <f t="shared" si="9"/>
        <v>0</v>
      </c>
      <c r="H27" s="349">
        <f t="shared" si="5"/>
        <v>154937.28599999999</v>
      </c>
      <c r="I27" s="334">
        <v>963.9</v>
      </c>
      <c r="J27" s="334">
        <v>0</v>
      </c>
      <c r="K27" s="334">
        <f t="shared" si="6"/>
        <v>963.9</v>
      </c>
      <c r="L27" s="359" t="s">
        <v>596</v>
      </c>
    </row>
    <row r="28" spans="1:61" ht="40.9" customHeight="1" outlineLevel="1" x14ac:dyDescent="0.45">
      <c r="A28" s="324">
        <v>21</v>
      </c>
      <c r="B28" s="324">
        <v>21</v>
      </c>
      <c r="C28" s="324" t="s">
        <v>19</v>
      </c>
      <c r="D28" s="324" t="s">
        <v>550</v>
      </c>
      <c r="E28" s="339">
        <v>8</v>
      </c>
      <c r="F28" s="334">
        <f t="shared" si="8"/>
        <v>40392</v>
      </c>
      <c r="G28" s="334">
        <f t="shared" si="9"/>
        <v>0</v>
      </c>
      <c r="H28" s="349">
        <f t="shared" si="5"/>
        <v>40392</v>
      </c>
      <c r="I28" s="334">
        <v>5049</v>
      </c>
      <c r="J28" s="334">
        <v>0</v>
      </c>
      <c r="K28" s="334">
        <f t="shared" si="6"/>
        <v>5049</v>
      </c>
      <c r="L28" s="359" t="s">
        <v>590</v>
      </c>
    </row>
    <row r="29" spans="1:61" ht="42" customHeight="1" outlineLevel="1" x14ac:dyDescent="0.45">
      <c r="A29" s="324">
        <v>22</v>
      </c>
      <c r="B29" s="324">
        <v>22</v>
      </c>
      <c r="C29" s="324" t="s">
        <v>25</v>
      </c>
      <c r="D29" s="324" t="s">
        <v>552</v>
      </c>
      <c r="E29" s="339">
        <v>46.73</v>
      </c>
      <c r="F29" s="334">
        <f t="shared" si="8"/>
        <v>37535.872499999998</v>
      </c>
      <c r="G29" s="334">
        <f t="shared" si="9"/>
        <v>0</v>
      </c>
      <c r="H29" s="349">
        <f t="shared" si="5"/>
        <v>37535.872499999998</v>
      </c>
      <c r="I29" s="334">
        <v>803.25</v>
      </c>
      <c r="J29" s="334">
        <v>0</v>
      </c>
      <c r="K29" s="334">
        <f t="shared" si="6"/>
        <v>803.25</v>
      </c>
      <c r="L29" s="359" t="s">
        <v>597</v>
      </c>
    </row>
    <row r="30" spans="1:61" s="26" customFormat="1" ht="28.5" x14ac:dyDescent="0.45">
      <c r="A30" s="323"/>
      <c r="B30" s="323"/>
      <c r="C30" s="323" t="s">
        <v>26</v>
      </c>
      <c r="D30" s="323"/>
      <c r="E30" s="355">
        <f t="shared" ref="E30" si="10">SUM(E31:E42)</f>
        <v>3322.39</v>
      </c>
      <c r="F30" s="327">
        <f t="shared" ref="F30:H30" si="11">SUM(F31:F42)</f>
        <v>2310919.2674999996</v>
      </c>
      <c r="G30" s="327">
        <f t="shared" si="11"/>
        <v>0</v>
      </c>
      <c r="H30" s="327">
        <f t="shared" si="11"/>
        <v>2310919.2674999996</v>
      </c>
      <c r="I30" s="327">
        <v>0</v>
      </c>
      <c r="J30" s="327">
        <v>0</v>
      </c>
      <c r="K30" s="328">
        <f t="shared" si="6"/>
        <v>0</v>
      </c>
      <c r="L30" s="358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</row>
    <row r="31" spans="1:61" ht="42.75" customHeight="1" outlineLevel="1" x14ac:dyDescent="0.45">
      <c r="A31" s="324">
        <v>23</v>
      </c>
      <c r="B31" s="324">
        <v>23</v>
      </c>
      <c r="C31" s="324" t="s">
        <v>22</v>
      </c>
      <c r="D31" s="324" t="s">
        <v>549</v>
      </c>
      <c r="E31" s="339">
        <v>961.9</v>
      </c>
      <c r="F31" s="334">
        <f t="shared" ref="F31:F42" si="12">I31*E31</f>
        <v>805759.5824999999</v>
      </c>
      <c r="G31" s="334">
        <f t="shared" ref="G31:G42" si="13">J31*E31</f>
        <v>0</v>
      </c>
      <c r="H31" s="349">
        <f t="shared" si="5"/>
        <v>805759.5824999999</v>
      </c>
      <c r="I31" s="334">
        <v>837.67499999999995</v>
      </c>
      <c r="J31" s="334">
        <v>0</v>
      </c>
      <c r="K31" s="334">
        <f t="shared" si="6"/>
        <v>837.67499999999995</v>
      </c>
      <c r="L31" s="359" t="s">
        <v>598</v>
      </c>
    </row>
    <row r="32" spans="1:61" ht="28.5" customHeight="1" outlineLevel="1" x14ac:dyDescent="0.45">
      <c r="A32" s="324">
        <v>24</v>
      </c>
      <c r="B32" s="324">
        <v>24</v>
      </c>
      <c r="C32" s="324" t="s">
        <v>10</v>
      </c>
      <c r="D32" s="324" t="s">
        <v>549</v>
      </c>
      <c r="E32" s="339">
        <v>961.9</v>
      </c>
      <c r="F32" s="334">
        <f t="shared" si="12"/>
        <v>607079.13749999995</v>
      </c>
      <c r="G32" s="334">
        <f t="shared" si="13"/>
        <v>0</v>
      </c>
      <c r="H32" s="349">
        <f t="shared" si="5"/>
        <v>607079.13749999995</v>
      </c>
      <c r="I32" s="334">
        <v>631.125</v>
      </c>
      <c r="J32" s="334">
        <v>0</v>
      </c>
      <c r="K32" s="334">
        <f t="shared" si="6"/>
        <v>631.125</v>
      </c>
      <c r="L32" s="359" t="s">
        <v>599</v>
      </c>
    </row>
    <row r="33" spans="1:61" ht="57" customHeight="1" outlineLevel="1" x14ac:dyDescent="0.45">
      <c r="A33" s="324">
        <v>25</v>
      </c>
      <c r="B33" s="324">
        <v>25</v>
      </c>
      <c r="C33" s="324" t="s">
        <v>23</v>
      </c>
      <c r="D33" s="324" t="s">
        <v>550</v>
      </c>
      <c r="E33" s="339">
        <v>480</v>
      </c>
      <c r="F33" s="334">
        <f t="shared" si="12"/>
        <v>302940</v>
      </c>
      <c r="G33" s="334">
        <f t="shared" si="13"/>
        <v>0</v>
      </c>
      <c r="H33" s="349">
        <f t="shared" si="5"/>
        <v>302940</v>
      </c>
      <c r="I33" s="334">
        <v>631.125</v>
      </c>
      <c r="J33" s="334">
        <v>0</v>
      </c>
      <c r="K33" s="334">
        <f t="shared" si="6"/>
        <v>631.125</v>
      </c>
      <c r="L33" s="359" t="s">
        <v>582</v>
      </c>
    </row>
    <row r="34" spans="1:61" ht="57" customHeight="1" outlineLevel="1" x14ac:dyDescent="0.45">
      <c r="A34" s="324">
        <v>26</v>
      </c>
      <c r="B34" s="324">
        <v>26</v>
      </c>
      <c r="C34" s="324" t="s">
        <v>24</v>
      </c>
      <c r="D34" s="324" t="s">
        <v>550</v>
      </c>
      <c r="E34" s="339">
        <v>184</v>
      </c>
      <c r="F34" s="334">
        <f t="shared" si="12"/>
        <v>105570</v>
      </c>
      <c r="G34" s="334">
        <f t="shared" si="13"/>
        <v>0</v>
      </c>
      <c r="H34" s="349">
        <f t="shared" si="5"/>
        <v>105570</v>
      </c>
      <c r="I34" s="334">
        <v>573.75</v>
      </c>
      <c r="J34" s="334">
        <v>0</v>
      </c>
      <c r="K34" s="334">
        <f t="shared" si="6"/>
        <v>573.75</v>
      </c>
      <c r="L34" s="359" t="s">
        <v>594</v>
      </c>
    </row>
    <row r="35" spans="1:61" ht="57" customHeight="1" outlineLevel="1" x14ac:dyDescent="0.45">
      <c r="A35" s="324">
        <v>27</v>
      </c>
      <c r="B35" s="324">
        <v>27</v>
      </c>
      <c r="C35" s="324" t="s">
        <v>12</v>
      </c>
      <c r="D35" s="324" t="s">
        <v>550</v>
      </c>
      <c r="E35" s="339">
        <v>184</v>
      </c>
      <c r="F35" s="334">
        <f t="shared" si="12"/>
        <v>84456</v>
      </c>
      <c r="G35" s="334">
        <f t="shared" si="13"/>
        <v>0</v>
      </c>
      <c r="H35" s="349">
        <f t="shared" si="5"/>
        <v>84456</v>
      </c>
      <c r="I35" s="334">
        <v>459</v>
      </c>
      <c r="J35" s="334">
        <v>0</v>
      </c>
      <c r="K35" s="334">
        <f t="shared" si="6"/>
        <v>459</v>
      </c>
      <c r="L35" s="359" t="s">
        <v>583</v>
      </c>
    </row>
    <row r="36" spans="1:61" ht="57" customHeight="1" outlineLevel="1" x14ac:dyDescent="0.45">
      <c r="A36" s="324">
        <v>28</v>
      </c>
      <c r="B36" s="324">
        <v>28</v>
      </c>
      <c r="C36" s="324" t="s">
        <v>13</v>
      </c>
      <c r="D36" s="324" t="s">
        <v>550</v>
      </c>
      <c r="E36" s="339">
        <v>184</v>
      </c>
      <c r="F36" s="334">
        <f t="shared" si="12"/>
        <v>73899</v>
      </c>
      <c r="G36" s="334">
        <f t="shared" si="13"/>
        <v>0</v>
      </c>
      <c r="H36" s="349">
        <f t="shared" si="5"/>
        <v>73899</v>
      </c>
      <c r="I36" s="334">
        <v>401.625</v>
      </c>
      <c r="J36" s="334">
        <v>0</v>
      </c>
      <c r="K36" s="334">
        <f t="shared" si="6"/>
        <v>401.625</v>
      </c>
      <c r="L36" s="359" t="s">
        <v>584</v>
      </c>
    </row>
    <row r="37" spans="1:61" ht="42.75" customHeight="1" outlineLevel="1" x14ac:dyDescent="0.45">
      <c r="A37" s="324">
        <v>29</v>
      </c>
      <c r="B37" s="324">
        <v>29</v>
      </c>
      <c r="C37" s="324" t="s">
        <v>14</v>
      </c>
      <c r="D37" s="324" t="s">
        <v>551</v>
      </c>
      <c r="E37" s="339">
        <v>110.1</v>
      </c>
      <c r="F37" s="334">
        <f t="shared" si="12"/>
        <v>63169.875</v>
      </c>
      <c r="G37" s="334">
        <f t="shared" si="13"/>
        <v>0</v>
      </c>
      <c r="H37" s="349">
        <f t="shared" si="5"/>
        <v>63169.875</v>
      </c>
      <c r="I37" s="334">
        <v>573.75</v>
      </c>
      <c r="J37" s="334">
        <v>0</v>
      </c>
      <c r="K37" s="334">
        <f t="shared" si="6"/>
        <v>573.75</v>
      </c>
      <c r="L37" s="359" t="s">
        <v>600</v>
      </c>
    </row>
    <row r="38" spans="1:61" ht="71.25" customHeight="1" outlineLevel="1" x14ac:dyDescent="0.45">
      <c r="A38" s="324">
        <v>30</v>
      </c>
      <c r="B38" s="324">
        <v>30</v>
      </c>
      <c r="C38" s="324" t="s">
        <v>15</v>
      </c>
      <c r="D38" s="324" t="s">
        <v>549</v>
      </c>
      <c r="E38" s="339">
        <v>78.2</v>
      </c>
      <c r="F38" s="334">
        <f t="shared" si="12"/>
        <v>75376.98</v>
      </c>
      <c r="G38" s="334">
        <f t="shared" si="13"/>
        <v>0</v>
      </c>
      <c r="H38" s="349">
        <f t="shared" si="5"/>
        <v>75376.98</v>
      </c>
      <c r="I38" s="334">
        <v>963.9</v>
      </c>
      <c r="J38" s="334">
        <v>0</v>
      </c>
      <c r="K38" s="334">
        <f t="shared" si="6"/>
        <v>963.9</v>
      </c>
      <c r="L38" s="359" t="s">
        <v>601</v>
      </c>
    </row>
    <row r="39" spans="1:61" ht="28.5" customHeight="1" outlineLevel="1" x14ac:dyDescent="0.45">
      <c r="A39" s="324">
        <v>31</v>
      </c>
      <c r="B39" s="324">
        <v>31</v>
      </c>
      <c r="C39" s="324" t="s">
        <v>27</v>
      </c>
      <c r="D39" s="324" t="s">
        <v>552</v>
      </c>
      <c r="E39" s="339">
        <v>73.83</v>
      </c>
      <c r="F39" s="334">
        <f t="shared" si="12"/>
        <v>59303.947500000002</v>
      </c>
      <c r="G39" s="334">
        <f t="shared" si="13"/>
        <v>0</v>
      </c>
      <c r="H39" s="349">
        <f t="shared" si="5"/>
        <v>59303.947500000002</v>
      </c>
      <c r="I39" s="334">
        <v>803.25</v>
      </c>
      <c r="J39" s="334">
        <v>0</v>
      </c>
      <c r="K39" s="334">
        <f t="shared" si="6"/>
        <v>803.25</v>
      </c>
      <c r="L39" s="359" t="s">
        <v>602</v>
      </c>
    </row>
    <row r="40" spans="1:61" ht="28.5" customHeight="1" outlineLevel="1" x14ac:dyDescent="0.45">
      <c r="A40" s="324">
        <v>32</v>
      </c>
      <c r="B40" s="324">
        <v>32</v>
      </c>
      <c r="C40" s="324" t="s">
        <v>25</v>
      </c>
      <c r="D40" s="324" t="s">
        <v>552</v>
      </c>
      <c r="E40" s="339">
        <v>93.46</v>
      </c>
      <c r="F40" s="334">
        <f t="shared" si="12"/>
        <v>75071.744999999995</v>
      </c>
      <c r="G40" s="334">
        <f t="shared" si="13"/>
        <v>0</v>
      </c>
      <c r="H40" s="349">
        <f t="shared" si="5"/>
        <v>75071.744999999995</v>
      </c>
      <c r="I40" s="334">
        <v>803.25</v>
      </c>
      <c r="J40" s="334">
        <v>0</v>
      </c>
      <c r="K40" s="334">
        <f t="shared" si="6"/>
        <v>803.25</v>
      </c>
      <c r="L40" s="359" t="s">
        <v>603</v>
      </c>
    </row>
    <row r="41" spans="1:61" ht="42.75" customHeight="1" outlineLevel="1" x14ac:dyDescent="0.45">
      <c r="A41" s="324">
        <v>33</v>
      </c>
      <c r="B41" s="324">
        <v>33</v>
      </c>
      <c r="C41" s="324" t="s">
        <v>28</v>
      </c>
      <c r="D41" s="324" t="s">
        <v>550</v>
      </c>
      <c r="E41" s="339">
        <v>3</v>
      </c>
      <c r="F41" s="334">
        <f t="shared" si="12"/>
        <v>17901</v>
      </c>
      <c r="G41" s="334">
        <f t="shared" si="13"/>
        <v>0</v>
      </c>
      <c r="H41" s="349">
        <f t="shared" si="5"/>
        <v>17901</v>
      </c>
      <c r="I41" s="334">
        <v>5967</v>
      </c>
      <c r="J41" s="334">
        <v>0</v>
      </c>
      <c r="K41" s="334">
        <f t="shared" si="6"/>
        <v>5967</v>
      </c>
      <c r="L41" s="359" t="s">
        <v>604</v>
      </c>
    </row>
    <row r="42" spans="1:61" ht="28.5" customHeight="1" outlineLevel="1" x14ac:dyDescent="0.45">
      <c r="A42" s="324">
        <v>34</v>
      </c>
      <c r="B42" s="324">
        <v>34</v>
      </c>
      <c r="C42" s="324" t="s">
        <v>19</v>
      </c>
      <c r="D42" s="324" t="s">
        <v>550</v>
      </c>
      <c r="E42" s="339">
        <v>8</v>
      </c>
      <c r="F42" s="334">
        <f t="shared" si="12"/>
        <v>40392</v>
      </c>
      <c r="G42" s="334">
        <f t="shared" si="13"/>
        <v>0</v>
      </c>
      <c r="H42" s="349">
        <f t="shared" si="5"/>
        <v>40392</v>
      </c>
      <c r="I42" s="334">
        <v>5049</v>
      </c>
      <c r="J42" s="334">
        <v>0</v>
      </c>
      <c r="K42" s="334">
        <f t="shared" si="6"/>
        <v>5049</v>
      </c>
      <c r="L42" s="359" t="s">
        <v>605</v>
      </c>
    </row>
    <row r="43" spans="1:61" s="26" customFormat="1" ht="28.5" x14ac:dyDescent="0.45">
      <c r="A43" s="323"/>
      <c r="B43" s="323"/>
      <c r="C43" s="323" t="s">
        <v>29</v>
      </c>
      <c r="D43" s="323"/>
      <c r="E43" s="338"/>
      <c r="F43" s="327">
        <f t="shared" ref="F43:H43" si="14">SUM(F44:F55)</f>
        <v>4474128.8925000001</v>
      </c>
      <c r="G43" s="327">
        <f t="shared" si="14"/>
        <v>0</v>
      </c>
      <c r="H43" s="327">
        <f t="shared" si="14"/>
        <v>4474128.8925000001</v>
      </c>
      <c r="I43" s="327">
        <v>0</v>
      </c>
      <c r="J43" s="327">
        <v>0</v>
      </c>
      <c r="K43" s="328">
        <f t="shared" si="6"/>
        <v>0</v>
      </c>
      <c r="L43" s="358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</row>
    <row r="44" spans="1:61" ht="42.75" customHeight="1" outlineLevel="1" x14ac:dyDescent="0.45">
      <c r="A44" s="324">
        <v>35</v>
      </c>
      <c r="B44" s="324">
        <v>35</v>
      </c>
      <c r="C44" s="324" t="s">
        <v>30</v>
      </c>
      <c r="D44" s="324" t="s">
        <v>549</v>
      </c>
      <c r="E44" s="339">
        <v>1475.4</v>
      </c>
      <c r="F44" s="334">
        <f t="shared" ref="F44:F55" si="15">I44*E44</f>
        <v>1235905.6950000001</v>
      </c>
      <c r="G44" s="334">
        <f t="shared" ref="G44:G55" si="16">J44*E44</f>
        <v>0</v>
      </c>
      <c r="H44" s="349">
        <f t="shared" si="5"/>
        <v>1235905.6950000001</v>
      </c>
      <c r="I44" s="334">
        <v>837.67499999999995</v>
      </c>
      <c r="J44" s="334">
        <v>0</v>
      </c>
      <c r="K44" s="334">
        <f t="shared" si="6"/>
        <v>837.67499999999995</v>
      </c>
      <c r="L44" s="359" t="s">
        <v>606</v>
      </c>
    </row>
    <row r="45" spans="1:61" ht="42.4" customHeight="1" outlineLevel="1" x14ac:dyDescent="0.45">
      <c r="A45" s="324">
        <v>36</v>
      </c>
      <c r="B45" s="324">
        <v>36</v>
      </c>
      <c r="C45" s="324" t="s">
        <v>31</v>
      </c>
      <c r="D45" s="324" t="s">
        <v>549</v>
      </c>
      <c r="E45" s="339">
        <v>1475.4</v>
      </c>
      <c r="F45" s="334">
        <f t="shared" si="15"/>
        <v>507906.45</v>
      </c>
      <c r="G45" s="334">
        <f t="shared" si="16"/>
        <v>0</v>
      </c>
      <c r="H45" s="349">
        <f t="shared" si="5"/>
        <v>507906.45</v>
      </c>
      <c r="I45" s="334">
        <v>344.25</v>
      </c>
      <c r="J45" s="334">
        <v>0</v>
      </c>
      <c r="K45" s="334">
        <f t="shared" si="6"/>
        <v>344.25</v>
      </c>
      <c r="L45" s="359" t="s">
        <v>607</v>
      </c>
    </row>
    <row r="46" spans="1:61" ht="57" customHeight="1" outlineLevel="1" x14ac:dyDescent="0.45">
      <c r="A46" s="324">
        <v>37</v>
      </c>
      <c r="B46" s="324">
        <v>37</v>
      </c>
      <c r="C46" s="324" t="s">
        <v>32</v>
      </c>
      <c r="D46" s="324" t="s">
        <v>549</v>
      </c>
      <c r="E46" s="339">
        <v>1475.4</v>
      </c>
      <c r="F46" s="334">
        <f t="shared" si="15"/>
        <v>1269766.125</v>
      </c>
      <c r="G46" s="334">
        <f t="shared" si="16"/>
        <v>0</v>
      </c>
      <c r="H46" s="349">
        <f t="shared" si="5"/>
        <v>1269766.125</v>
      </c>
      <c r="I46" s="334">
        <v>860.625</v>
      </c>
      <c r="J46" s="334">
        <v>0</v>
      </c>
      <c r="K46" s="334">
        <f t="shared" si="6"/>
        <v>860.625</v>
      </c>
      <c r="L46" s="359" t="s">
        <v>608</v>
      </c>
    </row>
    <row r="47" spans="1:61" ht="42.75" customHeight="1" outlineLevel="1" x14ac:dyDescent="0.45">
      <c r="A47" s="324">
        <v>38</v>
      </c>
      <c r="B47" s="324">
        <v>38</v>
      </c>
      <c r="C47" s="324" t="s">
        <v>33</v>
      </c>
      <c r="D47" s="324" t="s">
        <v>549</v>
      </c>
      <c r="E47" s="339">
        <v>1475.4</v>
      </c>
      <c r="F47" s="334">
        <f t="shared" si="15"/>
        <v>507906.45</v>
      </c>
      <c r="G47" s="334">
        <f t="shared" si="16"/>
        <v>0</v>
      </c>
      <c r="H47" s="349">
        <f t="shared" si="5"/>
        <v>507906.45</v>
      </c>
      <c r="I47" s="334">
        <v>344.25</v>
      </c>
      <c r="J47" s="334">
        <v>0</v>
      </c>
      <c r="K47" s="334">
        <f t="shared" si="6"/>
        <v>344.25</v>
      </c>
      <c r="L47" s="359" t="s">
        <v>609</v>
      </c>
    </row>
    <row r="48" spans="1:61" ht="42.75" customHeight="1" outlineLevel="1" x14ac:dyDescent="0.45">
      <c r="A48" s="324">
        <v>39</v>
      </c>
      <c r="B48" s="324">
        <v>39</v>
      </c>
      <c r="C48" s="324" t="s">
        <v>34</v>
      </c>
      <c r="D48" s="324" t="s">
        <v>550</v>
      </c>
      <c r="E48" s="339">
        <v>1032</v>
      </c>
      <c r="F48" s="334">
        <f t="shared" si="15"/>
        <v>651321</v>
      </c>
      <c r="G48" s="334">
        <f t="shared" si="16"/>
        <v>0</v>
      </c>
      <c r="H48" s="349">
        <f t="shared" si="5"/>
        <v>651321</v>
      </c>
      <c r="I48" s="334">
        <v>631.125</v>
      </c>
      <c r="J48" s="334">
        <v>0</v>
      </c>
      <c r="K48" s="334">
        <f t="shared" si="6"/>
        <v>631.125</v>
      </c>
      <c r="L48" s="359" t="s">
        <v>582</v>
      </c>
    </row>
    <row r="49" spans="1:61" ht="42.75" customHeight="1" outlineLevel="1" x14ac:dyDescent="0.45">
      <c r="A49" s="324">
        <v>40</v>
      </c>
      <c r="B49" s="324">
        <v>40</v>
      </c>
      <c r="C49" s="324" t="s">
        <v>35</v>
      </c>
      <c r="D49" s="324" t="s">
        <v>550</v>
      </c>
      <c r="E49" s="339">
        <v>184</v>
      </c>
      <c r="F49" s="334">
        <f t="shared" si="15"/>
        <v>84456</v>
      </c>
      <c r="G49" s="334">
        <f t="shared" si="16"/>
        <v>0</v>
      </c>
      <c r="H49" s="349">
        <f t="shared" si="5"/>
        <v>84456</v>
      </c>
      <c r="I49" s="334">
        <v>459</v>
      </c>
      <c r="J49" s="334">
        <v>0</v>
      </c>
      <c r="K49" s="334">
        <f t="shared" si="6"/>
        <v>459</v>
      </c>
      <c r="L49" s="359" t="s">
        <v>610</v>
      </c>
    </row>
    <row r="50" spans="1:61" ht="42.75" customHeight="1" outlineLevel="1" x14ac:dyDescent="0.45">
      <c r="A50" s="324">
        <v>41</v>
      </c>
      <c r="B50" s="324">
        <v>41</v>
      </c>
      <c r="C50" s="324" t="s">
        <v>36</v>
      </c>
      <c r="D50" s="324" t="s">
        <v>550</v>
      </c>
      <c r="E50" s="339">
        <v>184</v>
      </c>
      <c r="F50" s="334">
        <f t="shared" si="15"/>
        <v>84456</v>
      </c>
      <c r="G50" s="334">
        <f t="shared" si="16"/>
        <v>0</v>
      </c>
      <c r="H50" s="349">
        <f t="shared" si="5"/>
        <v>84456</v>
      </c>
      <c r="I50" s="334">
        <v>459</v>
      </c>
      <c r="J50" s="334">
        <v>0</v>
      </c>
      <c r="K50" s="334">
        <f t="shared" si="6"/>
        <v>459</v>
      </c>
      <c r="L50" s="359" t="s">
        <v>583</v>
      </c>
    </row>
    <row r="51" spans="1:61" ht="28.5" customHeight="1" outlineLevel="1" x14ac:dyDescent="0.45">
      <c r="A51" s="324">
        <v>42</v>
      </c>
      <c r="B51" s="324">
        <v>42</v>
      </c>
      <c r="C51" s="324" t="s">
        <v>37</v>
      </c>
      <c r="D51" s="324" t="s">
        <v>551</v>
      </c>
      <c r="E51" s="339">
        <v>23.8</v>
      </c>
      <c r="F51" s="334">
        <f t="shared" si="15"/>
        <v>19117.350000000002</v>
      </c>
      <c r="G51" s="334">
        <f t="shared" si="16"/>
        <v>0</v>
      </c>
      <c r="H51" s="349">
        <f t="shared" si="5"/>
        <v>19117.350000000002</v>
      </c>
      <c r="I51" s="334">
        <v>803.25</v>
      </c>
      <c r="J51" s="334">
        <v>0</v>
      </c>
      <c r="K51" s="334">
        <f t="shared" si="6"/>
        <v>803.25</v>
      </c>
      <c r="L51" s="359" t="s">
        <v>611</v>
      </c>
    </row>
    <row r="52" spans="1:61" ht="57" customHeight="1" outlineLevel="1" x14ac:dyDescent="0.45">
      <c r="A52" s="324">
        <v>43</v>
      </c>
      <c r="B52" s="324">
        <v>43</v>
      </c>
      <c r="C52" s="324" t="s">
        <v>38</v>
      </c>
      <c r="D52" s="324" t="s">
        <v>549</v>
      </c>
      <c r="E52" s="339">
        <v>30.5</v>
      </c>
      <c r="F52" s="334">
        <f t="shared" si="15"/>
        <v>29398.95</v>
      </c>
      <c r="G52" s="334">
        <f t="shared" si="16"/>
        <v>0</v>
      </c>
      <c r="H52" s="349">
        <f t="shared" si="5"/>
        <v>29398.95</v>
      </c>
      <c r="I52" s="334">
        <v>963.9</v>
      </c>
      <c r="J52" s="334">
        <v>0</v>
      </c>
      <c r="K52" s="334">
        <f t="shared" si="6"/>
        <v>963.9</v>
      </c>
      <c r="L52" s="359" t="s">
        <v>612</v>
      </c>
    </row>
    <row r="53" spans="1:61" ht="28.5" customHeight="1" outlineLevel="1" x14ac:dyDescent="0.45">
      <c r="A53" s="324">
        <v>44</v>
      </c>
      <c r="B53" s="324">
        <v>44</v>
      </c>
      <c r="C53" s="324" t="s">
        <v>39</v>
      </c>
      <c r="D53" s="324" t="s">
        <v>550</v>
      </c>
      <c r="E53" s="339">
        <v>1</v>
      </c>
      <c r="F53" s="334">
        <f t="shared" si="15"/>
        <v>5967</v>
      </c>
      <c r="G53" s="334">
        <f t="shared" si="16"/>
        <v>0</v>
      </c>
      <c r="H53" s="349">
        <f t="shared" si="5"/>
        <v>5967</v>
      </c>
      <c r="I53" s="334">
        <v>5967</v>
      </c>
      <c r="J53" s="334">
        <v>0</v>
      </c>
      <c r="K53" s="334">
        <f t="shared" si="6"/>
        <v>5967</v>
      </c>
      <c r="L53" s="359" t="s">
        <v>613</v>
      </c>
    </row>
    <row r="54" spans="1:61" ht="14.25" customHeight="1" outlineLevel="1" x14ac:dyDescent="0.45">
      <c r="A54" s="324">
        <v>45</v>
      </c>
      <c r="B54" s="324">
        <v>45</v>
      </c>
      <c r="C54" s="324" t="s">
        <v>40</v>
      </c>
      <c r="D54" s="324" t="s">
        <v>550</v>
      </c>
      <c r="E54" s="339">
        <v>8</v>
      </c>
      <c r="F54" s="334">
        <f t="shared" si="15"/>
        <v>40392</v>
      </c>
      <c r="G54" s="334">
        <f t="shared" si="16"/>
        <v>0</v>
      </c>
      <c r="H54" s="349">
        <f t="shared" si="5"/>
        <v>40392</v>
      </c>
      <c r="I54" s="334">
        <v>5049</v>
      </c>
      <c r="J54" s="334">
        <v>0</v>
      </c>
      <c r="K54" s="334">
        <f t="shared" si="6"/>
        <v>5049</v>
      </c>
      <c r="L54" s="359" t="s">
        <v>614</v>
      </c>
    </row>
    <row r="55" spans="1:61" ht="28.5" customHeight="1" outlineLevel="1" x14ac:dyDescent="0.45">
      <c r="A55" s="324">
        <v>46</v>
      </c>
      <c r="B55" s="324">
        <v>46</v>
      </c>
      <c r="C55" s="324" t="s">
        <v>41</v>
      </c>
      <c r="D55" s="324" t="s">
        <v>552</v>
      </c>
      <c r="E55" s="339">
        <v>46.73</v>
      </c>
      <c r="F55" s="334">
        <f t="shared" si="15"/>
        <v>37535.872499999998</v>
      </c>
      <c r="G55" s="334">
        <f t="shared" si="16"/>
        <v>0</v>
      </c>
      <c r="H55" s="349">
        <f t="shared" si="5"/>
        <v>37535.872499999998</v>
      </c>
      <c r="I55" s="334">
        <v>803.25</v>
      </c>
      <c r="J55" s="334">
        <v>0</v>
      </c>
      <c r="K55" s="334">
        <f t="shared" si="6"/>
        <v>803.25</v>
      </c>
      <c r="L55" s="359" t="s">
        <v>603</v>
      </c>
    </row>
    <row r="56" spans="1:61" s="26" customFormat="1" ht="28.5" x14ac:dyDescent="0.45">
      <c r="A56" s="323"/>
      <c r="B56" s="323"/>
      <c r="C56" s="323" t="s">
        <v>42</v>
      </c>
      <c r="D56" s="323"/>
      <c r="E56" s="338"/>
      <c r="F56" s="327">
        <f t="shared" ref="F56:H56" si="17">SUM(F57:F64)</f>
        <v>2631355.2000000002</v>
      </c>
      <c r="G56" s="327">
        <f t="shared" si="17"/>
        <v>0</v>
      </c>
      <c r="H56" s="327">
        <f t="shared" si="17"/>
        <v>2631355.2000000002</v>
      </c>
      <c r="I56" s="327">
        <v>0</v>
      </c>
      <c r="J56" s="327">
        <v>0</v>
      </c>
      <c r="K56" s="328">
        <f t="shared" si="6"/>
        <v>0</v>
      </c>
      <c r="L56" s="358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</row>
    <row r="57" spans="1:61" ht="42.75" customHeight="1" outlineLevel="1" x14ac:dyDescent="0.45">
      <c r="A57" s="324">
        <v>47</v>
      </c>
      <c r="B57" s="324">
        <v>47</v>
      </c>
      <c r="C57" s="324" t="s">
        <v>30</v>
      </c>
      <c r="D57" s="324" t="s">
        <v>549</v>
      </c>
      <c r="E57" s="339">
        <v>956.8</v>
      </c>
      <c r="F57" s="334">
        <f t="shared" ref="F57:F64" si="18">I57*E57</f>
        <v>581901.84</v>
      </c>
      <c r="G57" s="334">
        <f t="shared" ref="G57:G64" si="19">J57*E57</f>
        <v>0</v>
      </c>
      <c r="H57" s="349">
        <f t="shared" si="5"/>
        <v>581901.84</v>
      </c>
      <c r="I57" s="334">
        <v>608.17499999999995</v>
      </c>
      <c r="J57" s="334">
        <v>0</v>
      </c>
      <c r="K57" s="334">
        <f t="shared" si="6"/>
        <v>608.17499999999995</v>
      </c>
      <c r="L57" s="359" t="s">
        <v>615</v>
      </c>
    </row>
    <row r="58" spans="1:61" ht="28.5" customHeight="1" outlineLevel="1" x14ac:dyDescent="0.45">
      <c r="A58" s="324">
        <v>48</v>
      </c>
      <c r="B58" s="324">
        <v>48</v>
      </c>
      <c r="C58" s="324" t="s">
        <v>31</v>
      </c>
      <c r="D58" s="324" t="s">
        <v>549</v>
      </c>
      <c r="E58" s="339">
        <v>956.8</v>
      </c>
      <c r="F58" s="334">
        <f t="shared" si="18"/>
        <v>329378.39999999997</v>
      </c>
      <c r="G58" s="334">
        <f t="shared" si="19"/>
        <v>0</v>
      </c>
      <c r="H58" s="349">
        <f t="shared" si="5"/>
        <v>329378.39999999997</v>
      </c>
      <c r="I58" s="334">
        <v>344.25</v>
      </c>
      <c r="J58" s="334">
        <v>0</v>
      </c>
      <c r="K58" s="334">
        <f t="shared" si="6"/>
        <v>344.25</v>
      </c>
      <c r="L58" s="359" t="s">
        <v>616</v>
      </c>
    </row>
    <row r="59" spans="1:61" ht="57" customHeight="1" outlineLevel="1" x14ac:dyDescent="0.45">
      <c r="A59" s="324">
        <v>49</v>
      </c>
      <c r="B59" s="324">
        <v>49</v>
      </c>
      <c r="C59" s="324" t="s">
        <v>32</v>
      </c>
      <c r="D59" s="324" t="s">
        <v>549</v>
      </c>
      <c r="E59" s="339">
        <v>956.8</v>
      </c>
      <c r="F59" s="334">
        <f t="shared" si="18"/>
        <v>603860.4</v>
      </c>
      <c r="G59" s="334">
        <f t="shared" si="19"/>
        <v>0</v>
      </c>
      <c r="H59" s="349">
        <f t="shared" si="5"/>
        <v>603860.4</v>
      </c>
      <c r="I59" s="334">
        <v>631.125</v>
      </c>
      <c r="J59" s="334">
        <v>0</v>
      </c>
      <c r="K59" s="334">
        <f t="shared" si="6"/>
        <v>631.125</v>
      </c>
      <c r="L59" s="359" t="s">
        <v>617</v>
      </c>
    </row>
    <row r="60" spans="1:61" ht="42.75" customHeight="1" outlineLevel="1" x14ac:dyDescent="0.45">
      <c r="A60" s="324">
        <v>50</v>
      </c>
      <c r="B60" s="324">
        <v>50</v>
      </c>
      <c r="C60" s="324" t="s">
        <v>33</v>
      </c>
      <c r="D60" s="324" t="s">
        <v>549</v>
      </c>
      <c r="E60" s="339">
        <v>956.8</v>
      </c>
      <c r="F60" s="334">
        <f t="shared" si="18"/>
        <v>406233.36</v>
      </c>
      <c r="G60" s="334">
        <f t="shared" si="19"/>
        <v>0</v>
      </c>
      <c r="H60" s="349">
        <f t="shared" si="5"/>
        <v>406233.36</v>
      </c>
      <c r="I60" s="334">
        <v>424.57499999999999</v>
      </c>
      <c r="J60" s="334">
        <v>0</v>
      </c>
      <c r="K60" s="334">
        <f t="shared" si="6"/>
        <v>424.57499999999999</v>
      </c>
      <c r="L60" s="359" t="s">
        <v>618</v>
      </c>
    </row>
    <row r="61" spans="1:61" ht="42.75" customHeight="1" outlineLevel="1" x14ac:dyDescent="0.45">
      <c r="A61" s="324">
        <v>51</v>
      </c>
      <c r="B61" s="324">
        <v>51</v>
      </c>
      <c r="C61" s="324" t="s">
        <v>34</v>
      </c>
      <c r="D61" s="324" t="s">
        <v>550</v>
      </c>
      <c r="E61" s="339">
        <v>848</v>
      </c>
      <c r="F61" s="334">
        <f t="shared" si="18"/>
        <v>535194</v>
      </c>
      <c r="G61" s="334">
        <f t="shared" si="19"/>
        <v>0</v>
      </c>
      <c r="H61" s="349">
        <f t="shared" si="5"/>
        <v>535194</v>
      </c>
      <c r="I61" s="334">
        <v>631.125</v>
      </c>
      <c r="J61" s="334">
        <v>0</v>
      </c>
      <c r="K61" s="334">
        <f t="shared" si="6"/>
        <v>631.125</v>
      </c>
      <c r="L61" s="359" t="s">
        <v>582</v>
      </c>
    </row>
    <row r="62" spans="1:61" ht="28.5" customHeight="1" outlineLevel="1" x14ac:dyDescent="0.45">
      <c r="A62" s="324">
        <v>52</v>
      </c>
      <c r="B62" s="324">
        <v>52</v>
      </c>
      <c r="C62" s="324" t="s">
        <v>37</v>
      </c>
      <c r="D62" s="324" t="s">
        <v>551</v>
      </c>
      <c r="E62" s="339">
        <v>110.03</v>
      </c>
      <c r="F62" s="334">
        <f t="shared" si="18"/>
        <v>88381.597500000003</v>
      </c>
      <c r="G62" s="334">
        <f t="shared" si="19"/>
        <v>0</v>
      </c>
      <c r="H62" s="349">
        <f t="shared" si="5"/>
        <v>88381.597500000003</v>
      </c>
      <c r="I62" s="334">
        <v>803.25</v>
      </c>
      <c r="J62" s="334">
        <v>0</v>
      </c>
      <c r="K62" s="334">
        <f t="shared" si="6"/>
        <v>803.25</v>
      </c>
      <c r="L62" s="359" t="s">
        <v>619</v>
      </c>
    </row>
    <row r="63" spans="1:61" ht="57" customHeight="1" outlineLevel="1" x14ac:dyDescent="0.45">
      <c r="A63" s="324">
        <v>53</v>
      </c>
      <c r="B63" s="324">
        <v>53</v>
      </c>
      <c r="C63" s="324" t="s">
        <v>38</v>
      </c>
      <c r="D63" s="324" t="s">
        <v>549</v>
      </c>
      <c r="E63" s="339">
        <v>50.7</v>
      </c>
      <c r="F63" s="334">
        <f t="shared" si="18"/>
        <v>48869.73</v>
      </c>
      <c r="G63" s="334">
        <f t="shared" si="19"/>
        <v>0</v>
      </c>
      <c r="H63" s="349">
        <f t="shared" si="5"/>
        <v>48869.73</v>
      </c>
      <c r="I63" s="334">
        <v>963.9</v>
      </c>
      <c r="J63" s="334">
        <v>0</v>
      </c>
      <c r="K63" s="334">
        <f t="shared" si="6"/>
        <v>963.9</v>
      </c>
      <c r="L63" s="359" t="s">
        <v>620</v>
      </c>
    </row>
    <row r="64" spans="1:61" ht="28.5" customHeight="1" outlineLevel="1" x14ac:dyDescent="0.45">
      <c r="A64" s="324">
        <v>54</v>
      </c>
      <c r="B64" s="324">
        <v>54</v>
      </c>
      <c r="C64" s="324" t="s">
        <v>41</v>
      </c>
      <c r="D64" s="324" t="s">
        <v>552</v>
      </c>
      <c r="E64" s="339">
        <v>46.73</v>
      </c>
      <c r="F64" s="334">
        <f t="shared" si="18"/>
        <v>37535.872499999998</v>
      </c>
      <c r="G64" s="334">
        <f t="shared" si="19"/>
        <v>0</v>
      </c>
      <c r="H64" s="349">
        <f t="shared" si="5"/>
        <v>37535.872499999998</v>
      </c>
      <c r="I64" s="334">
        <v>803.25</v>
      </c>
      <c r="J64" s="334">
        <v>0</v>
      </c>
      <c r="K64" s="334">
        <f t="shared" si="6"/>
        <v>803.25</v>
      </c>
      <c r="L64" s="359" t="s">
        <v>603</v>
      </c>
    </row>
    <row r="65" spans="1:61" s="26" customFormat="1" ht="28.5" x14ac:dyDescent="0.45">
      <c r="A65" s="323"/>
      <c r="B65" s="323"/>
      <c r="C65" s="323" t="s">
        <v>43</v>
      </c>
      <c r="D65" s="323"/>
      <c r="E65" s="338"/>
      <c r="F65" s="327">
        <f t="shared" ref="F65:H65" si="20">SUM(F66:F79)</f>
        <v>4046479.7399999998</v>
      </c>
      <c r="G65" s="327">
        <f t="shared" si="20"/>
        <v>0</v>
      </c>
      <c r="H65" s="327">
        <f t="shared" si="20"/>
        <v>4046479.7399999998</v>
      </c>
      <c r="I65" s="327">
        <v>0</v>
      </c>
      <c r="J65" s="327">
        <v>0</v>
      </c>
      <c r="K65" s="328">
        <f t="shared" si="6"/>
        <v>0</v>
      </c>
      <c r="L65" s="358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</row>
    <row r="66" spans="1:61" ht="42.75" customHeight="1" outlineLevel="1" x14ac:dyDescent="0.45">
      <c r="A66" s="324">
        <v>55</v>
      </c>
      <c r="B66" s="324">
        <v>55</v>
      </c>
      <c r="C66" s="324" t="s">
        <v>44</v>
      </c>
      <c r="D66" s="324" t="s">
        <v>549</v>
      </c>
      <c r="E66" s="339">
        <v>960.6</v>
      </c>
      <c r="F66" s="334">
        <f t="shared" ref="F66:F79" si="21">I66*E66</f>
        <v>992059.65</v>
      </c>
      <c r="G66" s="334">
        <f t="shared" ref="G66:G79" si="22">J66*E66</f>
        <v>0</v>
      </c>
      <c r="H66" s="349">
        <f t="shared" si="5"/>
        <v>992059.65</v>
      </c>
      <c r="I66" s="334">
        <v>1032.75</v>
      </c>
      <c r="J66" s="334">
        <v>0</v>
      </c>
      <c r="K66" s="334">
        <f t="shared" si="6"/>
        <v>1032.75</v>
      </c>
      <c r="L66" s="359" t="s">
        <v>621</v>
      </c>
    </row>
    <row r="67" spans="1:61" ht="42.75" customHeight="1" outlineLevel="1" x14ac:dyDescent="0.45">
      <c r="A67" s="324">
        <v>56</v>
      </c>
      <c r="B67" s="324">
        <v>56</v>
      </c>
      <c r="C67" s="324" t="s">
        <v>45</v>
      </c>
      <c r="D67" s="324" t="s">
        <v>549</v>
      </c>
      <c r="E67" s="339">
        <v>960.6</v>
      </c>
      <c r="F67" s="334">
        <f t="shared" si="21"/>
        <v>826716.375</v>
      </c>
      <c r="G67" s="334">
        <f t="shared" si="22"/>
        <v>0</v>
      </c>
      <c r="H67" s="349">
        <f t="shared" si="5"/>
        <v>826716.375</v>
      </c>
      <c r="I67" s="334">
        <v>860.625</v>
      </c>
      <c r="J67" s="334">
        <v>0</v>
      </c>
      <c r="K67" s="334">
        <f t="shared" si="6"/>
        <v>860.625</v>
      </c>
      <c r="L67" s="359" t="s">
        <v>622</v>
      </c>
    </row>
    <row r="68" spans="1:61" ht="28.5" customHeight="1" outlineLevel="1" x14ac:dyDescent="0.45">
      <c r="A68" s="324">
        <v>57</v>
      </c>
      <c r="B68" s="324">
        <v>57</v>
      </c>
      <c r="C68" s="324" t="s">
        <v>31</v>
      </c>
      <c r="D68" s="324" t="s">
        <v>549</v>
      </c>
      <c r="E68" s="339">
        <v>960.6</v>
      </c>
      <c r="F68" s="334">
        <f t="shared" si="21"/>
        <v>485006.94</v>
      </c>
      <c r="G68" s="334">
        <f t="shared" si="22"/>
        <v>0</v>
      </c>
      <c r="H68" s="349">
        <f t="shared" si="5"/>
        <v>485006.94</v>
      </c>
      <c r="I68" s="334">
        <v>504.9</v>
      </c>
      <c r="J68" s="334">
        <v>0</v>
      </c>
      <c r="K68" s="334">
        <f t="shared" si="6"/>
        <v>504.9</v>
      </c>
      <c r="L68" s="359" t="s">
        <v>623</v>
      </c>
    </row>
    <row r="69" spans="1:61" ht="42.75" customHeight="1" outlineLevel="1" x14ac:dyDescent="0.45">
      <c r="A69" s="324">
        <v>58</v>
      </c>
      <c r="B69" s="324">
        <v>58</v>
      </c>
      <c r="C69" s="324" t="s">
        <v>46</v>
      </c>
      <c r="D69" s="324" t="s">
        <v>550</v>
      </c>
      <c r="E69" s="339">
        <v>936</v>
      </c>
      <c r="F69" s="334">
        <f t="shared" si="21"/>
        <v>590733</v>
      </c>
      <c r="G69" s="334">
        <f t="shared" si="22"/>
        <v>0</v>
      </c>
      <c r="H69" s="349">
        <f t="shared" si="5"/>
        <v>590733</v>
      </c>
      <c r="I69" s="334">
        <v>631.125</v>
      </c>
      <c r="J69" s="334">
        <v>0</v>
      </c>
      <c r="K69" s="334">
        <f t="shared" si="6"/>
        <v>631.125</v>
      </c>
      <c r="L69" s="359" t="s">
        <v>594</v>
      </c>
    </row>
    <row r="70" spans="1:61" ht="28.5" customHeight="1" outlineLevel="1" x14ac:dyDescent="0.45">
      <c r="A70" s="324">
        <v>59</v>
      </c>
      <c r="B70" s="324">
        <v>59</v>
      </c>
      <c r="C70" s="324" t="s">
        <v>39</v>
      </c>
      <c r="D70" s="324" t="s">
        <v>550</v>
      </c>
      <c r="E70" s="339">
        <v>2</v>
      </c>
      <c r="F70" s="334">
        <f t="shared" si="21"/>
        <v>11934</v>
      </c>
      <c r="G70" s="334">
        <f t="shared" si="22"/>
        <v>0</v>
      </c>
      <c r="H70" s="349">
        <f t="shared" si="5"/>
        <v>11934</v>
      </c>
      <c r="I70" s="334">
        <v>5967</v>
      </c>
      <c r="J70" s="334">
        <v>0</v>
      </c>
      <c r="K70" s="334">
        <f t="shared" si="6"/>
        <v>5967</v>
      </c>
      <c r="L70" s="359" t="s">
        <v>624</v>
      </c>
    </row>
    <row r="71" spans="1:61" ht="14.25" customHeight="1" outlineLevel="1" x14ac:dyDescent="0.45">
      <c r="A71" s="324">
        <v>60</v>
      </c>
      <c r="B71" s="324">
        <v>60</v>
      </c>
      <c r="C71" s="324" t="s">
        <v>40</v>
      </c>
      <c r="D71" s="324" t="s">
        <v>550</v>
      </c>
      <c r="E71" s="339">
        <v>3</v>
      </c>
      <c r="F71" s="334">
        <f t="shared" si="21"/>
        <v>15147</v>
      </c>
      <c r="G71" s="334">
        <f t="shared" si="22"/>
        <v>0</v>
      </c>
      <c r="H71" s="349">
        <f t="shared" si="5"/>
        <v>15147</v>
      </c>
      <c r="I71" s="334">
        <v>5049</v>
      </c>
      <c r="J71" s="334">
        <v>0</v>
      </c>
      <c r="K71" s="334">
        <f t="shared" si="6"/>
        <v>5049</v>
      </c>
      <c r="L71" s="359" t="s">
        <v>625</v>
      </c>
    </row>
    <row r="72" spans="1:61" ht="14.25" customHeight="1" outlineLevel="1" x14ac:dyDescent="0.45">
      <c r="A72" s="324">
        <v>61</v>
      </c>
      <c r="B72" s="324">
        <v>61</v>
      </c>
      <c r="C72" s="324" t="s">
        <v>47</v>
      </c>
      <c r="D72" s="324" t="s">
        <v>550</v>
      </c>
      <c r="E72" s="339">
        <v>312</v>
      </c>
      <c r="F72" s="334">
        <f t="shared" si="21"/>
        <v>196911</v>
      </c>
      <c r="G72" s="334">
        <f t="shared" si="22"/>
        <v>0</v>
      </c>
      <c r="H72" s="349">
        <f t="shared" ref="H72:H135" si="23">F72+G72</f>
        <v>196911</v>
      </c>
      <c r="I72" s="334">
        <v>631.125</v>
      </c>
      <c r="J72" s="334">
        <v>0</v>
      </c>
      <c r="K72" s="334">
        <f t="shared" ref="K72:K135" si="24">I72+J72</f>
        <v>631.125</v>
      </c>
      <c r="L72" s="359" t="s">
        <v>626</v>
      </c>
    </row>
    <row r="73" spans="1:61" ht="42.75" customHeight="1" outlineLevel="1" x14ac:dyDescent="0.45">
      <c r="A73" s="324">
        <v>62</v>
      </c>
      <c r="B73" s="324">
        <v>62</v>
      </c>
      <c r="C73" s="324" t="s">
        <v>48</v>
      </c>
      <c r="D73" s="324" t="s">
        <v>549</v>
      </c>
      <c r="E73" s="339">
        <v>358.2</v>
      </c>
      <c r="F73" s="334">
        <f t="shared" si="21"/>
        <v>82206.899999999994</v>
      </c>
      <c r="G73" s="334">
        <f t="shared" si="22"/>
        <v>0</v>
      </c>
      <c r="H73" s="349">
        <f t="shared" si="23"/>
        <v>82206.899999999994</v>
      </c>
      <c r="I73" s="334">
        <v>229.5</v>
      </c>
      <c r="J73" s="334">
        <v>0</v>
      </c>
      <c r="K73" s="334">
        <f t="shared" si="24"/>
        <v>229.5</v>
      </c>
      <c r="L73" s="359" t="s">
        <v>627</v>
      </c>
    </row>
    <row r="74" spans="1:61" ht="85.5" customHeight="1" outlineLevel="1" x14ac:dyDescent="0.45">
      <c r="A74" s="324">
        <v>63</v>
      </c>
      <c r="B74" s="324">
        <v>63</v>
      </c>
      <c r="C74" s="324" t="s">
        <v>49</v>
      </c>
      <c r="D74" s="324" t="s">
        <v>553</v>
      </c>
      <c r="E74" s="339">
        <v>10.7</v>
      </c>
      <c r="F74" s="334">
        <f t="shared" si="21"/>
        <v>306956.25</v>
      </c>
      <c r="G74" s="334">
        <f t="shared" si="22"/>
        <v>0</v>
      </c>
      <c r="H74" s="349">
        <f t="shared" si="23"/>
        <v>306956.25</v>
      </c>
      <c r="I74" s="334">
        <v>28687.5</v>
      </c>
      <c r="J74" s="334">
        <v>0</v>
      </c>
      <c r="K74" s="334">
        <f t="shared" si="24"/>
        <v>28687.5</v>
      </c>
      <c r="L74" s="359" t="s">
        <v>628</v>
      </c>
    </row>
    <row r="75" spans="1:61" ht="85.5" customHeight="1" outlineLevel="1" x14ac:dyDescent="0.45">
      <c r="A75" s="324">
        <v>64</v>
      </c>
      <c r="B75" s="324">
        <v>64</v>
      </c>
      <c r="C75" s="324" t="s">
        <v>50</v>
      </c>
      <c r="D75" s="324" t="s">
        <v>549</v>
      </c>
      <c r="E75" s="339">
        <v>35.54</v>
      </c>
      <c r="F75" s="334">
        <f t="shared" si="21"/>
        <v>53016.794999999998</v>
      </c>
      <c r="G75" s="334">
        <f t="shared" si="22"/>
        <v>0</v>
      </c>
      <c r="H75" s="349">
        <f t="shared" si="23"/>
        <v>53016.794999999998</v>
      </c>
      <c r="I75" s="334">
        <v>1491.75</v>
      </c>
      <c r="J75" s="334">
        <v>0</v>
      </c>
      <c r="K75" s="334">
        <f t="shared" si="24"/>
        <v>1491.75</v>
      </c>
      <c r="L75" s="359" t="s">
        <v>629</v>
      </c>
    </row>
    <row r="76" spans="1:61" ht="85.5" customHeight="1" outlineLevel="1" x14ac:dyDescent="0.45">
      <c r="A76" s="324">
        <v>65</v>
      </c>
      <c r="B76" s="324">
        <v>65</v>
      </c>
      <c r="C76" s="324" t="s">
        <v>50</v>
      </c>
      <c r="D76" s="324" t="s">
        <v>549</v>
      </c>
      <c r="E76" s="339">
        <v>35.54</v>
      </c>
      <c r="F76" s="334">
        <f t="shared" si="21"/>
        <v>53016.794999999998</v>
      </c>
      <c r="G76" s="334">
        <f t="shared" si="22"/>
        <v>0</v>
      </c>
      <c r="H76" s="349">
        <f t="shared" si="23"/>
        <v>53016.794999999998</v>
      </c>
      <c r="I76" s="334">
        <v>1491.75</v>
      </c>
      <c r="J76" s="334">
        <v>0</v>
      </c>
      <c r="K76" s="334">
        <f t="shared" si="24"/>
        <v>1491.75</v>
      </c>
      <c r="L76" s="359" t="s">
        <v>630</v>
      </c>
    </row>
    <row r="77" spans="1:61" ht="42.75" customHeight="1" outlineLevel="1" x14ac:dyDescent="0.45">
      <c r="A77" s="324">
        <v>66</v>
      </c>
      <c r="B77" s="324">
        <v>66</v>
      </c>
      <c r="C77" s="324" t="s">
        <v>51</v>
      </c>
      <c r="D77" s="324" t="s">
        <v>551</v>
      </c>
      <c r="E77" s="339">
        <v>338.5</v>
      </c>
      <c r="F77" s="334">
        <f t="shared" si="21"/>
        <v>271900.125</v>
      </c>
      <c r="G77" s="334">
        <f t="shared" si="22"/>
        <v>0</v>
      </c>
      <c r="H77" s="349">
        <f t="shared" si="23"/>
        <v>271900.125</v>
      </c>
      <c r="I77" s="334">
        <v>803.25</v>
      </c>
      <c r="J77" s="334">
        <v>0</v>
      </c>
      <c r="K77" s="334">
        <f t="shared" si="24"/>
        <v>803.25</v>
      </c>
      <c r="L77" s="359" t="s">
        <v>631</v>
      </c>
    </row>
    <row r="78" spans="1:61" ht="42.75" customHeight="1" outlineLevel="1" x14ac:dyDescent="0.45">
      <c r="A78" s="324">
        <v>67</v>
      </c>
      <c r="B78" s="324">
        <v>67</v>
      </c>
      <c r="C78" s="324" t="s">
        <v>52</v>
      </c>
      <c r="D78" s="324" t="s">
        <v>549</v>
      </c>
      <c r="E78" s="339">
        <v>144.80000000000001</v>
      </c>
      <c r="F78" s="334">
        <f t="shared" si="21"/>
        <v>139572.72</v>
      </c>
      <c r="G78" s="334">
        <f t="shared" si="22"/>
        <v>0</v>
      </c>
      <c r="H78" s="349">
        <f t="shared" si="23"/>
        <v>139572.72</v>
      </c>
      <c r="I78" s="334">
        <v>963.9</v>
      </c>
      <c r="J78" s="334">
        <v>0</v>
      </c>
      <c r="K78" s="334">
        <f t="shared" si="24"/>
        <v>963.9</v>
      </c>
      <c r="L78" s="359" t="s">
        <v>632</v>
      </c>
    </row>
    <row r="79" spans="1:61" ht="42.75" customHeight="1" outlineLevel="1" x14ac:dyDescent="0.45">
      <c r="A79" s="324">
        <v>68</v>
      </c>
      <c r="B79" s="324">
        <v>68</v>
      </c>
      <c r="C79" s="324" t="s">
        <v>53</v>
      </c>
      <c r="D79" s="324" t="s">
        <v>549</v>
      </c>
      <c r="E79" s="339">
        <v>53.04</v>
      </c>
      <c r="F79" s="334">
        <f t="shared" si="21"/>
        <v>21302.19</v>
      </c>
      <c r="G79" s="334">
        <f t="shared" si="22"/>
        <v>0</v>
      </c>
      <c r="H79" s="349">
        <f t="shared" si="23"/>
        <v>21302.19</v>
      </c>
      <c r="I79" s="334">
        <v>401.625</v>
      </c>
      <c r="J79" s="334">
        <v>0</v>
      </c>
      <c r="K79" s="334">
        <f t="shared" si="24"/>
        <v>401.625</v>
      </c>
      <c r="L79" s="359" t="s">
        <v>633</v>
      </c>
    </row>
    <row r="80" spans="1:61" s="26" customFormat="1" ht="28.5" x14ac:dyDescent="0.45">
      <c r="A80" s="323"/>
      <c r="B80" s="323"/>
      <c r="C80" s="323" t="s">
        <v>54</v>
      </c>
      <c r="D80" s="323"/>
      <c r="E80" s="338"/>
      <c r="F80" s="327">
        <f t="shared" ref="F80:H80" si="25">SUM(F81:F93)</f>
        <v>3505355.4599999995</v>
      </c>
      <c r="G80" s="327">
        <f t="shared" si="25"/>
        <v>0</v>
      </c>
      <c r="H80" s="327">
        <f t="shared" si="25"/>
        <v>3505355.4599999995</v>
      </c>
      <c r="I80" s="327">
        <v>0</v>
      </c>
      <c r="J80" s="327">
        <v>0</v>
      </c>
      <c r="K80" s="328">
        <f t="shared" si="24"/>
        <v>0</v>
      </c>
      <c r="L80" s="358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</row>
    <row r="81" spans="1:61" ht="42.75" customHeight="1" outlineLevel="1" x14ac:dyDescent="0.45">
      <c r="A81" s="324">
        <v>69</v>
      </c>
      <c r="B81" s="324">
        <v>69</v>
      </c>
      <c r="C81" s="324" t="s">
        <v>55</v>
      </c>
      <c r="D81" s="324" t="s">
        <v>549</v>
      </c>
      <c r="E81" s="339">
        <v>718.6</v>
      </c>
      <c r="F81" s="334">
        <f t="shared" ref="F81:F93" si="26">I81*E81</f>
        <v>692658.54</v>
      </c>
      <c r="G81" s="334">
        <f t="shared" ref="G81:G93" si="27">J81*E81</f>
        <v>0</v>
      </c>
      <c r="H81" s="349">
        <f t="shared" si="23"/>
        <v>692658.54</v>
      </c>
      <c r="I81" s="334">
        <v>963.9</v>
      </c>
      <c r="J81" s="334">
        <v>0</v>
      </c>
      <c r="K81" s="334">
        <f t="shared" si="24"/>
        <v>963.9</v>
      </c>
      <c r="L81" s="359" t="s">
        <v>634</v>
      </c>
    </row>
    <row r="82" spans="1:61" ht="28.5" customHeight="1" outlineLevel="1" x14ac:dyDescent="0.45">
      <c r="A82" s="324">
        <v>70</v>
      </c>
      <c r="B82" s="324">
        <v>70</v>
      </c>
      <c r="C82" s="324" t="s">
        <v>31</v>
      </c>
      <c r="D82" s="324" t="s">
        <v>549</v>
      </c>
      <c r="E82" s="339">
        <v>718.6</v>
      </c>
      <c r="F82" s="334">
        <f t="shared" si="26"/>
        <v>362821.14</v>
      </c>
      <c r="G82" s="334">
        <f t="shared" si="27"/>
        <v>0</v>
      </c>
      <c r="H82" s="349">
        <f t="shared" si="23"/>
        <v>362821.14</v>
      </c>
      <c r="I82" s="334">
        <v>504.9</v>
      </c>
      <c r="J82" s="334">
        <v>0</v>
      </c>
      <c r="K82" s="334">
        <f t="shared" si="24"/>
        <v>504.9</v>
      </c>
      <c r="L82" s="359" t="s">
        <v>599</v>
      </c>
    </row>
    <row r="83" spans="1:61" ht="42.75" customHeight="1" outlineLevel="1" x14ac:dyDescent="0.45">
      <c r="A83" s="324">
        <v>71</v>
      </c>
      <c r="B83" s="324">
        <v>71</v>
      </c>
      <c r="C83" s="324" t="s">
        <v>56</v>
      </c>
      <c r="D83" s="324" t="s">
        <v>549</v>
      </c>
      <c r="E83" s="339">
        <v>718.6</v>
      </c>
      <c r="F83" s="334">
        <f t="shared" si="26"/>
        <v>618445.125</v>
      </c>
      <c r="G83" s="334">
        <f t="shared" si="27"/>
        <v>0</v>
      </c>
      <c r="H83" s="349">
        <f t="shared" si="23"/>
        <v>618445.125</v>
      </c>
      <c r="I83" s="334">
        <v>860.625</v>
      </c>
      <c r="J83" s="334">
        <v>0</v>
      </c>
      <c r="K83" s="334">
        <f t="shared" si="24"/>
        <v>860.625</v>
      </c>
      <c r="L83" s="359" t="s">
        <v>635</v>
      </c>
    </row>
    <row r="84" spans="1:61" ht="42.75" customHeight="1" outlineLevel="1" x14ac:dyDescent="0.45">
      <c r="A84" s="324">
        <v>72</v>
      </c>
      <c r="B84" s="324">
        <v>72</v>
      </c>
      <c r="C84" s="324" t="s">
        <v>34</v>
      </c>
      <c r="D84" s="324" t="s">
        <v>550</v>
      </c>
      <c r="E84" s="339">
        <v>624</v>
      </c>
      <c r="F84" s="334">
        <f t="shared" si="26"/>
        <v>537030</v>
      </c>
      <c r="G84" s="334">
        <f t="shared" si="27"/>
        <v>0</v>
      </c>
      <c r="H84" s="349">
        <f t="shared" si="23"/>
        <v>537030</v>
      </c>
      <c r="I84" s="334">
        <v>860.625</v>
      </c>
      <c r="J84" s="334">
        <v>0</v>
      </c>
      <c r="K84" s="334">
        <f t="shared" si="24"/>
        <v>860.625</v>
      </c>
      <c r="L84" s="359" t="s">
        <v>582</v>
      </c>
    </row>
    <row r="85" spans="1:61" ht="14.25" customHeight="1" outlineLevel="1" x14ac:dyDescent="0.45">
      <c r="A85" s="324">
        <v>73</v>
      </c>
      <c r="B85" s="324">
        <v>73</v>
      </c>
      <c r="C85" s="324" t="s">
        <v>47</v>
      </c>
      <c r="D85" s="324" t="s">
        <v>550</v>
      </c>
      <c r="E85" s="339">
        <v>312</v>
      </c>
      <c r="F85" s="334">
        <f t="shared" si="26"/>
        <v>268515</v>
      </c>
      <c r="G85" s="334">
        <f t="shared" si="27"/>
        <v>0</v>
      </c>
      <c r="H85" s="349">
        <f t="shared" si="23"/>
        <v>268515</v>
      </c>
      <c r="I85" s="334">
        <v>860.625</v>
      </c>
      <c r="J85" s="334">
        <v>0</v>
      </c>
      <c r="K85" s="334">
        <f t="shared" si="24"/>
        <v>860.625</v>
      </c>
      <c r="L85" s="359" t="s">
        <v>626</v>
      </c>
    </row>
    <row r="86" spans="1:61" ht="14.25" customHeight="1" outlineLevel="1" x14ac:dyDescent="0.45">
      <c r="A86" s="324">
        <v>74</v>
      </c>
      <c r="B86" s="324">
        <v>74</v>
      </c>
      <c r="C86" s="324" t="s">
        <v>40</v>
      </c>
      <c r="D86" s="324" t="s">
        <v>550</v>
      </c>
      <c r="E86" s="339">
        <v>4</v>
      </c>
      <c r="F86" s="334">
        <f t="shared" si="26"/>
        <v>20196</v>
      </c>
      <c r="G86" s="334">
        <f t="shared" si="27"/>
        <v>0</v>
      </c>
      <c r="H86" s="349">
        <f t="shared" si="23"/>
        <v>20196</v>
      </c>
      <c r="I86" s="334">
        <v>5049</v>
      </c>
      <c r="J86" s="334">
        <v>0</v>
      </c>
      <c r="K86" s="334">
        <f t="shared" si="24"/>
        <v>5049</v>
      </c>
      <c r="L86" s="359" t="s">
        <v>624</v>
      </c>
    </row>
    <row r="87" spans="1:61" ht="42.75" customHeight="1" outlineLevel="1" x14ac:dyDescent="0.45">
      <c r="A87" s="324">
        <v>75</v>
      </c>
      <c r="B87" s="324">
        <v>75</v>
      </c>
      <c r="C87" s="324" t="s">
        <v>48</v>
      </c>
      <c r="D87" s="324" t="s">
        <v>549</v>
      </c>
      <c r="E87" s="339">
        <v>358.2</v>
      </c>
      <c r="F87" s="334">
        <f t="shared" si="26"/>
        <v>82206.899999999994</v>
      </c>
      <c r="G87" s="334">
        <f t="shared" si="27"/>
        <v>0</v>
      </c>
      <c r="H87" s="349">
        <f t="shared" si="23"/>
        <v>82206.899999999994</v>
      </c>
      <c r="I87" s="334">
        <v>229.5</v>
      </c>
      <c r="J87" s="334">
        <v>0</v>
      </c>
      <c r="K87" s="334">
        <f t="shared" si="24"/>
        <v>229.5</v>
      </c>
      <c r="L87" s="359" t="s">
        <v>627</v>
      </c>
    </row>
    <row r="88" spans="1:61" ht="85.5" customHeight="1" outlineLevel="1" x14ac:dyDescent="0.45">
      <c r="A88" s="324">
        <v>76</v>
      </c>
      <c r="B88" s="324">
        <v>76</v>
      </c>
      <c r="C88" s="324" t="s">
        <v>57</v>
      </c>
      <c r="D88" s="324" t="s">
        <v>553</v>
      </c>
      <c r="E88" s="339">
        <v>10.7</v>
      </c>
      <c r="F88" s="334">
        <f t="shared" si="26"/>
        <v>306956.25</v>
      </c>
      <c r="G88" s="334">
        <f t="shared" si="27"/>
        <v>0</v>
      </c>
      <c r="H88" s="349">
        <f t="shared" si="23"/>
        <v>306956.25</v>
      </c>
      <c r="I88" s="334">
        <v>28687.5</v>
      </c>
      <c r="J88" s="334">
        <v>0</v>
      </c>
      <c r="K88" s="334">
        <f t="shared" si="24"/>
        <v>28687.5</v>
      </c>
      <c r="L88" s="359" t="s">
        <v>628</v>
      </c>
    </row>
    <row r="89" spans="1:61" ht="28.5" customHeight="1" outlineLevel="1" x14ac:dyDescent="0.45">
      <c r="A89" s="324">
        <v>77</v>
      </c>
      <c r="B89" s="324">
        <v>77</v>
      </c>
      <c r="C89" s="324" t="s">
        <v>50</v>
      </c>
      <c r="D89" s="324" t="s">
        <v>549</v>
      </c>
      <c r="E89" s="339">
        <v>28.08</v>
      </c>
      <c r="F89" s="334">
        <f t="shared" si="26"/>
        <v>22555.26</v>
      </c>
      <c r="G89" s="334">
        <f t="shared" si="27"/>
        <v>0</v>
      </c>
      <c r="H89" s="349">
        <f t="shared" si="23"/>
        <v>22555.26</v>
      </c>
      <c r="I89" s="334">
        <v>803.25</v>
      </c>
      <c r="J89" s="334">
        <v>0</v>
      </c>
      <c r="K89" s="334">
        <f t="shared" si="24"/>
        <v>803.25</v>
      </c>
      <c r="L89" s="359" t="s">
        <v>636</v>
      </c>
    </row>
    <row r="90" spans="1:61" ht="28.5" customHeight="1" outlineLevel="1" x14ac:dyDescent="0.45">
      <c r="A90" s="324">
        <v>78</v>
      </c>
      <c r="B90" s="324">
        <v>78</v>
      </c>
      <c r="C90" s="324" t="s">
        <v>50</v>
      </c>
      <c r="D90" s="324" t="s">
        <v>549</v>
      </c>
      <c r="E90" s="339">
        <v>28.08</v>
      </c>
      <c r="F90" s="334">
        <f t="shared" si="26"/>
        <v>22555.26</v>
      </c>
      <c r="G90" s="334">
        <f t="shared" si="27"/>
        <v>0</v>
      </c>
      <c r="H90" s="349">
        <f t="shared" si="23"/>
        <v>22555.26</v>
      </c>
      <c r="I90" s="334">
        <v>803.25</v>
      </c>
      <c r="J90" s="334">
        <v>0</v>
      </c>
      <c r="K90" s="334">
        <f t="shared" si="24"/>
        <v>803.25</v>
      </c>
      <c r="L90" s="359" t="s">
        <v>637</v>
      </c>
    </row>
    <row r="91" spans="1:61" ht="42.75" customHeight="1" outlineLevel="1" x14ac:dyDescent="0.45">
      <c r="A91" s="324">
        <v>79</v>
      </c>
      <c r="B91" s="324">
        <v>79</v>
      </c>
      <c r="C91" s="324" t="s">
        <v>51</v>
      </c>
      <c r="D91" s="324" t="s">
        <v>551</v>
      </c>
      <c r="E91" s="339">
        <v>489.5</v>
      </c>
      <c r="F91" s="334">
        <f t="shared" si="26"/>
        <v>393190.875</v>
      </c>
      <c r="G91" s="334">
        <f t="shared" si="27"/>
        <v>0</v>
      </c>
      <c r="H91" s="349">
        <f t="shared" si="23"/>
        <v>393190.875</v>
      </c>
      <c r="I91" s="334">
        <v>803.25</v>
      </c>
      <c r="J91" s="334">
        <v>0</v>
      </c>
      <c r="K91" s="334">
        <f t="shared" si="24"/>
        <v>803.25</v>
      </c>
      <c r="L91" s="359" t="s">
        <v>638</v>
      </c>
    </row>
    <row r="92" spans="1:61" ht="42.75" customHeight="1" outlineLevel="1" x14ac:dyDescent="0.45">
      <c r="A92" s="324">
        <v>80</v>
      </c>
      <c r="B92" s="324">
        <v>80</v>
      </c>
      <c r="C92" s="324" t="s">
        <v>52</v>
      </c>
      <c r="D92" s="324" t="s">
        <v>549</v>
      </c>
      <c r="E92" s="339">
        <v>140.69999999999999</v>
      </c>
      <c r="F92" s="334">
        <f t="shared" si="26"/>
        <v>135620.72999999998</v>
      </c>
      <c r="G92" s="334">
        <f t="shared" si="27"/>
        <v>0</v>
      </c>
      <c r="H92" s="349">
        <f t="shared" si="23"/>
        <v>135620.72999999998</v>
      </c>
      <c r="I92" s="334">
        <v>963.9</v>
      </c>
      <c r="J92" s="334">
        <v>0</v>
      </c>
      <c r="K92" s="334">
        <f t="shared" si="24"/>
        <v>963.9</v>
      </c>
      <c r="L92" s="359" t="s">
        <v>639</v>
      </c>
    </row>
    <row r="93" spans="1:61" ht="42.75" customHeight="1" outlineLevel="1" x14ac:dyDescent="0.45">
      <c r="A93" s="324">
        <v>81</v>
      </c>
      <c r="B93" s="324">
        <v>81</v>
      </c>
      <c r="C93" s="324" t="s">
        <v>53</v>
      </c>
      <c r="D93" s="324" t="s">
        <v>549</v>
      </c>
      <c r="E93" s="339">
        <v>53.04</v>
      </c>
      <c r="F93" s="334">
        <f t="shared" si="26"/>
        <v>42604.38</v>
      </c>
      <c r="G93" s="334">
        <f t="shared" si="27"/>
        <v>0</v>
      </c>
      <c r="H93" s="349">
        <f t="shared" si="23"/>
        <v>42604.38</v>
      </c>
      <c r="I93" s="334">
        <v>803.25</v>
      </c>
      <c r="J93" s="334">
        <v>0</v>
      </c>
      <c r="K93" s="334">
        <f t="shared" si="24"/>
        <v>803.25</v>
      </c>
      <c r="L93" s="359" t="s">
        <v>633</v>
      </c>
    </row>
    <row r="94" spans="1:61" s="26" customFormat="1" ht="28.5" x14ac:dyDescent="0.45">
      <c r="A94" s="323"/>
      <c r="B94" s="323"/>
      <c r="C94" s="323" t="s">
        <v>58</v>
      </c>
      <c r="D94" s="323"/>
      <c r="E94" s="338"/>
      <c r="F94" s="327">
        <f t="shared" ref="F94:H94" si="28">SUM(F95:F106)</f>
        <v>2826797.3999999994</v>
      </c>
      <c r="G94" s="327">
        <f t="shared" si="28"/>
        <v>0</v>
      </c>
      <c r="H94" s="327">
        <f t="shared" si="28"/>
        <v>2826797.3999999994</v>
      </c>
      <c r="I94" s="327">
        <v>0</v>
      </c>
      <c r="J94" s="327">
        <v>0</v>
      </c>
      <c r="K94" s="328">
        <f t="shared" si="24"/>
        <v>0</v>
      </c>
      <c r="L94" s="358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</row>
    <row r="95" spans="1:61" ht="42.75" customHeight="1" outlineLevel="1" x14ac:dyDescent="0.45">
      <c r="A95" s="324">
        <v>82</v>
      </c>
      <c r="B95" s="324">
        <v>82</v>
      </c>
      <c r="C95" s="324" t="s">
        <v>30</v>
      </c>
      <c r="D95" s="324" t="s">
        <v>549</v>
      </c>
      <c r="E95" s="339">
        <v>742.2</v>
      </c>
      <c r="F95" s="334">
        <f t="shared" ref="F95:F106" si="29">I95*E95</f>
        <v>621722.38500000001</v>
      </c>
      <c r="G95" s="334">
        <f t="shared" ref="G95:G106" si="30">J95*E95</f>
        <v>0</v>
      </c>
      <c r="H95" s="349">
        <f t="shared" si="23"/>
        <v>621722.38500000001</v>
      </c>
      <c r="I95" s="334">
        <v>837.67499999999995</v>
      </c>
      <c r="J95" s="334">
        <v>0</v>
      </c>
      <c r="K95" s="334">
        <f t="shared" si="24"/>
        <v>837.67499999999995</v>
      </c>
      <c r="L95" s="359" t="s">
        <v>640</v>
      </c>
    </row>
    <row r="96" spans="1:61" ht="28.5" customHeight="1" outlineLevel="1" x14ac:dyDescent="0.45">
      <c r="A96" s="324">
        <v>83</v>
      </c>
      <c r="B96" s="324">
        <v>83</v>
      </c>
      <c r="C96" s="324" t="s">
        <v>31</v>
      </c>
      <c r="D96" s="324" t="s">
        <v>549</v>
      </c>
      <c r="E96" s="339">
        <v>742.2</v>
      </c>
      <c r="F96" s="334">
        <f t="shared" si="29"/>
        <v>374736.78</v>
      </c>
      <c r="G96" s="334">
        <f t="shared" si="30"/>
        <v>0</v>
      </c>
      <c r="H96" s="349">
        <f t="shared" si="23"/>
        <v>374736.78</v>
      </c>
      <c r="I96" s="334">
        <v>504.9</v>
      </c>
      <c r="J96" s="334">
        <v>0</v>
      </c>
      <c r="K96" s="334">
        <f t="shared" si="24"/>
        <v>504.9</v>
      </c>
      <c r="L96" s="359" t="s">
        <v>599</v>
      </c>
    </row>
    <row r="97" spans="1:61" ht="42.75" customHeight="1" outlineLevel="1" x14ac:dyDescent="0.45">
      <c r="A97" s="324">
        <v>84</v>
      </c>
      <c r="B97" s="324">
        <v>84</v>
      </c>
      <c r="C97" s="324" t="s">
        <v>34</v>
      </c>
      <c r="D97" s="324" t="s">
        <v>550</v>
      </c>
      <c r="E97" s="339">
        <v>624</v>
      </c>
      <c r="F97" s="334">
        <f t="shared" si="29"/>
        <v>537030</v>
      </c>
      <c r="G97" s="334">
        <f t="shared" si="30"/>
        <v>0</v>
      </c>
      <c r="H97" s="349">
        <f t="shared" si="23"/>
        <v>537030</v>
      </c>
      <c r="I97" s="334">
        <v>860.625</v>
      </c>
      <c r="J97" s="334">
        <v>0</v>
      </c>
      <c r="K97" s="334">
        <f t="shared" si="24"/>
        <v>860.625</v>
      </c>
      <c r="L97" s="359" t="s">
        <v>582</v>
      </c>
    </row>
    <row r="98" spans="1:61" ht="14.25" customHeight="1" outlineLevel="1" x14ac:dyDescent="0.45">
      <c r="A98" s="324">
        <v>85</v>
      </c>
      <c r="B98" s="324">
        <v>85</v>
      </c>
      <c r="C98" s="324" t="s">
        <v>47</v>
      </c>
      <c r="D98" s="324" t="s">
        <v>550</v>
      </c>
      <c r="E98" s="339">
        <v>312</v>
      </c>
      <c r="F98" s="334">
        <f t="shared" si="29"/>
        <v>268515</v>
      </c>
      <c r="G98" s="334">
        <f t="shared" si="30"/>
        <v>0</v>
      </c>
      <c r="H98" s="349">
        <f t="shared" si="23"/>
        <v>268515</v>
      </c>
      <c r="I98" s="334">
        <v>860.625</v>
      </c>
      <c r="J98" s="334">
        <v>0</v>
      </c>
      <c r="K98" s="334">
        <f t="shared" si="24"/>
        <v>860.625</v>
      </c>
      <c r="L98" s="359" t="s">
        <v>626</v>
      </c>
    </row>
    <row r="99" spans="1:61" ht="14.25" customHeight="1" outlineLevel="1" x14ac:dyDescent="0.45">
      <c r="A99" s="324">
        <v>86</v>
      </c>
      <c r="B99" s="324">
        <v>86</v>
      </c>
      <c r="C99" s="324" t="s">
        <v>40</v>
      </c>
      <c r="D99" s="324" t="s">
        <v>550</v>
      </c>
      <c r="E99" s="339">
        <v>4</v>
      </c>
      <c r="F99" s="334">
        <f t="shared" si="29"/>
        <v>20196</v>
      </c>
      <c r="G99" s="334">
        <f t="shared" si="30"/>
        <v>0</v>
      </c>
      <c r="H99" s="349">
        <f t="shared" si="23"/>
        <v>20196</v>
      </c>
      <c r="I99" s="334">
        <v>5049</v>
      </c>
      <c r="J99" s="334">
        <v>0</v>
      </c>
      <c r="K99" s="334">
        <f t="shared" si="24"/>
        <v>5049</v>
      </c>
      <c r="L99" s="359" t="s">
        <v>624</v>
      </c>
    </row>
    <row r="100" spans="1:61" ht="42.75" customHeight="1" outlineLevel="1" x14ac:dyDescent="0.45">
      <c r="A100" s="324">
        <v>87</v>
      </c>
      <c r="B100" s="324">
        <v>87</v>
      </c>
      <c r="C100" s="324" t="s">
        <v>48</v>
      </c>
      <c r="D100" s="324" t="s">
        <v>549</v>
      </c>
      <c r="E100" s="339">
        <v>358.2</v>
      </c>
      <c r="F100" s="334">
        <f t="shared" si="29"/>
        <v>82206.899999999994</v>
      </c>
      <c r="G100" s="334">
        <f t="shared" si="30"/>
        <v>0</v>
      </c>
      <c r="H100" s="349">
        <f t="shared" si="23"/>
        <v>82206.899999999994</v>
      </c>
      <c r="I100" s="334">
        <v>229.5</v>
      </c>
      <c r="J100" s="334">
        <v>0</v>
      </c>
      <c r="K100" s="334">
        <f t="shared" si="24"/>
        <v>229.5</v>
      </c>
      <c r="L100" s="359" t="s">
        <v>627</v>
      </c>
    </row>
    <row r="101" spans="1:61" ht="85.5" customHeight="1" outlineLevel="1" x14ac:dyDescent="0.45">
      <c r="A101" s="324">
        <v>88</v>
      </c>
      <c r="B101" s="324">
        <v>88</v>
      </c>
      <c r="C101" s="324" t="s">
        <v>57</v>
      </c>
      <c r="D101" s="324" t="s">
        <v>553</v>
      </c>
      <c r="E101" s="339">
        <v>10.7</v>
      </c>
      <c r="F101" s="334">
        <f t="shared" si="29"/>
        <v>306956.25</v>
      </c>
      <c r="G101" s="334">
        <f t="shared" si="30"/>
        <v>0</v>
      </c>
      <c r="H101" s="349">
        <f t="shared" si="23"/>
        <v>306956.25</v>
      </c>
      <c r="I101" s="334">
        <v>28687.5</v>
      </c>
      <c r="J101" s="334">
        <v>0</v>
      </c>
      <c r="K101" s="334">
        <f t="shared" si="24"/>
        <v>28687.5</v>
      </c>
      <c r="L101" s="359" t="s">
        <v>628</v>
      </c>
    </row>
    <row r="102" spans="1:61" ht="85.5" customHeight="1" outlineLevel="1" x14ac:dyDescent="0.45">
      <c r="A102" s="324">
        <v>89</v>
      </c>
      <c r="B102" s="324">
        <v>89</v>
      </c>
      <c r="C102" s="324" t="s">
        <v>50</v>
      </c>
      <c r="D102" s="324" t="s">
        <v>549</v>
      </c>
      <c r="E102" s="339">
        <v>27.2</v>
      </c>
      <c r="F102" s="334">
        <f t="shared" si="29"/>
        <v>21848.399999999998</v>
      </c>
      <c r="G102" s="334">
        <f t="shared" si="30"/>
        <v>0</v>
      </c>
      <c r="H102" s="349">
        <f t="shared" si="23"/>
        <v>21848.399999999998</v>
      </c>
      <c r="I102" s="334">
        <v>803.25</v>
      </c>
      <c r="J102" s="334">
        <v>0</v>
      </c>
      <c r="K102" s="334">
        <f t="shared" si="24"/>
        <v>803.25</v>
      </c>
      <c r="L102" s="359" t="s">
        <v>641</v>
      </c>
    </row>
    <row r="103" spans="1:61" ht="28.5" customHeight="1" outlineLevel="1" x14ac:dyDescent="0.45">
      <c r="A103" s="324">
        <v>90</v>
      </c>
      <c r="B103" s="324">
        <v>90</v>
      </c>
      <c r="C103" s="324" t="s">
        <v>50</v>
      </c>
      <c r="D103" s="324" t="s">
        <v>549</v>
      </c>
      <c r="E103" s="339">
        <v>27.2</v>
      </c>
      <c r="F103" s="334">
        <f t="shared" si="29"/>
        <v>21848.399999999998</v>
      </c>
      <c r="G103" s="334">
        <f t="shared" si="30"/>
        <v>0</v>
      </c>
      <c r="H103" s="349">
        <f t="shared" si="23"/>
        <v>21848.399999999998</v>
      </c>
      <c r="I103" s="334">
        <v>803.25</v>
      </c>
      <c r="J103" s="334">
        <v>0</v>
      </c>
      <c r="K103" s="334">
        <f t="shared" si="24"/>
        <v>803.25</v>
      </c>
      <c r="L103" s="359" t="s">
        <v>642</v>
      </c>
    </row>
    <row r="104" spans="1:61" ht="42.75" customHeight="1" outlineLevel="1" x14ac:dyDescent="0.45">
      <c r="A104" s="324">
        <v>91</v>
      </c>
      <c r="B104" s="324">
        <v>91</v>
      </c>
      <c r="C104" s="324" t="s">
        <v>51</v>
      </c>
      <c r="D104" s="324" t="s">
        <v>551</v>
      </c>
      <c r="E104" s="339">
        <v>489.9</v>
      </c>
      <c r="F104" s="334">
        <f t="shared" si="29"/>
        <v>393512.17499999999</v>
      </c>
      <c r="G104" s="334">
        <f t="shared" si="30"/>
        <v>0</v>
      </c>
      <c r="H104" s="349">
        <f t="shared" si="23"/>
        <v>393512.17499999999</v>
      </c>
      <c r="I104" s="334">
        <v>803.25</v>
      </c>
      <c r="J104" s="334">
        <v>0</v>
      </c>
      <c r="K104" s="334">
        <f t="shared" si="24"/>
        <v>803.25</v>
      </c>
      <c r="L104" s="359" t="s">
        <v>643</v>
      </c>
    </row>
    <row r="105" spans="1:61" ht="42.75" customHeight="1" outlineLevel="1" x14ac:dyDescent="0.45">
      <c r="A105" s="324">
        <v>92</v>
      </c>
      <c r="B105" s="324">
        <v>92</v>
      </c>
      <c r="C105" s="324" t="s">
        <v>52</v>
      </c>
      <c r="D105" s="324" t="s">
        <v>549</v>
      </c>
      <c r="E105" s="339">
        <v>140.69999999999999</v>
      </c>
      <c r="F105" s="334">
        <f t="shared" si="29"/>
        <v>135620.72999999998</v>
      </c>
      <c r="G105" s="334">
        <f t="shared" si="30"/>
        <v>0</v>
      </c>
      <c r="H105" s="349">
        <f t="shared" si="23"/>
        <v>135620.72999999998</v>
      </c>
      <c r="I105" s="334">
        <v>963.9</v>
      </c>
      <c r="J105" s="334">
        <v>0</v>
      </c>
      <c r="K105" s="334">
        <f t="shared" si="24"/>
        <v>963.9</v>
      </c>
      <c r="L105" s="359" t="s">
        <v>639</v>
      </c>
    </row>
    <row r="106" spans="1:61" ht="42.75" customHeight="1" outlineLevel="1" x14ac:dyDescent="0.45">
      <c r="A106" s="324">
        <v>93</v>
      </c>
      <c r="B106" s="324">
        <v>93</v>
      </c>
      <c r="C106" s="324" t="s">
        <v>53</v>
      </c>
      <c r="D106" s="324" t="s">
        <v>549</v>
      </c>
      <c r="E106" s="339">
        <v>53.04</v>
      </c>
      <c r="F106" s="334">
        <f t="shared" si="29"/>
        <v>42604.38</v>
      </c>
      <c r="G106" s="334">
        <f t="shared" si="30"/>
        <v>0</v>
      </c>
      <c r="H106" s="349">
        <f t="shared" si="23"/>
        <v>42604.38</v>
      </c>
      <c r="I106" s="334">
        <v>803.25</v>
      </c>
      <c r="J106" s="334">
        <v>0</v>
      </c>
      <c r="K106" s="334">
        <f t="shared" si="24"/>
        <v>803.25</v>
      </c>
      <c r="L106" s="359" t="s">
        <v>644</v>
      </c>
    </row>
    <row r="107" spans="1:61" s="26" customFormat="1" ht="28.5" x14ac:dyDescent="0.45">
      <c r="A107" s="323"/>
      <c r="B107" s="323"/>
      <c r="C107" s="323" t="s">
        <v>59</v>
      </c>
      <c r="D107" s="323"/>
      <c r="E107" s="338"/>
      <c r="F107" s="327">
        <f t="shared" ref="F107:H107" si="31">SUM(F108:F121)</f>
        <v>3743597.1150000002</v>
      </c>
      <c r="G107" s="327">
        <f t="shared" si="31"/>
        <v>0</v>
      </c>
      <c r="H107" s="327">
        <f t="shared" si="31"/>
        <v>3743597.1150000002</v>
      </c>
      <c r="I107" s="327">
        <v>0</v>
      </c>
      <c r="J107" s="327">
        <v>0</v>
      </c>
      <c r="K107" s="328">
        <f t="shared" si="24"/>
        <v>0</v>
      </c>
      <c r="L107" s="358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</row>
    <row r="108" spans="1:61" ht="42.75" customHeight="1" outlineLevel="1" x14ac:dyDescent="0.45">
      <c r="A108" s="324">
        <v>94</v>
      </c>
      <c r="B108" s="324">
        <v>94</v>
      </c>
      <c r="C108" s="324" t="s">
        <v>30</v>
      </c>
      <c r="D108" s="324" t="s">
        <v>549</v>
      </c>
      <c r="E108" s="339">
        <v>745.5</v>
      </c>
      <c r="F108" s="334">
        <f t="shared" ref="F108:F121" si="32">I108*E108</f>
        <v>615932.1</v>
      </c>
      <c r="G108" s="334">
        <f t="shared" ref="G108:G121" si="33">J108*E108</f>
        <v>0</v>
      </c>
      <c r="H108" s="349">
        <f t="shared" si="23"/>
        <v>615932.1</v>
      </c>
      <c r="I108" s="334">
        <v>826.19999999999993</v>
      </c>
      <c r="J108" s="334">
        <v>0</v>
      </c>
      <c r="K108" s="334">
        <f t="shared" si="24"/>
        <v>826.19999999999993</v>
      </c>
      <c r="L108" s="359" t="s">
        <v>645</v>
      </c>
    </row>
    <row r="109" spans="1:61" ht="28.5" customHeight="1" outlineLevel="1" x14ac:dyDescent="0.45">
      <c r="A109" s="324">
        <v>95</v>
      </c>
      <c r="B109" s="324">
        <v>95</v>
      </c>
      <c r="C109" s="324" t="s">
        <v>31</v>
      </c>
      <c r="D109" s="324" t="s">
        <v>549</v>
      </c>
      <c r="E109" s="339">
        <v>745.5</v>
      </c>
      <c r="F109" s="334">
        <f t="shared" si="32"/>
        <v>376402.95</v>
      </c>
      <c r="G109" s="334">
        <f t="shared" si="33"/>
        <v>0</v>
      </c>
      <c r="H109" s="349">
        <f t="shared" si="23"/>
        <v>376402.95</v>
      </c>
      <c r="I109" s="334">
        <v>504.9</v>
      </c>
      <c r="J109" s="334">
        <v>0</v>
      </c>
      <c r="K109" s="334">
        <f t="shared" si="24"/>
        <v>504.9</v>
      </c>
      <c r="L109" s="359" t="s">
        <v>646</v>
      </c>
    </row>
    <row r="110" spans="1:61" ht="42.75" customHeight="1" outlineLevel="1" x14ac:dyDescent="0.45">
      <c r="A110" s="324">
        <v>96</v>
      </c>
      <c r="B110" s="324">
        <v>96</v>
      </c>
      <c r="C110" s="324" t="s">
        <v>60</v>
      </c>
      <c r="D110" s="324" t="s">
        <v>549</v>
      </c>
      <c r="E110" s="339">
        <v>745.5</v>
      </c>
      <c r="F110" s="334">
        <f t="shared" si="32"/>
        <v>769915.125</v>
      </c>
      <c r="G110" s="334">
        <f t="shared" si="33"/>
        <v>0</v>
      </c>
      <c r="H110" s="349">
        <f t="shared" si="23"/>
        <v>769915.125</v>
      </c>
      <c r="I110" s="334">
        <v>1032.75</v>
      </c>
      <c r="J110" s="334">
        <v>0</v>
      </c>
      <c r="K110" s="334">
        <f t="shared" si="24"/>
        <v>1032.75</v>
      </c>
      <c r="L110" s="359" t="s">
        <v>647</v>
      </c>
    </row>
    <row r="111" spans="1:61" ht="14.25" customHeight="1" outlineLevel="1" x14ac:dyDescent="0.45">
      <c r="A111" s="324">
        <v>97</v>
      </c>
      <c r="B111" s="324">
        <v>97</v>
      </c>
      <c r="C111" s="324" t="s">
        <v>61</v>
      </c>
      <c r="D111" s="324" t="s">
        <v>549</v>
      </c>
      <c r="E111" s="339">
        <v>745.2</v>
      </c>
      <c r="F111" s="334">
        <f t="shared" si="32"/>
        <v>85511.700000000012</v>
      </c>
      <c r="G111" s="334">
        <f t="shared" si="33"/>
        <v>0</v>
      </c>
      <c r="H111" s="349">
        <f t="shared" si="23"/>
        <v>85511.700000000012</v>
      </c>
      <c r="I111" s="334">
        <v>114.75</v>
      </c>
      <c r="J111" s="334">
        <v>0</v>
      </c>
      <c r="K111" s="334">
        <f t="shared" si="24"/>
        <v>114.75</v>
      </c>
      <c r="L111" s="359" t="s">
        <v>648</v>
      </c>
    </row>
    <row r="112" spans="1:61" ht="14.25" customHeight="1" outlineLevel="1" x14ac:dyDescent="0.45">
      <c r="A112" s="324">
        <v>98</v>
      </c>
      <c r="B112" s="324">
        <v>98</v>
      </c>
      <c r="C112" s="324" t="s">
        <v>62</v>
      </c>
      <c r="D112" s="324" t="s">
        <v>549</v>
      </c>
      <c r="E112" s="339">
        <v>745.2</v>
      </c>
      <c r="F112" s="334">
        <f t="shared" si="32"/>
        <v>598581.9</v>
      </c>
      <c r="G112" s="334">
        <f t="shared" si="33"/>
        <v>0</v>
      </c>
      <c r="H112" s="349">
        <f t="shared" si="23"/>
        <v>598581.9</v>
      </c>
      <c r="I112" s="334">
        <v>803.25</v>
      </c>
      <c r="J112" s="334">
        <v>0</v>
      </c>
      <c r="K112" s="334">
        <f t="shared" si="24"/>
        <v>803.25</v>
      </c>
      <c r="L112" s="359" t="s">
        <v>649</v>
      </c>
    </row>
    <row r="113" spans="1:61" ht="28.5" customHeight="1" outlineLevel="1" x14ac:dyDescent="0.45">
      <c r="A113" s="324">
        <v>99</v>
      </c>
      <c r="B113" s="324">
        <v>99</v>
      </c>
      <c r="C113" s="324" t="s">
        <v>39</v>
      </c>
      <c r="D113" s="324" t="s">
        <v>550</v>
      </c>
      <c r="E113" s="339">
        <v>4</v>
      </c>
      <c r="F113" s="334">
        <f t="shared" si="32"/>
        <v>23868</v>
      </c>
      <c r="G113" s="334">
        <f t="shared" si="33"/>
        <v>0</v>
      </c>
      <c r="H113" s="349">
        <f t="shared" si="23"/>
        <v>23868</v>
      </c>
      <c r="I113" s="334">
        <v>5967</v>
      </c>
      <c r="J113" s="334">
        <v>0</v>
      </c>
      <c r="K113" s="334">
        <f t="shared" si="24"/>
        <v>5967</v>
      </c>
      <c r="L113" s="359" t="s">
        <v>650</v>
      </c>
    </row>
    <row r="114" spans="1:61" ht="14.25" customHeight="1" outlineLevel="1" x14ac:dyDescent="0.45">
      <c r="A114" s="324">
        <v>100</v>
      </c>
      <c r="B114" s="324">
        <v>100</v>
      </c>
      <c r="C114" s="324" t="s">
        <v>47</v>
      </c>
      <c r="D114" s="324" t="s">
        <v>550</v>
      </c>
      <c r="E114" s="339">
        <v>312</v>
      </c>
      <c r="F114" s="334">
        <f t="shared" si="32"/>
        <v>268515</v>
      </c>
      <c r="G114" s="334">
        <f t="shared" si="33"/>
        <v>0</v>
      </c>
      <c r="H114" s="349">
        <f t="shared" si="23"/>
        <v>268515</v>
      </c>
      <c r="I114" s="334">
        <v>860.625</v>
      </c>
      <c r="J114" s="334">
        <v>0</v>
      </c>
      <c r="K114" s="334">
        <f t="shared" si="24"/>
        <v>860.625</v>
      </c>
      <c r="L114" s="359" t="s">
        <v>626</v>
      </c>
    </row>
    <row r="115" spans="1:61" ht="42.75" customHeight="1" outlineLevel="1" x14ac:dyDescent="0.45">
      <c r="A115" s="324">
        <v>101</v>
      </c>
      <c r="B115" s="324">
        <v>101</v>
      </c>
      <c r="C115" s="324" t="s">
        <v>48</v>
      </c>
      <c r="D115" s="324" t="s">
        <v>549</v>
      </c>
      <c r="E115" s="339">
        <v>358.2</v>
      </c>
      <c r="F115" s="334">
        <f t="shared" si="32"/>
        <v>82206.899999999994</v>
      </c>
      <c r="G115" s="334">
        <f t="shared" si="33"/>
        <v>0</v>
      </c>
      <c r="H115" s="349">
        <f t="shared" si="23"/>
        <v>82206.899999999994</v>
      </c>
      <c r="I115" s="334">
        <v>229.5</v>
      </c>
      <c r="J115" s="334">
        <v>0</v>
      </c>
      <c r="K115" s="334">
        <f t="shared" si="24"/>
        <v>229.5</v>
      </c>
      <c r="L115" s="359" t="s">
        <v>627</v>
      </c>
    </row>
    <row r="116" spans="1:61" ht="85.5" customHeight="1" outlineLevel="1" x14ac:dyDescent="0.45">
      <c r="A116" s="324">
        <v>102</v>
      </c>
      <c r="B116" s="324">
        <v>102</v>
      </c>
      <c r="C116" s="324" t="s">
        <v>57</v>
      </c>
      <c r="D116" s="324" t="s">
        <v>553</v>
      </c>
      <c r="E116" s="339">
        <v>10.7</v>
      </c>
      <c r="F116" s="334">
        <f t="shared" si="32"/>
        <v>306956.25</v>
      </c>
      <c r="G116" s="334">
        <f t="shared" si="33"/>
        <v>0</v>
      </c>
      <c r="H116" s="349">
        <f t="shared" si="23"/>
        <v>306956.25</v>
      </c>
      <c r="I116" s="334">
        <v>28687.5</v>
      </c>
      <c r="J116" s="334">
        <v>0</v>
      </c>
      <c r="K116" s="334">
        <f t="shared" si="24"/>
        <v>28687.5</v>
      </c>
      <c r="L116" s="359" t="s">
        <v>628</v>
      </c>
    </row>
    <row r="117" spans="1:61" ht="28.5" customHeight="1" outlineLevel="1" x14ac:dyDescent="0.45">
      <c r="A117" s="324">
        <v>103</v>
      </c>
      <c r="B117" s="324">
        <v>103</v>
      </c>
      <c r="C117" s="324" t="s">
        <v>50</v>
      </c>
      <c r="D117" s="324" t="s">
        <v>549</v>
      </c>
      <c r="E117" s="339">
        <v>27.21</v>
      </c>
      <c r="F117" s="334">
        <f t="shared" si="32"/>
        <v>21856.432499999999</v>
      </c>
      <c r="G117" s="334">
        <f t="shared" si="33"/>
        <v>0</v>
      </c>
      <c r="H117" s="349">
        <f t="shared" si="23"/>
        <v>21856.432499999999</v>
      </c>
      <c r="I117" s="334">
        <v>803.25</v>
      </c>
      <c r="J117" s="334">
        <v>0</v>
      </c>
      <c r="K117" s="334">
        <f t="shared" si="24"/>
        <v>803.25</v>
      </c>
      <c r="L117" s="359" t="s">
        <v>651</v>
      </c>
    </row>
    <row r="118" spans="1:61" ht="28.5" customHeight="1" outlineLevel="1" x14ac:dyDescent="0.45">
      <c r="A118" s="324">
        <v>104</v>
      </c>
      <c r="B118" s="324">
        <v>104</v>
      </c>
      <c r="C118" s="324" t="s">
        <v>50</v>
      </c>
      <c r="D118" s="324" t="s">
        <v>549</v>
      </c>
      <c r="E118" s="339">
        <v>27.21</v>
      </c>
      <c r="F118" s="334">
        <f t="shared" si="32"/>
        <v>21856.432499999999</v>
      </c>
      <c r="G118" s="334">
        <f t="shared" si="33"/>
        <v>0</v>
      </c>
      <c r="H118" s="349">
        <f t="shared" si="23"/>
        <v>21856.432499999999</v>
      </c>
      <c r="I118" s="334">
        <v>803.25</v>
      </c>
      <c r="J118" s="334">
        <v>0</v>
      </c>
      <c r="K118" s="334">
        <f t="shared" si="24"/>
        <v>803.25</v>
      </c>
      <c r="L118" s="359" t="s">
        <v>652</v>
      </c>
    </row>
    <row r="119" spans="1:61" ht="42.75" customHeight="1" outlineLevel="1" x14ac:dyDescent="0.45">
      <c r="A119" s="324">
        <v>105</v>
      </c>
      <c r="B119" s="324">
        <v>105</v>
      </c>
      <c r="C119" s="324" t="s">
        <v>51</v>
      </c>
      <c r="D119" s="324" t="s">
        <v>551</v>
      </c>
      <c r="E119" s="339">
        <v>490.1</v>
      </c>
      <c r="F119" s="334">
        <f t="shared" si="32"/>
        <v>393672.82500000001</v>
      </c>
      <c r="G119" s="334">
        <f t="shared" si="33"/>
        <v>0</v>
      </c>
      <c r="H119" s="349">
        <f t="shared" si="23"/>
        <v>393672.82500000001</v>
      </c>
      <c r="I119" s="334">
        <v>803.25</v>
      </c>
      <c r="J119" s="334">
        <v>0</v>
      </c>
      <c r="K119" s="334">
        <f t="shared" si="24"/>
        <v>803.25</v>
      </c>
      <c r="L119" s="359" t="s">
        <v>653</v>
      </c>
    </row>
    <row r="120" spans="1:61" ht="42.75" customHeight="1" outlineLevel="1" x14ac:dyDescent="0.45">
      <c r="A120" s="324">
        <v>106</v>
      </c>
      <c r="B120" s="324">
        <v>106</v>
      </c>
      <c r="C120" s="324" t="s">
        <v>52</v>
      </c>
      <c r="D120" s="324" t="s">
        <v>549</v>
      </c>
      <c r="E120" s="339">
        <v>140.80000000000001</v>
      </c>
      <c r="F120" s="334">
        <f t="shared" si="32"/>
        <v>135717.12</v>
      </c>
      <c r="G120" s="334">
        <f t="shared" si="33"/>
        <v>0</v>
      </c>
      <c r="H120" s="349">
        <f t="shared" si="23"/>
        <v>135717.12</v>
      </c>
      <c r="I120" s="334">
        <v>963.9</v>
      </c>
      <c r="J120" s="334">
        <v>0</v>
      </c>
      <c r="K120" s="334">
        <f t="shared" si="24"/>
        <v>963.9</v>
      </c>
      <c r="L120" s="359" t="s">
        <v>654</v>
      </c>
    </row>
    <row r="121" spans="1:61" ht="42.75" customHeight="1" outlineLevel="1" x14ac:dyDescent="0.45">
      <c r="A121" s="324">
        <v>107</v>
      </c>
      <c r="B121" s="324">
        <v>107</v>
      </c>
      <c r="C121" s="324" t="s">
        <v>53</v>
      </c>
      <c r="D121" s="324" t="s">
        <v>549</v>
      </c>
      <c r="E121" s="339">
        <v>53.04</v>
      </c>
      <c r="F121" s="334">
        <f t="shared" si="32"/>
        <v>42604.38</v>
      </c>
      <c r="G121" s="334">
        <f t="shared" si="33"/>
        <v>0</v>
      </c>
      <c r="H121" s="349">
        <f t="shared" si="23"/>
        <v>42604.38</v>
      </c>
      <c r="I121" s="334">
        <v>803.25</v>
      </c>
      <c r="J121" s="334">
        <v>0</v>
      </c>
      <c r="K121" s="334">
        <f t="shared" si="24"/>
        <v>803.25</v>
      </c>
      <c r="L121" s="359" t="s">
        <v>644</v>
      </c>
    </row>
    <row r="122" spans="1:61" s="26" customFormat="1" x14ac:dyDescent="0.45">
      <c r="A122" s="323"/>
      <c r="B122" s="323"/>
      <c r="C122" s="322" t="s">
        <v>63</v>
      </c>
      <c r="D122" s="322"/>
      <c r="E122" s="356">
        <f t="shared" ref="E122" si="34">E123+E133+E146+E158+E179+E206+E215+E226+E231+E236</f>
        <v>15.579000000000001</v>
      </c>
      <c r="F122" s="329">
        <f>F123+F133+F146+F155+F158+F179+F206+F215+F226+F231+F236</f>
        <v>97541964.692999989</v>
      </c>
      <c r="G122" s="329">
        <f t="shared" ref="G122:H122" si="35">G123+G133+G146+G155+G158+G179+G206+G215+G226+G231+G236</f>
        <v>42928219.132068604</v>
      </c>
      <c r="H122" s="329">
        <f t="shared" si="35"/>
        <v>140470183.82506859</v>
      </c>
      <c r="I122" s="329">
        <v>0</v>
      </c>
      <c r="J122" s="329">
        <v>0</v>
      </c>
      <c r="K122" s="330">
        <f t="shared" si="24"/>
        <v>0</v>
      </c>
      <c r="L122" s="357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</row>
    <row r="123" spans="1:61" s="26" customFormat="1" x14ac:dyDescent="0.45">
      <c r="A123" s="323"/>
      <c r="B123" s="323"/>
      <c r="C123" s="323" t="s">
        <v>64</v>
      </c>
      <c r="D123" s="323"/>
      <c r="E123" s="355">
        <f t="shared" ref="E123" si="36">SUM(E124:E132)</f>
        <v>15.579000000000001</v>
      </c>
      <c r="F123" s="327">
        <f t="shared" ref="F123:H123" si="37">SUM(F124:F132)</f>
        <v>3733253.55</v>
      </c>
      <c r="G123" s="327">
        <f t="shared" si="37"/>
        <v>1072684.2555</v>
      </c>
      <c r="H123" s="327">
        <f t="shared" si="37"/>
        <v>4805937.8055000007</v>
      </c>
      <c r="I123" s="327">
        <v>0</v>
      </c>
      <c r="J123" s="327">
        <v>0</v>
      </c>
      <c r="K123" s="328">
        <f t="shared" si="24"/>
        <v>0</v>
      </c>
      <c r="L123" s="358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</row>
    <row r="124" spans="1:61" ht="114" customHeight="1" outlineLevel="1" x14ac:dyDescent="0.45">
      <c r="A124" s="324">
        <v>108</v>
      </c>
      <c r="B124" s="324">
        <v>108</v>
      </c>
      <c r="C124" s="324" t="s">
        <v>65</v>
      </c>
      <c r="D124" s="324" t="s">
        <v>553</v>
      </c>
      <c r="E124" s="339">
        <v>3.93</v>
      </c>
      <c r="F124" s="334">
        <f t="shared" ref="F124:F132" si="38">I124*E124</f>
        <v>992128.5</v>
      </c>
      <c r="G124" s="334">
        <f t="shared" ref="G124:G132" si="39">J124*E124</f>
        <v>270598.185</v>
      </c>
      <c r="H124" s="349">
        <f t="shared" si="23"/>
        <v>1262726.6850000001</v>
      </c>
      <c r="I124" s="334">
        <v>252450</v>
      </c>
      <c r="J124" s="334">
        <v>68854.5</v>
      </c>
      <c r="K124" s="334">
        <f t="shared" si="24"/>
        <v>321304.5</v>
      </c>
      <c r="L124" s="359" t="s">
        <v>655</v>
      </c>
    </row>
    <row r="125" spans="1:61" ht="85.5" customHeight="1" outlineLevel="1" x14ac:dyDescent="0.45">
      <c r="A125" s="324">
        <v>109</v>
      </c>
      <c r="B125" s="324">
        <v>109</v>
      </c>
      <c r="C125" s="324" t="s">
        <v>66</v>
      </c>
      <c r="D125" s="324" t="s">
        <v>553</v>
      </c>
      <c r="E125" s="339">
        <v>3.48</v>
      </c>
      <c r="F125" s="334">
        <f t="shared" si="38"/>
        <v>678861</v>
      </c>
      <c r="G125" s="334">
        <f t="shared" si="39"/>
        <v>239613.66</v>
      </c>
      <c r="H125" s="349">
        <f t="shared" si="23"/>
        <v>918474.66</v>
      </c>
      <c r="I125" s="334">
        <v>195075</v>
      </c>
      <c r="J125" s="334">
        <v>68854.5</v>
      </c>
      <c r="K125" s="334">
        <f t="shared" si="24"/>
        <v>263929.5</v>
      </c>
      <c r="L125" s="359" t="s">
        <v>656</v>
      </c>
    </row>
    <row r="126" spans="1:61" ht="28.5" customHeight="1" outlineLevel="1" x14ac:dyDescent="0.45">
      <c r="A126" s="324"/>
      <c r="B126" s="324"/>
      <c r="C126" s="324" t="s">
        <v>67</v>
      </c>
      <c r="D126" s="324"/>
      <c r="E126" s="339"/>
      <c r="F126" s="334">
        <f t="shared" si="38"/>
        <v>0</v>
      </c>
      <c r="G126" s="334">
        <f t="shared" si="39"/>
        <v>0</v>
      </c>
      <c r="H126" s="349">
        <f t="shared" si="23"/>
        <v>0</v>
      </c>
      <c r="I126" s="334">
        <v>0</v>
      </c>
      <c r="J126" s="334">
        <v>0</v>
      </c>
      <c r="K126" s="334">
        <f t="shared" si="24"/>
        <v>0</v>
      </c>
      <c r="L126" s="359"/>
    </row>
    <row r="127" spans="1:61" ht="185.25" customHeight="1" outlineLevel="1" x14ac:dyDescent="0.45">
      <c r="A127" s="324">
        <v>110</v>
      </c>
      <c r="B127" s="324">
        <v>110</v>
      </c>
      <c r="C127" s="324" t="s">
        <v>68</v>
      </c>
      <c r="D127" s="324" t="s">
        <v>553</v>
      </c>
      <c r="E127" s="339">
        <v>3.28</v>
      </c>
      <c r="F127" s="334">
        <f t="shared" si="38"/>
        <v>828036</v>
      </c>
      <c r="G127" s="334">
        <f t="shared" si="39"/>
        <v>225842.75999999998</v>
      </c>
      <c r="H127" s="349">
        <f t="shared" si="23"/>
        <v>1053878.76</v>
      </c>
      <c r="I127" s="334">
        <v>252450</v>
      </c>
      <c r="J127" s="334">
        <v>68854.5</v>
      </c>
      <c r="K127" s="334">
        <f t="shared" si="24"/>
        <v>321304.5</v>
      </c>
      <c r="L127" s="359" t="s">
        <v>657</v>
      </c>
    </row>
    <row r="128" spans="1:61" ht="99.75" customHeight="1" outlineLevel="1" x14ac:dyDescent="0.45">
      <c r="A128" s="324">
        <v>111</v>
      </c>
      <c r="B128" s="324">
        <v>111</v>
      </c>
      <c r="C128" s="324" t="s">
        <v>69</v>
      </c>
      <c r="D128" s="324" t="s">
        <v>553</v>
      </c>
      <c r="E128" s="339">
        <v>2.72</v>
      </c>
      <c r="F128" s="334">
        <f t="shared" si="38"/>
        <v>686664</v>
      </c>
      <c r="G128" s="334">
        <f t="shared" si="39"/>
        <v>187284.24000000002</v>
      </c>
      <c r="H128" s="349">
        <f t="shared" si="23"/>
        <v>873948.24</v>
      </c>
      <c r="I128" s="334">
        <v>252450</v>
      </c>
      <c r="J128" s="334">
        <v>68854.5</v>
      </c>
      <c r="K128" s="334">
        <f t="shared" si="24"/>
        <v>321304.5</v>
      </c>
      <c r="L128" s="359" t="s">
        <v>658</v>
      </c>
    </row>
    <row r="129" spans="1:61" ht="28.5" customHeight="1" outlineLevel="1" x14ac:dyDescent="0.45">
      <c r="A129" s="324"/>
      <c r="B129" s="324"/>
      <c r="C129" s="324" t="s">
        <v>70</v>
      </c>
      <c r="D129" s="324"/>
      <c r="E129" s="339"/>
      <c r="F129" s="334">
        <f t="shared" si="38"/>
        <v>0</v>
      </c>
      <c r="G129" s="334">
        <f t="shared" si="39"/>
        <v>0</v>
      </c>
      <c r="H129" s="349">
        <f t="shared" si="23"/>
        <v>0</v>
      </c>
      <c r="I129" s="334">
        <v>0</v>
      </c>
      <c r="J129" s="334">
        <v>0</v>
      </c>
      <c r="K129" s="334">
        <f t="shared" si="24"/>
        <v>0</v>
      </c>
      <c r="L129" s="359"/>
    </row>
    <row r="130" spans="1:61" ht="85.5" customHeight="1" outlineLevel="1" x14ac:dyDescent="0.45">
      <c r="A130" s="324">
        <v>112</v>
      </c>
      <c r="B130" s="324">
        <v>112</v>
      </c>
      <c r="C130" s="324" t="s">
        <v>71</v>
      </c>
      <c r="D130" s="324" t="s">
        <v>553</v>
      </c>
      <c r="E130" s="339">
        <v>0.79900000000000004</v>
      </c>
      <c r="F130" s="334">
        <f t="shared" si="38"/>
        <v>201707.55000000002</v>
      </c>
      <c r="G130" s="334">
        <f t="shared" si="39"/>
        <v>55014.745500000005</v>
      </c>
      <c r="H130" s="349">
        <f t="shared" si="23"/>
        <v>256722.29550000001</v>
      </c>
      <c r="I130" s="334">
        <v>252450</v>
      </c>
      <c r="J130" s="334">
        <v>68854.5</v>
      </c>
      <c r="K130" s="334">
        <f t="shared" si="24"/>
        <v>321304.5</v>
      </c>
      <c r="L130" s="359" t="s">
        <v>659</v>
      </c>
    </row>
    <row r="131" spans="1:61" ht="28.5" customHeight="1" outlineLevel="1" x14ac:dyDescent="0.45">
      <c r="A131" s="324"/>
      <c r="B131" s="324"/>
      <c r="C131" s="324" t="s">
        <v>72</v>
      </c>
      <c r="D131" s="324"/>
      <c r="E131" s="339"/>
      <c r="F131" s="334">
        <f t="shared" si="38"/>
        <v>0</v>
      </c>
      <c r="G131" s="334">
        <f t="shared" si="39"/>
        <v>0</v>
      </c>
      <c r="H131" s="349">
        <f t="shared" si="23"/>
        <v>0</v>
      </c>
      <c r="I131" s="334">
        <v>0</v>
      </c>
      <c r="J131" s="334">
        <v>0</v>
      </c>
      <c r="K131" s="334">
        <f t="shared" si="24"/>
        <v>0</v>
      </c>
      <c r="L131" s="359"/>
    </row>
    <row r="132" spans="1:61" ht="71.25" customHeight="1" outlineLevel="1" x14ac:dyDescent="0.45">
      <c r="A132" s="324">
        <v>113</v>
      </c>
      <c r="B132" s="324">
        <v>113</v>
      </c>
      <c r="C132" s="324" t="s">
        <v>73</v>
      </c>
      <c r="D132" s="324" t="s">
        <v>553</v>
      </c>
      <c r="E132" s="339">
        <v>1.37</v>
      </c>
      <c r="F132" s="334">
        <f t="shared" si="38"/>
        <v>345856.5</v>
      </c>
      <c r="G132" s="334">
        <f t="shared" si="39"/>
        <v>94330.665000000008</v>
      </c>
      <c r="H132" s="349">
        <f t="shared" si="23"/>
        <v>440187.16500000004</v>
      </c>
      <c r="I132" s="334">
        <v>252450</v>
      </c>
      <c r="J132" s="334">
        <v>68854.5</v>
      </c>
      <c r="K132" s="334">
        <f t="shared" si="24"/>
        <v>321304.5</v>
      </c>
      <c r="L132" s="359" t="s">
        <v>660</v>
      </c>
    </row>
    <row r="133" spans="1:61" s="26" customFormat="1" x14ac:dyDescent="0.45">
      <c r="A133" s="323"/>
      <c r="B133" s="323"/>
      <c r="C133" s="323" t="s">
        <v>74</v>
      </c>
      <c r="D133" s="323"/>
      <c r="E133" s="338"/>
      <c r="F133" s="350">
        <f>SUM(F134:F144)</f>
        <v>2811537.9449999998</v>
      </c>
      <c r="G133" s="350">
        <f t="shared" ref="G133:H133" si="40">SUM(G134:G144)</f>
        <v>0</v>
      </c>
      <c r="H133" s="350">
        <f t="shared" si="40"/>
        <v>2811537.9449999998</v>
      </c>
      <c r="I133" s="350"/>
      <c r="J133" s="350"/>
      <c r="K133" s="328">
        <f t="shared" si="24"/>
        <v>0</v>
      </c>
      <c r="L133" s="358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</row>
    <row r="134" spans="1:61" ht="42.75" customHeight="1" outlineLevel="1" x14ac:dyDescent="0.45">
      <c r="A134" s="324">
        <v>114</v>
      </c>
      <c r="B134" s="324">
        <v>114</v>
      </c>
      <c r="C134" s="324" t="s">
        <v>75</v>
      </c>
      <c r="D134" s="324" t="s">
        <v>553</v>
      </c>
      <c r="E134" s="339">
        <v>4.0679999999999996</v>
      </c>
      <c r="F134" s="334">
        <f t="shared" ref="F134:F144" si="41">I134*E134</f>
        <v>285683.43599999999</v>
      </c>
      <c r="G134" s="334">
        <f t="shared" ref="G134:G144" si="42">J134*E134</f>
        <v>0</v>
      </c>
      <c r="H134" s="349">
        <f t="shared" si="23"/>
        <v>285683.43599999999</v>
      </c>
      <c r="I134" s="334">
        <v>70227</v>
      </c>
      <c r="J134" s="334">
        <v>0</v>
      </c>
      <c r="K134" s="334">
        <f t="shared" si="24"/>
        <v>70227</v>
      </c>
      <c r="L134" s="359" t="s">
        <v>661</v>
      </c>
    </row>
    <row r="135" spans="1:61" ht="42.75" customHeight="1" outlineLevel="1" x14ac:dyDescent="0.45">
      <c r="A135" s="324">
        <v>115</v>
      </c>
      <c r="B135" s="324">
        <v>115</v>
      </c>
      <c r="C135" s="324" t="s">
        <v>76</v>
      </c>
      <c r="D135" s="324" t="s">
        <v>553</v>
      </c>
      <c r="E135" s="339">
        <v>8.1359999999999992</v>
      </c>
      <c r="F135" s="334">
        <f t="shared" si="41"/>
        <v>571366.87199999997</v>
      </c>
      <c r="G135" s="334">
        <f t="shared" si="42"/>
        <v>0</v>
      </c>
      <c r="H135" s="349">
        <f t="shared" si="23"/>
        <v>571366.87199999997</v>
      </c>
      <c r="I135" s="334">
        <v>70227</v>
      </c>
      <c r="J135" s="334">
        <v>0</v>
      </c>
      <c r="K135" s="334">
        <f t="shared" si="24"/>
        <v>70227</v>
      </c>
      <c r="L135" s="359" t="s">
        <v>662</v>
      </c>
    </row>
    <row r="136" spans="1:61" ht="42.75" customHeight="1" outlineLevel="1" x14ac:dyDescent="0.45">
      <c r="A136" s="324">
        <v>116</v>
      </c>
      <c r="B136" s="324">
        <v>116</v>
      </c>
      <c r="C136" s="324" t="s">
        <v>77</v>
      </c>
      <c r="D136" s="324" t="s">
        <v>553</v>
      </c>
      <c r="E136" s="339">
        <v>7.1280000000000001</v>
      </c>
      <c r="F136" s="334">
        <f t="shared" si="41"/>
        <v>500578.05599999998</v>
      </c>
      <c r="G136" s="334">
        <f t="shared" si="42"/>
        <v>0</v>
      </c>
      <c r="H136" s="349">
        <f t="shared" ref="H136:H199" si="43">F136+G136</f>
        <v>500578.05599999998</v>
      </c>
      <c r="I136" s="334">
        <v>70227</v>
      </c>
      <c r="J136" s="334">
        <v>0</v>
      </c>
      <c r="K136" s="334">
        <f t="shared" ref="K136:K199" si="44">I136+J136</f>
        <v>70227</v>
      </c>
      <c r="L136" s="359" t="s">
        <v>663</v>
      </c>
    </row>
    <row r="137" spans="1:61" ht="42.75" customHeight="1" outlineLevel="1" x14ac:dyDescent="0.45">
      <c r="A137" s="324">
        <v>117</v>
      </c>
      <c r="B137" s="324">
        <v>117</v>
      </c>
      <c r="C137" s="324" t="s">
        <v>78</v>
      </c>
      <c r="D137" s="324" t="s">
        <v>553</v>
      </c>
      <c r="E137" s="339">
        <v>14.256</v>
      </c>
      <c r="F137" s="334">
        <f t="shared" si="41"/>
        <v>1001156.112</v>
      </c>
      <c r="G137" s="334">
        <f t="shared" si="42"/>
        <v>0</v>
      </c>
      <c r="H137" s="349">
        <f t="shared" si="43"/>
        <v>1001156.112</v>
      </c>
      <c r="I137" s="334">
        <v>70227</v>
      </c>
      <c r="J137" s="334">
        <v>0</v>
      </c>
      <c r="K137" s="334">
        <f t="shared" si="44"/>
        <v>70227</v>
      </c>
      <c r="L137" s="359" t="s">
        <v>664</v>
      </c>
    </row>
    <row r="138" spans="1:61" ht="57" customHeight="1" outlineLevel="1" x14ac:dyDescent="0.45">
      <c r="A138" s="324">
        <v>118</v>
      </c>
      <c r="B138" s="324">
        <v>118</v>
      </c>
      <c r="C138" s="324" t="s">
        <v>79</v>
      </c>
      <c r="D138" s="324" t="s">
        <v>553</v>
      </c>
      <c r="E138" s="339">
        <v>0.17499999999999999</v>
      </c>
      <c r="F138" s="334">
        <f t="shared" si="41"/>
        <v>12289.724999999999</v>
      </c>
      <c r="G138" s="334">
        <f t="shared" si="42"/>
        <v>0</v>
      </c>
      <c r="H138" s="349">
        <f t="shared" si="43"/>
        <v>12289.724999999999</v>
      </c>
      <c r="I138" s="334">
        <v>70227</v>
      </c>
      <c r="J138" s="334">
        <v>0</v>
      </c>
      <c r="K138" s="334">
        <f t="shared" si="44"/>
        <v>70227</v>
      </c>
      <c r="L138" s="359" t="s">
        <v>665</v>
      </c>
    </row>
    <row r="139" spans="1:61" ht="57" customHeight="1" outlineLevel="1" x14ac:dyDescent="0.45">
      <c r="A139" s="324">
        <v>119</v>
      </c>
      <c r="B139" s="324">
        <v>119</v>
      </c>
      <c r="C139" s="324" t="s">
        <v>80</v>
      </c>
      <c r="D139" s="324" t="s">
        <v>553</v>
      </c>
      <c r="E139" s="339">
        <v>0.11799999999999999</v>
      </c>
      <c r="F139" s="334">
        <f t="shared" si="41"/>
        <v>8286.7860000000001</v>
      </c>
      <c r="G139" s="334">
        <f t="shared" si="42"/>
        <v>0</v>
      </c>
      <c r="H139" s="349">
        <f t="shared" si="43"/>
        <v>8286.7860000000001</v>
      </c>
      <c r="I139" s="334">
        <v>70227</v>
      </c>
      <c r="J139" s="334">
        <v>0</v>
      </c>
      <c r="K139" s="334">
        <f t="shared" si="44"/>
        <v>70227</v>
      </c>
      <c r="L139" s="359" t="s">
        <v>666</v>
      </c>
    </row>
    <row r="140" spans="1:61" ht="57" customHeight="1" outlineLevel="1" x14ac:dyDescent="0.45">
      <c r="A140" s="324">
        <v>120</v>
      </c>
      <c r="B140" s="324">
        <v>120</v>
      </c>
      <c r="C140" s="324" t="s">
        <v>81</v>
      </c>
      <c r="D140" s="324" t="s">
        <v>553</v>
      </c>
      <c r="E140" s="339">
        <v>0.307</v>
      </c>
      <c r="F140" s="334">
        <f t="shared" si="41"/>
        <v>21559.688999999998</v>
      </c>
      <c r="G140" s="334">
        <f t="shared" si="42"/>
        <v>0</v>
      </c>
      <c r="H140" s="349">
        <f t="shared" si="43"/>
        <v>21559.688999999998</v>
      </c>
      <c r="I140" s="334">
        <v>70227</v>
      </c>
      <c r="J140" s="334">
        <v>0</v>
      </c>
      <c r="K140" s="334">
        <f t="shared" si="44"/>
        <v>70227</v>
      </c>
      <c r="L140" s="359" t="s">
        <v>667</v>
      </c>
    </row>
    <row r="141" spans="1:61" ht="57" customHeight="1" outlineLevel="1" x14ac:dyDescent="0.45">
      <c r="A141" s="324">
        <v>121</v>
      </c>
      <c r="B141" s="324">
        <v>121</v>
      </c>
      <c r="C141" s="324" t="s">
        <v>82</v>
      </c>
      <c r="D141" s="324" t="s">
        <v>553</v>
      </c>
      <c r="E141" s="339">
        <v>0.20699999999999999</v>
      </c>
      <c r="F141" s="334">
        <f t="shared" si="41"/>
        <v>14536.989</v>
      </c>
      <c r="G141" s="334">
        <f t="shared" si="42"/>
        <v>0</v>
      </c>
      <c r="H141" s="349">
        <f t="shared" si="43"/>
        <v>14536.989</v>
      </c>
      <c r="I141" s="334">
        <v>70227</v>
      </c>
      <c r="J141" s="334">
        <v>0</v>
      </c>
      <c r="K141" s="334">
        <f t="shared" si="44"/>
        <v>70227</v>
      </c>
      <c r="L141" s="359" t="s">
        <v>668</v>
      </c>
    </row>
    <row r="142" spans="1:61" ht="57" customHeight="1" outlineLevel="1" x14ac:dyDescent="0.45">
      <c r="A142" s="324">
        <v>122</v>
      </c>
      <c r="B142" s="324">
        <v>122</v>
      </c>
      <c r="C142" s="324" t="s">
        <v>83</v>
      </c>
      <c r="D142" s="324" t="s">
        <v>553</v>
      </c>
      <c r="E142" s="339">
        <v>4.04</v>
      </c>
      <c r="F142" s="334">
        <f t="shared" si="41"/>
        <v>283717.08</v>
      </c>
      <c r="G142" s="334">
        <f t="shared" si="42"/>
        <v>0</v>
      </c>
      <c r="H142" s="349">
        <f t="shared" si="43"/>
        <v>283717.08</v>
      </c>
      <c r="I142" s="334">
        <v>70227</v>
      </c>
      <c r="J142" s="334">
        <v>0</v>
      </c>
      <c r="K142" s="334">
        <f t="shared" si="44"/>
        <v>70227</v>
      </c>
      <c r="L142" s="359" t="s">
        <v>669</v>
      </c>
    </row>
    <row r="143" spans="1:61" ht="57" customHeight="1" outlineLevel="1" x14ac:dyDescent="0.45">
      <c r="A143" s="324">
        <v>123</v>
      </c>
      <c r="B143" s="324">
        <v>123</v>
      </c>
      <c r="C143" s="324" t="s">
        <v>84</v>
      </c>
      <c r="D143" s="324" t="s">
        <v>553</v>
      </c>
      <c r="E143" s="339">
        <v>0.28999999999999998</v>
      </c>
      <c r="F143" s="334">
        <f t="shared" si="41"/>
        <v>20365.829999999998</v>
      </c>
      <c r="G143" s="334">
        <f t="shared" si="42"/>
        <v>0</v>
      </c>
      <c r="H143" s="349">
        <f t="shared" si="43"/>
        <v>20365.829999999998</v>
      </c>
      <c r="I143" s="334">
        <v>70227</v>
      </c>
      <c r="J143" s="334">
        <v>0</v>
      </c>
      <c r="K143" s="334">
        <f t="shared" si="44"/>
        <v>70227</v>
      </c>
      <c r="L143" s="359" t="s">
        <v>670</v>
      </c>
    </row>
    <row r="144" spans="1:61" ht="57" customHeight="1" outlineLevel="1" x14ac:dyDescent="0.45">
      <c r="A144" s="324">
        <v>124</v>
      </c>
      <c r="B144" s="324">
        <v>124</v>
      </c>
      <c r="C144" s="324" t="s">
        <v>85</v>
      </c>
      <c r="D144" s="324" t="s">
        <v>553</v>
      </c>
      <c r="E144" s="339">
        <v>1.31</v>
      </c>
      <c r="F144" s="334">
        <f t="shared" si="41"/>
        <v>91997.37000000001</v>
      </c>
      <c r="G144" s="334">
        <f t="shared" si="42"/>
        <v>0</v>
      </c>
      <c r="H144" s="349">
        <f t="shared" si="43"/>
        <v>91997.37000000001</v>
      </c>
      <c r="I144" s="334">
        <v>70227</v>
      </c>
      <c r="J144" s="334">
        <v>0</v>
      </c>
      <c r="K144" s="334">
        <f t="shared" si="44"/>
        <v>70227</v>
      </c>
      <c r="L144" s="359" t="s">
        <v>671</v>
      </c>
    </row>
    <row r="145" spans="1:61" s="26" customFormat="1" x14ac:dyDescent="0.45">
      <c r="A145" s="323"/>
      <c r="B145" s="323"/>
      <c r="C145" s="323" t="s">
        <v>86</v>
      </c>
      <c r="D145" s="323"/>
      <c r="E145" s="338"/>
      <c r="F145" s="350"/>
      <c r="G145" s="350"/>
      <c r="H145" s="350"/>
      <c r="I145" s="350"/>
      <c r="J145" s="350"/>
      <c r="K145" s="328">
        <f t="shared" si="44"/>
        <v>0</v>
      </c>
      <c r="L145" s="358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</row>
    <row r="146" spans="1:61" s="26" customFormat="1" x14ac:dyDescent="0.45">
      <c r="A146" s="323"/>
      <c r="B146" s="323"/>
      <c r="C146" s="323" t="s">
        <v>87</v>
      </c>
      <c r="D146" s="323"/>
      <c r="E146" s="338"/>
      <c r="F146" s="350">
        <f>SUM(F147:F154)</f>
        <v>8772228.9900000002</v>
      </c>
      <c r="G146" s="350">
        <f t="shared" ref="G146:H146" si="45">SUM(G147:G154)</f>
        <v>7535019.6708335998</v>
      </c>
      <c r="H146" s="350">
        <f t="shared" si="45"/>
        <v>16307248.660833601</v>
      </c>
      <c r="I146" s="350"/>
      <c r="J146" s="350"/>
      <c r="K146" s="328">
        <f t="shared" si="44"/>
        <v>0</v>
      </c>
      <c r="L146" s="358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</row>
    <row r="147" spans="1:61" ht="42.75" customHeight="1" outlineLevel="1" x14ac:dyDescent="0.45">
      <c r="A147" s="324">
        <v>125</v>
      </c>
      <c r="B147" s="324">
        <v>125</v>
      </c>
      <c r="C147" s="324" t="s">
        <v>88</v>
      </c>
      <c r="D147" s="324" t="s">
        <v>553</v>
      </c>
      <c r="E147" s="339">
        <v>80.703000000000003</v>
      </c>
      <c r="F147" s="334">
        <f t="shared" ref="F147:F154" si="46">I147*E147</f>
        <v>6482468.4750000006</v>
      </c>
      <c r="G147" s="334">
        <f t="shared" ref="G147:G154" si="47">J147*E147</f>
        <v>6767854.9913897999</v>
      </c>
      <c r="H147" s="349">
        <f t="shared" si="43"/>
        <v>13250323.466389801</v>
      </c>
      <c r="I147" s="334">
        <v>80325</v>
      </c>
      <c r="J147" s="334">
        <v>83861.256599999993</v>
      </c>
      <c r="K147" s="334">
        <f t="shared" si="44"/>
        <v>164186.25659999999</v>
      </c>
      <c r="L147" s="359" t="s">
        <v>672</v>
      </c>
    </row>
    <row r="148" spans="1:61" ht="42.75" customHeight="1" outlineLevel="1" x14ac:dyDescent="0.45">
      <c r="A148" s="324">
        <v>126</v>
      </c>
      <c r="B148" s="324">
        <v>126</v>
      </c>
      <c r="C148" s="324" t="s">
        <v>89</v>
      </c>
      <c r="D148" s="324" t="s">
        <v>553</v>
      </c>
      <c r="E148" s="339">
        <v>0.77700000000000002</v>
      </c>
      <c r="F148" s="334">
        <f t="shared" si="46"/>
        <v>62412.525000000001</v>
      </c>
      <c r="G148" s="334">
        <f t="shared" si="47"/>
        <v>65160.196378199995</v>
      </c>
      <c r="H148" s="349">
        <f t="shared" si="43"/>
        <v>127572.72137819999</v>
      </c>
      <c r="I148" s="334">
        <v>80325</v>
      </c>
      <c r="J148" s="334">
        <v>83861.256599999993</v>
      </c>
      <c r="K148" s="334">
        <f t="shared" si="44"/>
        <v>164186.25659999999</v>
      </c>
      <c r="L148" s="359" t="s">
        <v>673</v>
      </c>
    </row>
    <row r="149" spans="1:61" ht="42.75" customHeight="1" outlineLevel="1" x14ac:dyDescent="0.45">
      <c r="A149" s="324">
        <v>127</v>
      </c>
      <c r="B149" s="324">
        <v>127</v>
      </c>
      <c r="C149" s="324" t="s">
        <v>90</v>
      </c>
      <c r="D149" s="324" t="s">
        <v>553</v>
      </c>
      <c r="E149" s="339">
        <v>1.1539999999999999</v>
      </c>
      <c r="F149" s="334">
        <f t="shared" si="46"/>
        <v>92695.049999999988</v>
      </c>
      <c r="G149" s="334">
        <f t="shared" si="47"/>
        <v>96775.890116399984</v>
      </c>
      <c r="H149" s="349">
        <f t="shared" si="43"/>
        <v>189470.94011639996</v>
      </c>
      <c r="I149" s="334">
        <v>80325</v>
      </c>
      <c r="J149" s="334">
        <v>83861.256599999993</v>
      </c>
      <c r="K149" s="334">
        <f t="shared" si="44"/>
        <v>164186.25659999999</v>
      </c>
      <c r="L149" s="359" t="s">
        <v>674</v>
      </c>
    </row>
    <row r="150" spans="1:61" ht="85.5" customHeight="1" outlineLevel="1" x14ac:dyDescent="0.45">
      <c r="A150" s="324">
        <v>128</v>
      </c>
      <c r="B150" s="324">
        <v>128</v>
      </c>
      <c r="C150" s="324" t="s">
        <v>91</v>
      </c>
      <c r="D150" s="324" t="s">
        <v>553</v>
      </c>
      <c r="E150" s="339">
        <v>2.2839999999999998</v>
      </c>
      <c r="F150" s="334">
        <f t="shared" si="46"/>
        <v>1378588.14</v>
      </c>
      <c r="G150" s="334">
        <f t="shared" si="47"/>
        <v>586311.25833720004</v>
      </c>
      <c r="H150" s="349">
        <f t="shared" si="43"/>
        <v>1964899.3983371998</v>
      </c>
      <c r="I150" s="334">
        <v>603585</v>
      </c>
      <c r="J150" s="334">
        <v>256703.70330000005</v>
      </c>
      <c r="K150" s="334">
        <f t="shared" si="44"/>
        <v>860288.70330000005</v>
      </c>
      <c r="L150" s="359" t="s">
        <v>675</v>
      </c>
    </row>
    <row r="151" spans="1:61" ht="42.75" customHeight="1" outlineLevel="1" x14ac:dyDescent="0.45">
      <c r="A151" s="324">
        <v>129</v>
      </c>
      <c r="B151" s="324">
        <v>129</v>
      </c>
      <c r="C151" s="324" t="s">
        <v>92</v>
      </c>
      <c r="D151" s="324" t="s">
        <v>550</v>
      </c>
      <c r="E151" s="339">
        <v>36</v>
      </c>
      <c r="F151" s="334">
        <f t="shared" si="46"/>
        <v>561816</v>
      </c>
      <c r="G151" s="334">
        <f t="shared" si="47"/>
        <v>0</v>
      </c>
      <c r="H151" s="349">
        <f t="shared" si="43"/>
        <v>561816</v>
      </c>
      <c r="I151" s="334">
        <v>15606</v>
      </c>
      <c r="J151" s="334">
        <v>0</v>
      </c>
      <c r="K151" s="334">
        <f t="shared" si="44"/>
        <v>15606</v>
      </c>
      <c r="L151" s="359" t="s">
        <v>676</v>
      </c>
    </row>
    <row r="152" spans="1:61" ht="42.75" customHeight="1" outlineLevel="1" x14ac:dyDescent="0.45">
      <c r="A152" s="324">
        <v>130</v>
      </c>
      <c r="B152" s="324">
        <v>130</v>
      </c>
      <c r="C152" s="324" t="s">
        <v>93</v>
      </c>
      <c r="D152" s="324" t="s">
        <v>554</v>
      </c>
      <c r="E152" s="339">
        <v>0.21</v>
      </c>
      <c r="F152" s="334">
        <f t="shared" si="46"/>
        <v>61689.599999999999</v>
      </c>
      <c r="G152" s="334">
        <f t="shared" si="47"/>
        <v>556.13249999999994</v>
      </c>
      <c r="H152" s="349">
        <f t="shared" si="43"/>
        <v>62245.732499999998</v>
      </c>
      <c r="I152" s="334">
        <v>293760</v>
      </c>
      <c r="J152" s="334">
        <v>2648.25</v>
      </c>
      <c r="K152" s="334">
        <f t="shared" si="44"/>
        <v>296408.25</v>
      </c>
      <c r="L152" s="359" t="s">
        <v>677</v>
      </c>
    </row>
    <row r="153" spans="1:61" ht="71.25" customHeight="1" outlineLevel="1" x14ac:dyDescent="0.45">
      <c r="A153" s="324">
        <v>131</v>
      </c>
      <c r="B153" s="324">
        <v>131</v>
      </c>
      <c r="C153" s="324" t="s">
        <v>94</v>
      </c>
      <c r="D153" s="324" t="s">
        <v>554</v>
      </c>
      <c r="E153" s="339">
        <v>0.25600000000000001</v>
      </c>
      <c r="F153" s="334">
        <f t="shared" si="46"/>
        <v>106047.36</v>
      </c>
      <c r="G153" s="334">
        <f t="shared" si="47"/>
        <v>14688.961689600003</v>
      </c>
      <c r="H153" s="349">
        <f t="shared" si="43"/>
        <v>120736.32168960001</v>
      </c>
      <c r="I153" s="334">
        <v>414247.5</v>
      </c>
      <c r="J153" s="334">
        <v>57378.756600000008</v>
      </c>
      <c r="K153" s="334">
        <f t="shared" si="44"/>
        <v>471626.25660000002</v>
      </c>
      <c r="L153" s="359" t="s">
        <v>678</v>
      </c>
    </row>
    <row r="154" spans="1:61" ht="57" customHeight="1" outlineLevel="1" x14ac:dyDescent="0.45">
      <c r="A154" s="324">
        <v>132</v>
      </c>
      <c r="B154" s="324">
        <v>132</v>
      </c>
      <c r="C154" s="324" t="s">
        <v>95</v>
      </c>
      <c r="D154" s="324" t="s">
        <v>554</v>
      </c>
      <c r="E154" s="339">
        <v>6.4000000000000001E-2</v>
      </c>
      <c r="F154" s="334">
        <f t="shared" si="46"/>
        <v>26511.84</v>
      </c>
      <c r="G154" s="334">
        <f t="shared" si="47"/>
        <v>3672.2404224000006</v>
      </c>
      <c r="H154" s="349">
        <f t="shared" si="43"/>
        <v>30184.080422400002</v>
      </c>
      <c r="I154" s="334">
        <v>414247.5</v>
      </c>
      <c r="J154" s="334">
        <v>57378.756600000008</v>
      </c>
      <c r="K154" s="334">
        <f t="shared" si="44"/>
        <v>471626.25660000002</v>
      </c>
      <c r="L154" s="359" t="s">
        <v>679</v>
      </c>
    </row>
    <row r="155" spans="1:61" s="26" customFormat="1" x14ac:dyDescent="0.45">
      <c r="A155" s="323"/>
      <c r="B155" s="323"/>
      <c r="C155" s="323" t="s">
        <v>96</v>
      </c>
      <c r="D155" s="323"/>
      <c r="E155" s="338"/>
      <c r="F155" s="350">
        <f>SUM(F156:F157)</f>
        <v>572969.69999999995</v>
      </c>
      <c r="G155" s="350">
        <f t="shared" ref="G155:H155" si="48">SUM(G156:G157)</f>
        <v>440774.76468959998</v>
      </c>
      <c r="H155" s="350">
        <f t="shared" si="48"/>
        <v>1013744.4646895998</v>
      </c>
      <c r="I155" s="350"/>
      <c r="J155" s="350"/>
      <c r="K155" s="328">
        <f t="shared" si="44"/>
        <v>0</v>
      </c>
      <c r="L155" s="358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  <c r="BH155" s="53"/>
      <c r="BI155" s="53"/>
    </row>
    <row r="156" spans="1:61" ht="42.75" customHeight="1" outlineLevel="1" x14ac:dyDescent="0.45">
      <c r="A156" s="324">
        <v>133</v>
      </c>
      <c r="B156" s="324">
        <v>133</v>
      </c>
      <c r="C156" s="324" t="s">
        <v>97</v>
      </c>
      <c r="D156" s="324" t="s">
        <v>553</v>
      </c>
      <c r="E156" s="339">
        <v>4.968</v>
      </c>
      <c r="F156" s="334">
        <f>I156*E156</f>
        <v>541574.1</v>
      </c>
      <c r="G156" s="334">
        <f>J156*E156</f>
        <v>416622.72278879996</v>
      </c>
      <c r="H156" s="349">
        <f t="shared" si="43"/>
        <v>958196.82278879988</v>
      </c>
      <c r="I156" s="334">
        <v>109012.5</v>
      </c>
      <c r="J156" s="334">
        <v>83861.256599999993</v>
      </c>
      <c r="K156" s="334">
        <f t="shared" si="44"/>
        <v>192873.75659999999</v>
      </c>
      <c r="L156" s="359" t="s">
        <v>680</v>
      </c>
    </row>
    <row r="157" spans="1:61" ht="42.75" customHeight="1" outlineLevel="1" x14ac:dyDescent="0.45">
      <c r="A157" s="324">
        <v>134</v>
      </c>
      <c r="B157" s="324">
        <v>134</v>
      </c>
      <c r="C157" s="324" t="s">
        <v>98</v>
      </c>
      <c r="D157" s="324" t="s">
        <v>553</v>
      </c>
      <c r="E157" s="339">
        <v>0.28799999999999998</v>
      </c>
      <c r="F157" s="334">
        <f>I157*E157</f>
        <v>31395.599999999999</v>
      </c>
      <c r="G157" s="334">
        <f>J157*E157</f>
        <v>24152.041900799995</v>
      </c>
      <c r="H157" s="349">
        <f t="shared" si="43"/>
        <v>55547.641900799994</v>
      </c>
      <c r="I157" s="334">
        <v>109012.5</v>
      </c>
      <c r="J157" s="334">
        <v>83861.256599999993</v>
      </c>
      <c r="K157" s="334">
        <f t="shared" si="44"/>
        <v>192873.75659999999</v>
      </c>
      <c r="L157" s="359" t="s">
        <v>681</v>
      </c>
    </row>
    <row r="158" spans="1:61" s="26" customFormat="1" ht="42.75" x14ac:dyDescent="0.45">
      <c r="A158" s="323"/>
      <c r="B158" s="323"/>
      <c r="C158" s="323" t="s">
        <v>99</v>
      </c>
      <c r="D158" s="323"/>
      <c r="E158" s="338"/>
      <c r="F158" s="350">
        <f t="shared" ref="F158:H158" si="49">SUM(F159:F178)</f>
        <v>930970.69740000006</v>
      </c>
      <c r="G158" s="350">
        <f t="shared" si="49"/>
        <v>0</v>
      </c>
      <c r="H158" s="350">
        <f t="shared" si="49"/>
        <v>930970.69740000006</v>
      </c>
      <c r="I158" s="350"/>
      <c r="J158" s="350"/>
      <c r="K158" s="328">
        <f t="shared" si="44"/>
        <v>0</v>
      </c>
      <c r="L158" s="358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  <c r="BH158" s="53"/>
      <c r="BI158" s="53"/>
    </row>
    <row r="159" spans="1:61" ht="71.25" customHeight="1" outlineLevel="1" x14ac:dyDescent="0.45">
      <c r="A159" s="324">
        <v>135</v>
      </c>
      <c r="B159" s="324">
        <v>135</v>
      </c>
      <c r="C159" s="324" t="s">
        <v>100</v>
      </c>
      <c r="D159" s="324" t="s">
        <v>553</v>
      </c>
      <c r="E159" s="339">
        <v>1.399</v>
      </c>
      <c r="F159" s="334">
        <f t="shared" ref="F159:F178" si="50">I159*E159</f>
        <v>118796.08500000001</v>
      </c>
      <c r="G159" s="334">
        <f t="shared" ref="G159:G178" si="51">J159*E159</f>
        <v>0</v>
      </c>
      <c r="H159" s="349">
        <f t="shared" si="43"/>
        <v>118796.08500000001</v>
      </c>
      <c r="I159" s="334">
        <v>84915</v>
      </c>
      <c r="J159" s="334">
        <v>0</v>
      </c>
      <c r="K159" s="334">
        <f t="shared" si="44"/>
        <v>84915</v>
      </c>
      <c r="L159" s="359" t="s">
        <v>682</v>
      </c>
    </row>
    <row r="160" spans="1:61" ht="57" customHeight="1" outlineLevel="1" x14ac:dyDescent="0.45">
      <c r="A160" s="324">
        <v>136</v>
      </c>
      <c r="B160" s="324">
        <v>136</v>
      </c>
      <c r="C160" s="324" t="s">
        <v>101</v>
      </c>
      <c r="D160" s="324" t="s">
        <v>553</v>
      </c>
      <c r="E160" s="339">
        <v>0.49299999999999999</v>
      </c>
      <c r="F160" s="334">
        <f t="shared" si="50"/>
        <v>41863.095000000001</v>
      </c>
      <c r="G160" s="334">
        <f t="shared" si="51"/>
        <v>0</v>
      </c>
      <c r="H160" s="349">
        <f t="shared" si="43"/>
        <v>41863.095000000001</v>
      </c>
      <c r="I160" s="334">
        <v>84915</v>
      </c>
      <c r="J160" s="334">
        <v>0</v>
      </c>
      <c r="K160" s="334">
        <f t="shared" si="44"/>
        <v>84915</v>
      </c>
      <c r="L160" s="359" t="s">
        <v>683</v>
      </c>
    </row>
    <row r="161" spans="1:147" s="32" customFormat="1" ht="71.25" customHeight="1" outlineLevel="1" x14ac:dyDescent="0.45">
      <c r="A161" s="324">
        <v>137</v>
      </c>
      <c r="B161" s="324">
        <v>137</v>
      </c>
      <c r="C161" s="324" t="s">
        <v>102</v>
      </c>
      <c r="D161" s="324" t="s">
        <v>553</v>
      </c>
      <c r="E161" s="339">
        <v>1.208</v>
      </c>
      <c r="F161" s="334">
        <f t="shared" si="50"/>
        <v>102577.31999999999</v>
      </c>
      <c r="G161" s="334">
        <f t="shared" si="51"/>
        <v>0</v>
      </c>
      <c r="H161" s="349">
        <f t="shared" si="43"/>
        <v>102577.31999999999</v>
      </c>
      <c r="I161" s="334">
        <v>84915</v>
      </c>
      <c r="J161" s="334">
        <v>0</v>
      </c>
      <c r="K161" s="334">
        <f t="shared" si="44"/>
        <v>84915</v>
      </c>
      <c r="L161" s="359" t="s">
        <v>684</v>
      </c>
      <c r="BJ161" s="182"/>
      <c r="BK161" s="182"/>
      <c r="BL161" s="182"/>
      <c r="BM161" s="182"/>
      <c r="BN161" s="182"/>
      <c r="BO161" s="182"/>
      <c r="BP161" s="182"/>
      <c r="BQ161" s="182"/>
      <c r="BR161" s="182"/>
      <c r="BS161" s="182"/>
      <c r="BT161" s="182"/>
      <c r="BU161" s="182"/>
      <c r="BV161" s="182"/>
      <c r="BW161" s="182"/>
      <c r="BX161" s="182"/>
      <c r="BY161" s="182"/>
      <c r="BZ161" s="182"/>
      <c r="CA161" s="182"/>
      <c r="CB161" s="182"/>
      <c r="CC161" s="182"/>
      <c r="CD161" s="182"/>
      <c r="CE161" s="182"/>
      <c r="CF161" s="182"/>
      <c r="CG161" s="182"/>
      <c r="CH161" s="182"/>
      <c r="CI161" s="182"/>
      <c r="CJ161" s="182"/>
      <c r="CK161" s="182"/>
      <c r="CL161" s="182"/>
      <c r="CM161" s="182"/>
      <c r="CN161" s="182"/>
      <c r="CO161" s="182"/>
      <c r="CP161" s="182"/>
      <c r="CQ161" s="182"/>
      <c r="CR161" s="182"/>
      <c r="CS161" s="182"/>
      <c r="CT161" s="182"/>
      <c r="CU161" s="182"/>
      <c r="CV161" s="182"/>
      <c r="CW161" s="182"/>
      <c r="CX161" s="182"/>
      <c r="CY161" s="182"/>
      <c r="CZ161" s="182"/>
      <c r="DA161" s="182"/>
      <c r="DB161" s="182"/>
      <c r="DC161" s="182"/>
      <c r="DD161" s="182"/>
      <c r="DE161" s="182"/>
      <c r="DF161" s="182"/>
      <c r="DG161" s="182"/>
      <c r="DH161" s="182"/>
      <c r="DI161" s="182"/>
      <c r="DJ161" s="182"/>
      <c r="DK161" s="182"/>
      <c r="DL161" s="182"/>
      <c r="DM161" s="182"/>
      <c r="DN161" s="182"/>
      <c r="DO161" s="182"/>
      <c r="DP161" s="182"/>
      <c r="DQ161" s="182"/>
      <c r="DR161" s="182"/>
      <c r="DS161" s="182"/>
      <c r="DT161" s="182"/>
      <c r="DU161" s="182"/>
      <c r="DV161" s="182"/>
      <c r="DW161" s="182"/>
      <c r="DX161" s="182"/>
      <c r="DY161" s="182"/>
      <c r="DZ161" s="182"/>
      <c r="EA161" s="182"/>
      <c r="EB161" s="182"/>
      <c r="EC161" s="182"/>
      <c r="ED161" s="182"/>
      <c r="EE161" s="182"/>
      <c r="EF161" s="182"/>
      <c r="EG161" s="182"/>
      <c r="EH161" s="182"/>
      <c r="EI161" s="182"/>
      <c r="EJ161" s="182"/>
      <c r="EK161" s="182"/>
      <c r="EL161" s="182"/>
      <c r="EM161" s="182"/>
      <c r="EN161" s="182"/>
      <c r="EO161" s="182"/>
      <c r="EP161" s="182"/>
      <c r="EQ161" s="182"/>
    </row>
    <row r="162" spans="1:147" s="32" customFormat="1" ht="71.25" customHeight="1" outlineLevel="1" x14ac:dyDescent="0.45">
      <c r="A162" s="324">
        <v>138</v>
      </c>
      <c r="B162" s="324">
        <v>138</v>
      </c>
      <c r="C162" s="324" t="s">
        <v>103</v>
      </c>
      <c r="D162" s="324" t="s">
        <v>553</v>
      </c>
      <c r="E162" s="339">
        <v>0.55800000000000005</v>
      </c>
      <c r="F162" s="334">
        <f t="shared" si="50"/>
        <v>47382.570000000007</v>
      </c>
      <c r="G162" s="334">
        <f t="shared" si="51"/>
        <v>0</v>
      </c>
      <c r="H162" s="349">
        <f t="shared" si="43"/>
        <v>47382.570000000007</v>
      </c>
      <c r="I162" s="334">
        <v>84915</v>
      </c>
      <c r="J162" s="334">
        <v>0</v>
      </c>
      <c r="K162" s="334">
        <f t="shared" si="44"/>
        <v>84915</v>
      </c>
      <c r="L162" s="359" t="s">
        <v>685</v>
      </c>
      <c r="BJ162" s="182"/>
      <c r="BK162" s="182"/>
      <c r="BL162" s="182"/>
      <c r="BM162" s="182"/>
      <c r="BN162" s="182"/>
      <c r="BO162" s="182"/>
      <c r="BP162" s="182"/>
      <c r="BQ162" s="182"/>
      <c r="BR162" s="182"/>
      <c r="BS162" s="182"/>
      <c r="BT162" s="182"/>
      <c r="BU162" s="182"/>
      <c r="BV162" s="182"/>
      <c r="BW162" s="182"/>
      <c r="BX162" s="182"/>
      <c r="BY162" s="182"/>
      <c r="BZ162" s="182"/>
      <c r="CA162" s="182"/>
      <c r="CB162" s="182"/>
      <c r="CC162" s="182"/>
      <c r="CD162" s="182"/>
      <c r="CE162" s="182"/>
      <c r="CF162" s="182"/>
      <c r="CG162" s="182"/>
      <c r="CH162" s="182"/>
      <c r="CI162" s="182"/>
      <c r="CJ162" s="182"/>
      <c r="CK162" s="182"/>
      <c r="CL162" s="182"/>
      <c r="CM162" s="182"/>
      <c r="CN162" s="182"/>
      <c r="CO162" s="182"/>
      <c r="CP162" s="182"/>
      <c r="CQ162" s="182"/>
      <c r="CR162" s="182"/>
      <c r="CS162" s="182"/>
      <c r="CT162" s="182"/>
      <c r="CU162" s="182"/>
      <c r="CV162" s="182"/>
      <c r="CW162" s="182"/>
      <c r="CX162" s="182"/>
      <c r="CY162" s="182"/>
      <c r="CZ162" s="182"/>
      <c r="DA162" s="182"/>
      <c r="DB162" s="182"/>
      <c r="DC162" s="182"/>
      <c r="DD162" s="182"/>
      <c r="DE162" s="182"/>
      <c r="DF162" s="182"/>
      <c r="DG162" s="182"/>
      <c r="DH162" s="182"/>
      <c r="DI162" s="182"/>
      <c r="DJ162" s="182"/>
      <c r="DK162" s="182"/>
      <c r="DL162" s="182"/>
      <c r="DM162" s="182"/>
      <c r="DN162" s="182"/>
      <c r="DO162" s="182"/>
      <c r="DP162" s="182"/>
      <c r="DQ162" s="182"/>
      <c r="DR162" s="182"/>
      <c r="DS162" s="182"/>
      <c r="DT162" s="182"/>
      <c r="DU162" s="182"/>
      <c r="DV162" s="182"/>
      <c r="DW162" s="182"/>
      <c r="DX162" s="182"/>
      <c r="DY162" s="182"/>
      <c r="DZ162" s="182"/>
      <c r="EA162" s="182"/>
      <c r="EB162" s="182"/>
      <c r="EC162" s="182"/>
      <c r="ED162" s="182"/>
      <c r="EE162" s="182"/>
      <c r="EF162" s="182"/>
      <c r="EG162" s="182"/>
      <c r="EH162" s="182"/>
      <c r="EI162" s="182"/>
      <c r="EJ162" s="182"/>
      <c r="EK162" s="182"/>
      <c r="EL162" s="182"/>
      <c r="EM162" s="182"/>
      <c r="EN162" s="182"/>
      <c r="EO162" s="182"/>
      <c r="EP162" s="182"/>
      <c r="EQ162" s="182"/>
    </row>
    <row r="163" spans="1:147" s="32" customFormat="1" ht="57" customHeight="1" outlineLevel="1" x14ac:dyDescent="0.45">
      <c r="A163" s="324">
        <v>139</v>
      </c>
      <c r="B163" s="324">
        <v>139</v>
      </c>
      <c r="C163" s="324" t="s">
        <v>104</v>
      </c>
      <c r="D163" s="324" t="s">
        <v>552</v>
      </c>
      <c r="E163" s="339">
        <v>21.87</v>
      </c>
      <c r="F163" s="334">
        <f t="shared" si="50"/>
        <v>1857.0910500000002</v>
      </c>
      <c r="G163" s="334">
        <f t="shared" si="51"/>
        <v>0</v>
      </c>
      <c r="H163" s="349">
        <f t="shared" si="43"/>
        <v>1857.0910500000002</v>
      </c>
      <c r="I163" s="334">
        <v>84.915000000000006</v>
      </c>
      <c r="J163" s="334">
        <v>0</v>
      </c>
      <c r="K163" s="334">
        <f t="shared" si="44"/>
        <v>84.915000000000006</v>
      </c>
      <c r="L163" s="359" t="s">
        <v>686</v>
      </c>
      <c r="BJ163" s="182"/>
      <c r="BK163" s="182"/>
      <c r="BL163" s="182"/>
      <c r="BM163" s="182"/>
      <c r="BN163" s="182"/>
      <c r="BO163" s="182"/>
      <c r="BP163" s="182"/>
      <c r="BQ163" s="182"/>
      <c r="BR163" s="182"/>
      <c r="BS163" s="182"/>
      <c r="BT163" s="182"/>
      <c r="BU163" s="182"/>
      <c r="BV163" s="182"/>
      <c r="BW163" s="182"/>
      <c r="BX163" s="182"/>
      <c r="BY163" s="182"/>
      <c r="BZ163" s="182"/>
      <c r="CA163" s="182"/>
      <c r="CB163" s="182"/>
      <c r="CC163" s="182"/>
      <c r="CD163" s="182"/>
      <c r="CE163" s="182"/>
      <c r="CF163" s="182"/>
      <c r="CG163" s="182"/>
      <c r="CH163" s="182"/>
      <c r="CI163" s="182"/>
      <c r="CJ163" s="182"/>
      <c r="CK163" s="182"/>
      <c r="CL163" s="182"/>
      <c r="CM163" s="182"/>
      <c r="CN163" s="182"/>
      <c r="CO163" s="182"/>
      <c r="CP163" s="182"/>
      <c r="CQ163" s="182"/>
      <c r="CR163" s="182"/>
      <c r="CS163" s="182"/>
      <c r="CT163" s="182"/>
      <c r="CU163" s="182"/>
      <c r="CV163" s="182"/>
      <c r="CW163" s="182"/>
      <c r="CX163" s="182"/>
      <c r="CY163" s="182"/>
      <c r="CZ163" s="182"/>
      <c r="DA163" s="182"/>
      <c r="DB163" s="182"/>
      <c r="DC163" s="182"/>
      <c r="DD163" s="182"/>
      <c r="DE163" s="182"/>
      <c r="DF163" s="182"/>
      <c r="DG163" s="182"/>
      <c r="DH163" s="182"/>
      <c r="DI163" s="182"/>
      <c r="DJ163" s="182"/>
      <c r="DK163" s="182"/>
      <c r="DL163" s="182"/>
      <c r="DM163" s="182"/>
      <c r="DN163" s="182"/>
      <c r="DO163" s="182"/>
      <c r="DP163" s="182"/>
      <c r="DQ163" s="182"/>
      <c r="DR163" s="182"/>
      <c r="DS163" s="182"/>
      <c r="DT163" s="182"/>
      <c r="DU163" s="182"/>
      <c r="DV163" s="182"/>
      <c r="DW163" s="182"/>
      <c r="DX163" s="182"/>
      <c r="DY163" s="182"/>
      <c r="DZ163" s="182"/>
      <c r="EA163" s="182"/>
      <c r="EB163" s="182"/>
      <c r="EC163" s="182"/>
      <c r="ED163" s="182"/>
      <c r="EE163" s="182"/>
      <c r="EF163" s="182"/>
      <c r="EG163" s="182"/>
      <c r="EH163" s="182"/>
      <c r="EI163" s="182"/>
      <c r="EJ163" s="182"/>
      <c r="EK163" s="182"/>
      <c r="EL163" s="182"/>
      <c r="EM163" s="182"/>
      <c r="EN163" s="182"/>
      <c r="EO163" s="182"/>
      <c r="EP163" s="182"/>
      <c r="EQ163" s="182"/>
    </row>
    <row r="164" spans="1:147" s="32" customFormat="1" ht="57" customHeight="1" outlineLevel="1" x14ac:dyDescent="0.45">
      <c r="A164" s="324">
        <v>140</v>
      </c>
      <c r="B164" s="324">
        <v>140</v>
      </c>
      <c r="C164" s="324" t="s">
        <v>105</v>
      </c>
      <c r="D164" s="324" t="s">
        <v>553</v>
      </c>
      <c r="E164" s="339">
        <v>0.27900000000000003</v>
      </c>
      <c r="F164" s="334">
        <f t="shared" si="50"/>
        <v>23691.285000000003</v>
      </c>
      <c r="G164" s="334">
        <f t="shared" si="51"/>
        <v>0</v>
      </c>
      <c r="H164" s="349">
        <f t="shared" si="43"/>
        <v>23691.285000000003</v>
      </c>
      <c r="I164" s="334">
        <v>84915</v>
      </c>
      <c r="J164" s="334">
        <v>0</v>
      </c>
      <c r="K164" s="334">
        <f t="shared" si="44"/>
        <v>84915</v>
      </c>
      <c r="L164" s="359" t="s">
        <v>687</v>
      </c>
      <c r="BJ164" s="182"/>
      <c r="BK164" s="182"/>
      <c r="BL164" s="182"/>
      <c r="BM164" s="182"/>
      <c r="BN164" s="182"/>
      <c r="BO164" s="182"/>
      <c r="BP164" s="182"/>
      <c r="BQ164" s="182"/>
      <c r="BR164" s="182"/>
      <c r="BS164" s="182"/>
      <c r="BT164" s="182"/>
      <c r="BU164" s="182"/>
      <c r="BV164" s="182"/>
      <c r="BW164" s="182"/>
      <c r="BX164" s="182"/>
      <c r="BY164" s="182"/>
      <c r="BZ164" s="182"/>
      <c r="CA164" s="182"/>
      <c r="CB164" s="182"/>
      <c r="CC164" s="182"/>
      <c r="CD164" s="182"/>
      <c r="CE164" s="182"/>
      <c r="CF164" s="182"/>
      <c r="CG164" s="182"/>
      <c r="CH164" s="182"/>
      <c r="CI164" s="182"/>
      <c r="CJ164" s="182"/>
      <c r="CK164" s="182"/>
      <c r="CL164" s="182"/>
      <c r="CM164" s="182"/>
      <c r="CN164" s="182"/>
      <c r="CO164" s="182"/>
      <c r="CP164" s="182"/>
      <c r="CQ164" s="182"/>
      <c r="CR164" s="182"/>
      <c r="CS164" s="182"/>
      <c r="CT164" s="182"/>
      <c r="CU164" s="182"/>
      <c r="CV164" s="182"/>
      <c r="CW164" s="182"/>
      <c r="CX164" s="182"/>
      <c r="CY164" s="182"/>
      <c r="CZ164" s="182"/>
      <c r="DA164" s="182"/>
      <c r="DB164" s="182"/>
      <c r="DC164" s="182"/>
      <c r="DD164" s="182"/>
      <c r="DE164" s="182"/>
      <c r="DF164" s="182"/>
      <c r="DG164" s="182"/>
      <c r="DH164" s="182"/>
      <c r="DI164" s="182"/>
      <c r="DJ164" s="182"/>
      <c r="DK164" s="182"/>
      <c r="DL164" s="182"/>
      <c r="DM164" s="182"/>
      <c r="DN164" s="182"/>
      <c r="DO164" s="182"/>
      <c r="DP164" s="182"/>
      <c r="DQ164" s="182"/>
      <c r="DR164" s="182"/>
      <c r="DS164" s="182"/>
      <c r="DT164" s="182"/>
      <c r="DU164" s="182"/>
      <c r="DV164" s="182"/>
      <c r="DW164" s="182"/>
      <c r="DX164" s="182"/>
      <c r="DY164" s="182"/>
      <c r="DZ164" s="182"/>
      <c r="EA164" s="182"/>
      <c r="EB164" s="182"/>
      <c r="EC164" s="182"/>
      <c r="ED164" s="182"/>
      <c r="EE164" s="182"/>
      <c r="EF164" s="182"/>
      <c r="EG164" s="182"/>
      <c r="EH164" s="182"/>
      <c r="EI164" s="182"/>
      <c r="EJ164" s="182"/>
      <c r="EK164" s="182"/>
      <c r="EL164" s="182"/>
      <c r="EM164" s="182"/>
      <c r="EN164" s="182"/>
      <c r="EO164" s="182"/>
      <c r="EP164" s="182"/>
      <c r="EQ164" s="182"/>
    </row>
    <row r="165" spans="1:147" s="32" customFormat="1" ht="57" customHeight="1" outlineLevel="1" x14ac:dyDescent="0.45">
      <c r="A165" s="324">
        <v>141</v>
      </c>
      <c r="B165" s="324">
        <v>141</v>
      </c>
      <c r="C165" s="324" t="s">
        <v>106</v>
      </c>
      <c r="D165" s="324" t="s">
        <v>553</v>
      </c>
      <c r="E165" s="339">
        <v>0.98599999999999999</v>
      </c>
      <c r="F165" s="334">
        <f t="shared" si="50"/>
        <v>83726.19</v>
      </c>
      <c r="G165" s="334">
        <f t="shared" si="51"/>
        <v>0</v>
      </c>
      <c r="H165" s="349">
        <f t="shared" si="43"/>
        <v>83726.19</v>
      </c>
      <c r="I165" s="334">
        <v>84915</v>
      </c>
      <c r="J165" s="334">
        <v>0</v>
      </c>
      <c r="K165" s="334">
        <f t="shared" si="44"/>
        <v>84915</v>
      </c>
      <c r="L165" s="359" t="s">
        <v>688</v>
      </c>
      <c r="BJ165" s="182"/>
      <c r="BK165" s="182"/>
      <c r="BL165" s="182"/>
      <c r="BM165" s="182"/>
      <c r="BN165" s="182"/>
      <c r="BO165" s="182"/>
      <c r="BP165" s="182"/>
      <c r="BQ165" s="182"/>
      <c r="BR165" s="182"/>
      <c r="BS165" s="182"/>
      <c r="BT165" s="182"/>
      <c r="BU165" s="182"/>
      <c r="BV165" s="182"/>
      <c r="BW165" s="182"/>
      <c r="BX165" s="182"/>
      <c r="BY165" s="182"/>
      <c r="BZ165" s="182"/>
      <c r="CA165" s="182"/>
      <c r="CB165" s="182"/>
      <c r="CC165" s="182"/>
      <c r="CD165" s="182"/>
      <c r="CE165" s="182"/>
      <c r="CF165" s="182"/>
      <c r="CG165" s="182"/>
      <c r="CH165" s="182"/>
      <c r="CI165" s="182"/>
      <c r="CJ165" s="182"/>
      <c r="CK165" s="182"/>
      <c r="CL165" s="182"/>
      <c r="CM165" s="182"/>
      <c r="CN165" s="182"/>
      <c r="CO165" s="182"/>
      <c r="CP165" s="182"/>
      <c r="CQ165" s="182"/>
      <c r="CR165" s="182"/>
      <c r="CS165" s="182"/>
      <c r="CT165" s="182"/>
      <c r="CU165" s="182"/>
      <c r="CV165" s="182"/>
      <c r="CW165" s="182"/>
      <c r="CX165" s="182"/>
      <c r="CY165" s="182"/>
      <c r="CZ165" s="182"/>
      <c r="DA165" s="182"/>
      <c r="DB165" s="182"/>
      <c r="DC165" s="182"/>
      <c r="DD165" s="182"/>
      <c r="DE165" s="182"/>
      <c r="DF165" s="182"/>
      <c r="DG165" s="182"/>
      <c r="DH165" s="182"/>
      <c r="DI165" s="182"/>
      <c r="DJ165" s="182"/>
      <c r="DK165" s="182"/>
      <c r="DL165" s="182"/>
      <c r="DM165" s="182"/>
      <c r="DN165" s="182"/>
      <c r="DO165" s="182"/>
      <c r="DP165" s="182"/>
      <c r="DQ165" s="182"/>
      <c r="DR165" s="182"/>
      <c r="DS165" s="182"/>
      <c r="DT165" s="182"/>
      <c r="DU165" s="182"/>
      <c r="DV165" s="182"/>
      <c r="DW165" s="182"/>
      <c r="DX165" s="182"/>
      <c r="DY165" s="182"/>
      <c r="DZ165" s="182"/>
      <c r="EA165" s="182"/>
      <c r="EB165" s="182"/>
      <c r="EC165" s="182"/>
      <c r="ED165" s="182"/>
      <c r="EE165" s="182"/>
      <c r="EF165" s="182"/>
      <c r="EG165" s="182"/>
      <c r="EH165" s="182"/>
      <c r="EI165" s="182"/>
      <c r="EJ165" s="182"/>
      <c r="EK165" s="182"/>
      <c r="EL165" s="182"/>
      <c r="EM165" s="182"/>
      <c r="EN165" s="182"/>
      <c r="EO165" s="182"/>
      <c r="EP165" s="182"/>
      <c r="EQ165" s="182"/>
    </row>
    <row r="166" spans="1:147" s="32" customFormat="1" ht="57" customHeight="1" outlineLevel="1" x14ac:dyDescent="0.45">
      <c r="A166" s="324">
        <v>142</v>
      </c>
      <c r="B166" s="324">
        <v>142</v>
      </c>
      <c r="C166" s="324" t="s">
        <v>107</v>
      </c>
      <c r="D166" s="324" t="s">
        <v>553</v>
      </c>
      <c r="E166" s="339">
        <v>0.53100000000000003</v>
      </c>
      <c r="F166" s="334">
        <f t="shared" si="50"/>
        <v>45089.865000000005</v>
      </c>
      <c r="G166" s="334">
        <f t="shared" si="51"/>
        <v>0</v>
      </c>
      <c r="H166" s="349">
        <f t="shared" si="43"/>
        <v>45089.865000000005</v>
      </c>
      <c r="I166" s="334">
        <v>84915</v>
      </c>
      <c r="J166" s="334">
        <v>0</v>
      </c>
      <c r="K166" s="334">
        <f t="shared" si="44"/>
        <v>84915</v>
      </c>
      <c r="L166" s="359" t="s">
        <v>689</v>
      </c>
      <c r="BJ166" s="182"/>
      <c r="BK166" s="182"/>
      <c r="BL166" s="182"/>
      <c r="BM166" s="182"/>
      <c r="BN166" s="182"/>
      <c r="BO166" s="182"/>
      <c r="BP166" s="182"/>
      <c r="BQ166" s="182"/>
      <c r="BR166" s="182"/>
      <c r="BS166" s="182"/>
      <c r="BT166" s="182"/>
      <c r="BU166" s="182"/>
      <c r="BV166" s="182"/>
      <c r="BW166" s="182"/>
      <c r="BX166" s="182"/>
      <c r="BY166" s="182"/>
      <c r="BZ166" s="182"/>
      <c r="CA166" s="182"/>
      <c r="CB166" s="182"/>
      <c r="CC166" s="182"/>
      <c r="CD166" s="182"/>
      <c r="CE166" s="182"/>
      <c r="CF166" s="182"/>
      <c r="CG166" s="182"/>
      <c r="CH166" s="182"/>
      <c r="CI166" s="182"/>
      <c r="CJ166" s="182"/>
      <c r="CK166" s="182"/>
      <c r="CL166" s="182"/>
      <c r="CM166" s="182"/>
      <c r="CN166" s="182"/>
      <c r="CO166" s="182"/>
      <c r="CP166" s="182"/>
      <c r="CQ166" s="182"/>
      <c r="CR166" s="182"/>
      <c r="CS166" s="182"/>
      <c r="CT166" s="182"/>
      <c r="CU166" s="182"/>
      <c r="CV166" s="182"/>
      <c r="CW166" s="182"/>
      <c r="CX166" s="182"/>
      <c r="CY166" s="182"/>
      <c r="CZ166" s="182"/>
      <c r="DA166" s="182"/>
      <c r="DB166" s="182"/>
      <c r="DC166" s="182"/>
      <c r="DD166" s="182"/>
      <c r="DE166" s="182"/>
      <c r="DF166" s="182"/>
      <c r="DG166" s="182"/>
      <c r="DH166" s="182"/>
      <c r="DI166" s="182"/>
      <c r="DJ166" s="182"/>
      <c r="DK166" s="182"/>
      <c r="DL166" s="182"/>
      <c r="DM166" s="182"/>
      <c r="DN166" s="182"/>
      <c r="DO166" s="182"/>
      <c r="DP166" s="182"/>
      <c r="DQ166" s="182"/>
      <c r="DR166" s="182"/>
      <c r="DS166" s="182"/>
      <c r="DT166" s="182"/>
      <c r="DU166" s="182"/>
      <c r="DV166" s="182"/>
      <c r="DW166" s="182"/>
      <c r="DX166" s="182"/>
      <c r="DY166" s="182"/>
      <c r="DZ166" s="182"/>
      <c r="EA166" s="182"/>
      <c r="EB166" s="182"/>
      <c r="EC166" s="182"/>
      <c r="ED166" s="182"/>
      <c r="EE166" s="182"/>
      <c r="EF166" s="182"/>
      <c r="EG166" s="182"/>
      <c r="EH166" s="182"/>
      <c r="EI166" s="182"/>
      <c r="EJ166" s="182"/>
      <c r="EK166" s="182"/>
      <c r="EL166" s="182"/>
      <c r="EM166" s="182"/>
      <c r="EN166" s="182"/>
      <c r="EO166" s="182"/>
      <c r="EP166" s="182"/>
      <c r="EQ166" s="182"/>
    </row>
    <row r="167" spans="1:147" s="32" customFormat="1" ht="57" customHeight="1" outlineLevel="1" x14ac:dyDescent="0.45">
      <c r="A167" s="324">
        <v>143</v>
      </c>
      <c r="B167" s="324">
        <v>143</v>
      </c>
      <c r="C167" s="324" t="s">
        <v>108</v>
      </c>
      <c r="D167" s="324" t="s">
        <v>553</v>
      </c>
      <c r="E167" s="339">
        <v>0.32</v>
      </c>
      <c r="F167" s="334">
        <f t="shared" si="50"/>
        <v>27172.799999999999</v>
      </c>
      <c r="G167" s="334">
        <f t="shared" si="51"/>
        <v>0</v>
      </c>
      <c r="H167" s="349">
        <f t="shared" si="43"/>
        <v>27172.799999999999</v>
      </c>
      <c r="I167" s="334">
        <v>84915</v>
      </c>
      <c r="J167" s="334">
        <v>0</v>
      </c>
      <c r="K167" s="334">
        <f t="shared" si="44"/>
        <v>84915</v>
      </c>
      <c r="L167" s="359" t="s">
        <v>690</v>
      </c>
      <c r="BJ167" s="182"/>
      <c r="BK167" s="182"/>
      <c r="BL167" s="182"/>
      <c r="BM167" s="182"/>
      <c r="BN167" s="182"/>
      <c r="BO167" s="182"/>
      <c r="BP167" s="182"/>
      <c r="BQ167" s="182"/>
      <c r="BR167" s="182"/>
      <c r="BS167" s="182"/>
      <c r="BT167" s="182"/>
      <c r="BU167" s="182"/>
      <c r="BV167" s="182"/>
      <c r="BW167" s="182"/>
      <c r="BX167" s="182"/>
      <c r="BY167" s="182"/>
      <c r="BZ167" s="182"/>
      <c r="CA167" s="182"/>
      <c r="CB167" s="182"/>
      <c r="CC167" s="182"/>
      <c r="CD167" s="182"/>
      <c r="CE167" s="182"/>
      <c r="CF167" s="182"/>
      <c r="CG167" s="182"/>
      <c r="CH167" s="182"/>
      <c r="CI167" s="182"/>
      <c r="CJ167" s="182"/>
      <c r="CK167" s="182"/>
      <c r="CL167" s="182"/>
      <c r="CM167" s="182"/>
      <c r="CN167" s="182"/>
      <c r="CO167" s="182"/>
      <c r="CP167" s="182"/>
      <c r="CQ167" s="182"/>
      <c r="CR167" s="182"/>
      <c r="CS167" s="182"/>
      <c r="CT167" s="182"/>
      <c r="CU167" s="182"/>
      <c r="CV167" s="182"/>
      <c r="CW167" s="182"/>
      <c r="CX167" s="182"/>
      <c r="CY167" s="182"/>
      <c r="CZ167" s="182"/>
      <c r="DA167" s="182"/>
      <c r="DB167" s="182"/>
      <c r="DC167" s="182"/>
      <c r="DD167" s="182"/>
      <c r="DE167" s="182"/>
      <c r="DF167" s="182"/>
      <c r="DG167" s="182"/>
      <c r="DH167" s="182"/>
      <c r="DI167" s="182"/>
      <c r="DJ167" s="182"/>
      <c r="DK167" s="182"/>
      <c r="DL167" s="182"/>
      <c r="DM167" s="182"/>
      <c r="DN167" s="182"/>
      <c r="DO167" s="182"/>
      <c r="DP167" s="182"/>
      <c r="DQ167" s="182"/>
      <c r="DR167" s="182"/>
      <c r="DS167" s="182"/>
      <c r="DT167" s="182"/>
      <c r="DU167" s="182"/>
      <c r="DV167" s="182"/>
      <c r="DW167" s="182"/>
      <c r="DX167" s="182"/>
      <c r="DY167" s="182"/>
      <c r="DZ167" s="182"/>
      <c r="EA167" s="182"/>
      <c r="EB167" s="182"/>
      <c r="EC167" s="182"/>
      <c r="ED167" s="182"/>
      <c r="EE167" s="182"/>
      <c r="EF167" s="182"/>
      <c r="EG167" s="182"/>
      <c r="EH167" s="182"/>
      <c r="EI167" s="182"/>
      <c r="EJ167" s="182"/>
      <c r="EK167" s="182"/>
      <c r="EL167" s="182"/>
      <c r="EM167" s="182"/>
      <c r="EN167" s="182"/>
      <c r="EO167" s="182"/>
      <c r="EP167" s="182"/>
      <c r="EQ167" s="182"/>
    </row>
    <row r="168" spans="1:147" s="32" customFormat="1" ht="57" customHeight="1" outlineLevel="1" x14ac:dyDescent="0.45">
      <c r="A168" s="324">
        <v>144</v>
      </c>
      <c r="B168" s="324">
        <v>144</v>
      </c>
      <c r="C168" s="324" t="s">
        <v>109</v>
      </c>
      <c r="D168" s="324" t="s">
        <v>552</v>
      </c>
      <c r="E168" s="339">
        <v>123</v>
      </c>
      <c r="F168" s="334">
        <f t="shared" si="50"/>
        <v>10444.545</v>
      </c>
      <c r="G168" s="334">
        <f t="shared" si="51"/>
        <v>0</v>
      </c>
      <c r="H168" s="349">
        <f t="shared" si="43"/>
        <v>10444.545</v>
      </c>
      <c r="I168" s="334">
        <v>84.915000000000006</v>
      </c>
      <c r="J168" s="334">
        <v>0</v>
      </c>
      <c r="K168" s="334">
        <f t="shared" si="44"/>
        <v>84.915000000000006</v>
      </c>
      <c r="L168" s="359" t="s">
        <v>691</v>
      </c>
      <c r="BJ168" s="182"/>
      <c r="BK168" s="182"/>
      <c r="BL168" s="182"/>
      <c r="BM168" s="182"/>
      <c r="BN168" s="182"/>
      <c r="BO168" s="182"/>
      <c r="BP168" s="182"/>
      <c r="BQ168" s="182"/>
      <c r="BR168" s="182"/>
      <c r="BS168" s="182"/>
      <c r="BT168" s="182"/>
      <c r="BU168" s="182"/>
      <c r="BV168" s="182"/>
      <c r="BW168" s="182"/>
      <c r="BX168" s="182"/>
      <c r="BY168" s="182"/>
      <c r="BZ168" s="182"/>
      <c r="CA168" s="182"/>
      <c r="CB168" s="182"/>
      <c r="CC168" s="182"/>
      <c r="CD168" s="182"/>
      <c r="CE168" s="182"/>
      <c r="CF168" s="182"/>
      <c r="CG168" s="182"/>
      <c r="CH168" s="182"/>
      <c r="CI168" s="182"/>
      <c r="CJ168" s="182"/>
      <c r="CK168" s="182"/>
      <c r="CL168" s="182"/>
      <c r="CM168" s="182"/>
      <c r="CN168" s="182"/>
      <c r="CO168" s="182"/>
      <c r="CP168" s="182"/>
      <c r="CQ168" s="182"/>
      <c r="CR168" s="182"/>
      <c r="CS168" s="182"/>
      <c r="CT168" s="182"/>
      <c r="CU168" s="182"/>
      <c r="CV168" s="182"/>
      <c r="CW168" s="182"/>
      <c r="CX168" s="182"/>
      <c r="CY168" s="182"/>
      <c r="CZ168" s="182"/>
      <c r="DA168" s="182"/>
      <c r="DB168" s="182"/>
      <c r="DC168" s="182"/>
      <c r="DD168" s="182"/>
      <c r="DE168" s="182"/>
      <c r="DF168" s="182"/>
      <c r="DG168" s="182"/>
      <c r="DH168" s="182"/>
      <c r="DI168" s="182"/>
      <c r="DJ168" s="182"/>
      <c r="DK168" s="182"/>
      <c r="DL168" s="182"/>
      <c r="DM168" s="182"/>
      <c r="DN168" s="182"/>
      <c r="DO168" s="182"/>
      <c r="DP168" s="182"/>
      <c r="DQ168" s="182"/>
      <c r="DR168" s="182"/>
      <c r="DS168" s="182"/>
      <c r="DT168" s="182"/>
      <c r="DU168" s="182"/>
      <c r="DV168" s="182"/>
      <c r="DW168" s="182"/>
      <c r="DX168" s="182"/>
      <c r="DY168" s="182"/>
      <c r="DZ168" s="182"/>
      <c r="EA168" s="182"/>
      <c r="EB168" s="182"/>
      <c r="EC168" s="182"/>
      <c r="ED168" s="182"/>
      <c r="EE168" s="182"/>
      <c r="EF168" s="182"/>
      <c r="EG168" s="182"/>
      <c r="EH168" s="182"/>
      <c r="EI168" s="182"/>
      <c r="EJ168" s="182"/>
      <c r="EK168" s="182"/>
      <c r="EL168" s="182"/>
      <c r="EM168" s="182"/>
      <c r="EN168" s="182"/>
      <c r="EO168" s="182"/>
      <c r="EP168" s="182"/>
      <c r="EQ168" s="182"/>
    </row>
    <row r="169" spans="1:147" s="32" customFormat="1" ht="57" customHeight="1" outlineLevel="1" x14ac:dyDescent="0.45">
      <c r="A169" s="324">
        <v>145</v>
      </c>
      <c r="B169" s="324">
        <v>145</v>
      </c>
      <c r="C169" s="324" t="s">
        <v>110</v>
      </c>
      <c r="D169" s="324" t="s">
        <v>553</v>
      </c>
      <c r="E169" s="339">
        <v>0.55900000000000005</v>
      </c>
      <c r="F169" s="334">
        <f t="shared" si="50"/>
        <v>47467.485000000008</v>
      </c>
      <c r="G169" s="334">
        <f t="shared" si="51"/>
        <v>0</v>
      </c>
      <c r="H169" s="349">
        <f t="shared" si="43"/>
        <v>47467.485000000008</v>
      </c>
      <c r="I169" s="334">
        <v>84915</v>
      </c>
      <c r="J169" s="334">
        <v>0</v>
      </c>
      <c r="K169" s="334">
        <f t="shared" si="44"/>
        <v>84915</v>
      </c>
      <c r="L169" s="359" t="s">
        <v>692</v>
      </c>
      <c r="BJ169" s="182"/>
      <c r="BK169" s="182"/>
      <c r="BL169" s="182"/>
      <c r="BM169" s="182"/>
      <c r="BN169" s="182"/>
      <c r="BO169" s="182"/>
      <c r="BP169" s="182"/>
      <c r="BQ169" s="182"/>
      <c r="BR169" s="182"/>
      <c r="BS169" s="182"/>
      <c r="BT169" s="182"/>
      <c r="BU169" s="182"/>
      <c r="BV169" s="182"/>
      <c r="BW169" s="182"/>
      <c r="BX169" s="182"/>
      <c r="BY169" s="182"/>
      <c r="BZ169" s="182"/>
      <c r="CA169" s="182"/>
      <c r="CB169" s="182"/>
      <c r="CC169" s="182"/>
      <c r="CD169" s="182"/>
      <c r="CE169" s="182"/>
      <c r="CF169" s="182"/>
      <c r="CG169" s="182"/>
      <c r="CH169" s="182"/>
      <c r="CI169" s="182"/>
      <c r="CJ169" s="182"/>
      <c r="CK169" s="182"/>
      <c r="CL169" s="182"/>
      <c r="CM169" s="182"/>
      <c r="CN169" s="182"/>
      <c r="CO169" s="182"/>
      <c r="CP169" s="182"/>
      <c r="CQ169" s="182"/>
      <c r="CR169" s="182"/>
      <c r="CS169" s="182"/>
      <c r="CT169" s="182"/>
      <c r="CU169" s="182"/>
      <c r="CV169" s="182"/>
      <c r="CW169" s="182"/>
      <c r="CX169" s="182"/>
      <c r="CY169" s="182"/>
      <c r="CZ169" s="182"/>
      <c r="DA169" s="182"/>
      <c r="DB169" s="182"/>
      <c r="DC169" s="182"/>
      <c r="DD169" s="182"/>
      <c r="DE169" s="182"/>
      <c r="DF169" s="182"/>
      <c r="DG169" s="182"/>
      <c r="DH169" s="182"/>
      <c r="DI169" s="182"/>
      <c r="DJ169" s="182"/>
      <c r="DK169" s="182"/>
      <c r="DL169" s="182"/>
      <c r="DM169" s="182"/>
      <c r="DN169" s="182"/>
      <c r="DO169" s="182"/>
      <c r="DP169" s="182"/>
      <c r="DQ169" s="182"/>
      <c r="DR169" s="182"/>
      <c r="DS169" s="182"/>
      <c r="DT169" s="182"/>
      <c r="DU169" s="182"/>
      <c r="DV169" s="182"/>
      <c r="DW169" s="182"/>
      <c r="DX169" s="182"/>
      <c r="DY169" s="182"/>
      <c r="DZ169" s="182"/>
      <c r="EA169" s="182"/>
      <c r="EB169" s="182"/>
      <c r="EC169" s="182"/>
      <c r="ED169" s="182"/>
      <c r="EE169" s="182"/>
      <c r="EF169" s="182"/>
      <c r="EG169" s="182"/>
      <c r="EH169" s="182"/>
      <c r="EI169" s="182"/>
      <c r="EJ169" s="182"/>
      <c r="EK169" s="182"/>
      <c r="EL169" s="182"/>
      <c r="EM169" s="182"/>
      <c r="EN169" s="182"/>
      <c r="EO169" s="182"/>
      <c r="EP169" s="182"/>
      <c r="EQ169" s="182"/>
    </row>
    <row r="170" spans="1:147" s="32" customFormat="1" ht="71.25" customHeight="1" outlineLevel="1" x14ac:dyDescent="0.45">
      <c r="A170" s="324">
        <v>146</v>
      </c>
      <c r="B170" s="324">
        <v>146</v>
      </c>
      <c r="C170" s="324" t="s">
        <v>111</v>
      </c>
      <c r="D170" s="324" t="s">
        <v>553</v>
      </c>
      <c r="E170" s="339">
        <v>2.3109999999999999</v>
      </c>
      <c r="F170" s="334">
        <f t="shared" si="50"/>
        <v>196238.565</v>
      </c>
      <c r="G170" s="334">
        <f t="shared" si="51"/>
        <v>0</v>
      </c>
      <c r="H170" s="349">
        <f t="shared" si="43"/>
        <v>196238.565</v>
      </c>
      <c r="I170" s="334">
        <v>84915</v>
      </c>
      <c r="J170" s="334">
        <v>0</v>
      </c>
      <c r="K170" s="334">
        <f t="shared" si="44"/>
        <v>84915</v>
      </c>
      <c r="L170" s="359" t="s">
        <v>693</v>
      </c>
      <c r="BJ170" s="182"/>
      <c r="BK170" s="182"/>
      <c r="BL170" s="182"/>
      <c r="BM170" s="182"/>
      <c r="BN170" s="182"/>
      <c r="BO170" s="182"/>
      <c r="BP170" s="182"/>
      <c r="BQ170" s="182"/>
      <c r="BR170" s="182"/>
      <c r="BS170" s="182"/>
      <c r="BT170" s="182"/>
      <c r="BU170" s="182"/>
      <c r="BV170" s="182"/>
      <c r="BW170" s="182"/>
      <c r="BX170" s="182"/>
      <c r="BY170" s="182"/>
      <c r="BZ170" s="182"/>
      <c r="CA170" s="182"/>
      <c r="CB170" s="182"/>
      <c r="CC170" s="182"/>
      <c r="CD170" s="182"/>
      <c r="CE170" s="182"/>
      <c r="CF170" s="182"/>
      <c r="CG170" s="182"/>
      <c r="CH170" s="182"/>
      <c r="CI170" s="182"/>
      <c r="CJ170" s="182"/>
      <c r="CK170" s="182"/>
      <c r="CL170" s="182"/>
      <c r="CM170" s="182"/>
      <c r="CN170" s="182"/>
      <c r="CO170" s="182"/>
      <c r="CP170" s="182"/>
      <c r="CQ170" s="182"/>
      <c r="CR170" s="182"/>
      <c r="CS170" s="182"/>
      <c r="CT170" s="182"/>
      <c r="CU170" s="182"/>
      <c r="CV170" s="182"/>
      <c r="CW170" s="182"/>
      <c r="CX170" s="182"/>
      <c r="CY170" s="182"/>
      <c r="CZ170" s="182"/>
      <c r="DA170" s="182"/>
      <c r="DB170" s="182"/>
      <c r="DC170" s="182"/>
      <c r="DD170" s="182"/>
      <c r="DE170" s="182"/>
      <c r="DF170" s="182"/>
      <c r="DG170" s="182"/>
      <c r="DH170" s="182"/>
      <c r="DI170" s="182"/>
      <c r="DJ170" s="182"/>
      <c r="DK170" s="182"/>
      <c r="DL170" s="182"/>
      <c r="DM170" s="182"/>
      <c r="DN170" s="182"/>
      <c r="DO170" s="182"/>
      <c r="DP170" s="182"/>
      <c r="DQ170" s="182"/>
      <c r="DR170" s="182"/>
      <c r="DS170" s="182"/>
      <c r="DT170" s="182"/>
      <c r="DU170" s="182"/>
      <c r="DV170" s="182"/>
      <c r="DW170" s="182"/>
      <c r="DX170" s="182"/>
      <c r="DY170" s="182"/>
      <c r="DZ170" s="182"/>
      <c r="EA170" s="182"/>
      <c r="EB170" s="182"/>
      <c r="EC170" s="182"/>
      <c r="ED170" s="182"/>
      <c r="EE170" s="182"/>
      <c r="EF170" s="182"/>
      <c r="EG170" s="182"/>
      <c r="EH170" s="182"/>
      <c r="EI170" s="182"/>
      <c r="EJ170" s="182"/>
      <c r="EK170" s="182"/>
      <c r="EL170" s="182"/>
      <c r="EM170" s="182"/>
      <c r="EN170" s="182"/>
      <c r="EO170" s="182"/>
      <c r="EP170" s="182"/>
      <c r="EQ170" s="182"/>
    </row>
    <row r="171" spans="1:147" s="32" customFormat="1" ht="71.25" customHeight="1" outlineLevel="1" x14ac:dyDescent="0.45">
      <c r="A171" s="324">
        <v>147</v>
      </c>
      <c r="B171" s="324">
        <v>147</v>
      </c>
      <c r="C171" s="324" t="s">
        <v>112</v>
      </c>
      <c r="D171" s="324" t="s">
        <v>552</v>
      </c>
      <c r="E171" s="339">
        <v>88.11</v>
      </c>
      <c r="F171" s="334">
        <f t="shared" si="50"/>
        <v>7481.8606500000005</v>
      </c>
      <c r="G171" s="334">
        <f t="shared" si="51"/>
        <v>0</v>
      </c>
      <c r="H171" s="349">
        <f t="shared" si="43"/>
        <v>7481.8606500000005</v>
      </c>
      <c r="I171" s="334">
        <v>84.915000000000006</v>
      </c>
      <c r="J171" s="334">
        <v>0</v>
      </c>
      <c r="K171" s="334">
        <f t="shared" si="44"/>
        <v>84.915000000000006</v>
      </c>
      <c r="L171" s="359" t="s">
        <v>694</v>
      </c>
      <c r="BJ171" s="182"/>
      <c r="BK171" s="182"/>
      <c r="BL171" s="182"/>
      <c r="BM171" s="182"/>
      <c r="BN171" s="182"/>
      <c r="BO171" s="182"/>
      <c r="BP171" s="182"/>
      <c r="BQ171" s="182"/>
      <c r="BR171" s="182"/>
      <c r="BS171" s="182"/>
      <c r="BT171" s="182"/>
      <c r="BU171" s="182"/>
      <c r="BV171" s="182"/>
      <c r="BW171" s="182"/>
      <c r="BX171" s="182"/>
      <c r="BY171" s="182"/>
      <c r="BZ171" s="182"/>
      <c r="CA171" s="182"/>
      <c r="CB171" s="182"/>
      <c r="CC171" s="182"/>
      <c r="CD171" s="182"/>
      <c r="CE171" s="182"/>
      <c r="CF171" s="182"/>
      <c r="CG171" s="182"/>
      <c r="CH171" s="182"/>
      <c r="CI171" s="182"/>
      <c r="CJ171" s="182"/>
      <c r="CK171" s="182"/>
      <c r="CL171" s="182"/>
      <c r="CM171" s="182"/>
      <c r="CN171" s="182"/>
      <c r="CO171" s="182"/>
      <c r="CP171" s="182"/>
      <c r="CQ171" s="182"/>
      <c r="CR171" s="182"/>
      <c r="CS171" s="182"/>
      <c r="CT171" s="182"/>
      <c r="CU171" s="182"/>
      <c r="CV171" s="182"/>
      <c r="CW171" s="182"/>
      <c r="CX171" s="182"/>
      <c r="CY171" s="182"/>
      <c r="CZ171" s="182"/>
      <c r="DA171" s="182"/>
      <c r="DB171" s="182"/>
      <c r="DC171" s="182"/>
      <c r="DD171" s="182"/>
      <c r="DE171" s="182"/>
      <c r="DF171" s="182"/>
      <c r="DG171" s="182"/>
      <c r="DH171" s="182"/>
      <c r="DI171" s="182"/>
      <c r="DJ171" s="182"/>
      <c r="DK171" s="182"/>
      <c r="DL171" s="182"/>
      <c r="DM171" s="182"/>
      <c r="DN171" s="182"/>
      <c r="DO171" s="182"/>
      <c r="DP171" s="182"/>
      <c r="DQ171" s="182"/>
      <c r="DR171" s="182"/>
      <c r="DS171" s="182"/>
      <c r="DT171" s="182"/>
      <c r="DU171" s="182"/>
      <c r="DV171" s="182"/>
      <c r="DW171" s="182"/>
      <c r="DX171" s="182"/>
      <c r="DY171" s="182"/>
      <c r="DZ171" s="182"/>
      <c r="EA171" s="182"/>
      <c r="EB171" s="182"/>
      <c r="EC171" s="182"/>
      <c r="ED171" s="182"/>
      <c r="EE171" s="182"/>
      <c r="EF171" s="182"/>
      <c r="EG171" s="182"/>
      <c r="EH171" s="182"/>
      <c r="EI171" s="182"/>
      <c r="EJ171" s="182"/>
      <c r="EK171" s="182"/>
      <c r="EL171" s="182"/>
      <c r="EM171" s="182"/>
      <c r="EN171" s="182"/>
      <c r="EO171" s="182"/>
      <c r="EP171" s="182"/>
      <c r="EQ171" s="182"/>
    </row>
    <row r="172" spans="1:147" s="32" customFormat="1" ht="99.75" customHeight="1" outlineLevel="1" x14ac:dyDescent="0.45">
      <c r="A172" s="324">
        <v>148</v>
      </c>
      <c r="B172" s="324">
        <v>148</v>
      </c>
      <c r="C172" s="324" t="s">
        <v>113</v>
      </c>
      <c r="D172" s="324" t="s">
        <v>553</v>
      </c>
      <c r="E172" s="339">
        <v>0.68899999999999995</v>
      </c>
      <c r="F172" s="334">
        <f t="shared" si="50"/>
        <v>58506.434999999998</v>
      </c>
      <c r="G172" s="334">
        <f t="shared" si="51"/>
        <v>0</v>
      </c>
      <c r="H172" s="349">
        <f t="shared" si="43"/>
        <v>58506.434999999998</v>
      </c>
      <c r="I172" s="334">
        <v>84915</v>
      </c>
      <c r="J172" s="334">
        <v>0</v>
      </c>
      <c r="K172" s="334">
        <f t="shared" si="44"/>
        <v>84915</v>
      </c>
      <c r="L172" s="359" t="s">
        <v>695</v>
      </c>
      <c r="BJ172" s="182"/>
      <c r="BK172" s="182"/>
      <c r="BL172" s="182"/>
      <c r="BM172" s="182"/>
      <c r="BN172" s="182"/>
      <c r="BO172" s="182"/>
      <c r="BP172" s="182"/>
      <c r="BQ172" s="182"/>
      <c r="BR172" s="182"/>
      <c r="BS172" s="182"/>
      <c r="BT172" s="182"/>
      <c r="BU172" s="182"/>
      <c r="BV172" s="182"/>
      <c r="BW172" s="182"/>
      <c r="BX172" s="182"/>
      <c r="BY172" s="182"/>
      <c r="BZ172" s="182"/>
      <c r="CA172" s="182"/>
      <c r="CB172" s="182"/>
      <c r="CC172" s="182"/>
      <c r="CD172" s="182"/>
      <c r="CE172" s="182"/>
      <c r="CF172" s="182"/>
      <c r="CG172" s="182"/>
      <c r="CH172" s="182"/>
      <c r="CI172" s="182"/>
      <c r="CJ172" s="182"/>
      <c r="CK172" s="182"/>
      <c r="CL172" s="182"/>
      <c r="CM172" s="182"/>
      <c r="CN172" s="182"/>
      <c r="CO172" s="182"/>
      <c r="CP172" s="182"/>
      <c r="CQ172" s="182"/>
      <c r="CR172" s="182"/>
      <c r="CS172" s="182"/>
      <c r="CT172" s="182"/>
      <c r="CU172" s="182"/>
      <c r="CV172" s="182"/>
      <c r="CW172" s="182"/>
      <c r="CX172" s="182"/>
      <c r="CY172" s="182"/>
      <c r="CZ172" s="182"/>
      <c r="DA172" s="182"/>
      <c r="DB172" s="182"/>
      <c r="DC172" s="182"/>
      <c r="DD172" s="182"/>
      <c r="DE172" s="182"/>
      <c r="DF172" s="182"/>
      <c r="DG172" s="182"/>
      <c r="DH172" s="182"/>
      <c r="DI172" s="182"/>
      <c r="DJ172" s="182"/>
      <c r="DK172" s="182"/>
      <c r="DL172" s="182"/>
      <c r="DM172" s="182"/>
      <c r="DN172" s="182"/>
      <c r="DO172" s="182"/>
      <c r="DP172" s="182"/>
      <c r="DQ172" s="182"/>
      <c r="DR172" s="182"/>
      <c r="DS172" s="182"/>
      <c r="DT172" s="182"/>
      <c r="DU172" s="182"/>
      <c r="DV172" s="182"/>
      <c r="DW172" s="182"/>
      <c r="DX172" s="182"/>
      <c r="DY172" s="182"/>
      <c r="DZ172" s="182"/>
      <c r="EA172" s="182"/>
      <c r="EB172" s="182"/>
      <c r="EC172" s="182"/>
      <c r="ED172" s="182"/>
      <c r="EE172" s="182"/>
      <c r="EF172" s="182"/>
      <c r="EG172" s="182"/>
      <c r="EH172" s="182"/>
      <c r="EI172" s="182"/>
      <c r="EJ172" s="182"/>
      <c r="EK172" s="182"/>
      <c r="EL172" s="182"/>
      <c r="EM172" s="182"/>
      <c r="EN172" s="182"/>
      <c r="EO172" s="182"/>
      <c r="EP172" s="182"/>
      <c r="EQ172" s="182"/>
    </row>
    <row r="173" spans="1:147" s="32" customFormat="1" ht="71.25" customHeight="1" outlineLevel="1" x14ac:dyDescent="0.45">
      <c r="A173" s="324">
        <v>149</v>
      </c>
      <c r="B173" s="324">
        <v>149</v>
      </c>
      <c r="C173" s="324" t="s">
        <v>114</v>
      </c>
      <c r="D173" s="324" t="s">
        <v>552</v>
      </c>
      <c r="E173" s="339">
        <v>342.11</v>
      </c>
      <c r="F173" s="334">
        <f t="shared" si="50"/>
        <v>29050.270650000002</v>
      </c>
      <c r="G173" s="334">
        <f t="shared" si="51"/>
        <v>0</v>
      </c>
      <c r="H173" s="349">
        <f t="shared" si="43"/>
        <v>29050.270650000002</v>
      </c>
      <c r="I173" s="334">
        <v>84.915000000000006</v>
      </c>
      <c r="J173" s="334">
        <v>0</v>
      </c>
      <c r="K173" s="334">
        <f t="shared" si="44"/>
        <v>84.915000000000006</v>
      </c>
      <c r="L173" s="359" t="s">
        <v>696</v>
      </c>
      <c r="BJ173" s="182"/>
      <c r="BK173" s="182"/>
      <c r="BL173" s="182"/>
      <c r="BM173" s="182"/>
      <c r="BN173" s="182"/>
      <c r="BO173" s="182"/>
      <c r="BP173" s="182"/>
      <c r="BQ173" s="182"/>
      <c r="BR173" s="182"/>
      <c r="BS173" s="182"/>
      <c r="BT173" s="182"/>
      <c r="BU173" s="182"/>
      <c r="BV173" s="182"/>
      <c r="BW173" s="182"/>
      <c r="BX173" s="182"/>
      <c r="BY173" s="182"/>
      <c r="BZ173" s="182"/>
      <c r="CA173" s="182"/>
      <c r="CB173" s="182"/>
      <c r="CC173" s="182"/>
      <c r="CD173" s="182"/>
      <c r="CE173" s="182"/>
      <c r="CF173" s="182"/>
      <c r="CG173" s="182"/>
      <c r="CH173" s="182"/>
      <c r="CI173" s="182"/>
      <c r="CJ173" s="182"/>
      <c r="CK173" s="182"/>
      <c r="CL173" s="182"/>
      <c r="CM173" s="182"/>
      <c r="CN173" s="182"/>
      <c r="CO173" s="182"/>
      <c r="CP173" s="182"/>
      <c r="CQ173" s="182"/>
      <c r="CR173" s="182"/>
      <c r="CS173" s="182"/>
      <c r="CT173" s="182"/>
      <c r="CU173" s="182"/>
      <c r="CV173" s="182"/>
      <c r="CW173" s="182"/>
      <c r="CX173" s="182"/>
      <c r="CY173" s="182"/>
      <c r="CZ173" s="182"/>
      <c r="DA173" s="182"/>
      <c r="DB173" s="182"/>
      <c r="DC173" s="182"/>
      <c r="DD173" s="182"/>
      <c r="DE173" s="182"/>
      <c r="DF173" s="182"/>
      <c r="DG173" s="182"/>
      <c r="DH173" s="182"/>
      <c r="DI173" s="182"/>
      <c r="DJ173" s="182"/>
      <c r="DK173" s="182"/>
      <c r="DL173" s="182"/>
      <c r="DM173" s="182"/>
      <c r="DN173" s="182"/>
      <c r="DO173" s="182"/>
      <c r="DP173" s="182"/>
      <c r="DQ173" s="182"/>
      <c r="DR173" s="182"/>
      <c r="DS173" s="182"/>
      <c r="DT173" s="182"/>
      <c r="DU173" s="182"/>
      <c r="DV173" s="182"/>
      <c r="DW173" s="182"/>
      <c r="DX173" s="182"/>
      <c r="DY173" s="182"/>
      <c r="DZ173" s="182"/>
      <c r="EA173" s="182"/>
      <c r="EB173" s="182"/>
      <c r="EC173" s="182"/>
      <c r="ED173" s="182"/>
      <c r="EE173" s="182"/>
      <c r="EF173" s="182"/>
      <c r="EG173" s="182"/>
      <c r="EH173" s="182"/>
      <c r="EI173" s="182"/>
      <c r="EJ173" s="182"/>
      <c r="EK173" s="182"/>
      <c r="EL173" s="182"/>
      <c r="EM173" s="182"/>
      <c r="EN173" s="182"/>
      <c r="EO173" s="182"/>
      <c r="EP173" s="182"/>
      <c r="EQ173" s="182"/>
    </row>
    <row r="174" spans="1:147" s="32" customFormat="1" ht="71.25" customHeight="1" outlineLevel="1" x14ac:dyDescent="0.45">
      <c r="A174" s="324">
        <v>150</v>
      </c>
      <c r="B174" s="324">
        <v>150</v>
      </c>
      <c r="C174" s="324" t="s">
        <v>115</v>
      </c>
      <c r="D174" s="324" t="s">
        <v>552</v>
      </c>
      <c r="E174" s="339">
        <v>356.85</v>
      </c>
      <c r="F174" s="334">
        <f t="shared" si="50"/>
        <v>30301.917750000004</v>
      </c>
      <c r="G174" s="334">
        <f t="shared" si="51"/>
        <v>0</v>
      </c>
      <c r="H174" s="349">
        <f t="shared" si="43"/>
        <v>30301.917750000004</v>
      </c>
      <c r="I174" s="334">
        <v>84.915000000000006</v>
      </c>
      <c r="J174" s="334">
        <v>0</v>
      </c>
      <c r="K174" s="334">
        <f t="shared" si="44"/>
        <v>84.915000000000006</v>
      </c>
      <c r="L174" s="359" t="s">
        <v>697</v>
      </c>
      <c r="BJ174" s="182"/>
      <c r="BK174" s="182"/>
      <c r="BL174" s="182"/>
      <c r="BM174" s="182"/>
      <c r="BN174" s="182"/>
      <c r="BO174" s="182"/>
      <c r="BP174" s="182"/>
      <c r="BQ174" s="182"/>
      <c r="BR174" s="182"/>
      <c r="BS174" s="182"/>
      <c r="BT174" s="182"/>
      <c r="BU174" s="182"/>
      <c r="BV174" s="182"/>
      <c r="BW174" s="182"/>
      <c r="BX174" s="182"/>
      <c r="BY174" s="182"/>
      <c r="BZ174" s="182"/>
      <c r="CA174" s="182"/>
      <c r="CB174" s="182"/>
      <c r="CC174" s="182"/>
      <c r="CD174" s="182"/>
      <c r="CE174" s="182"/>
      <c r="CF174" s="182"/>
      <c r="CG174" s="182"/>
      <c r="CH174" s="182"/>
      <c r="CI174" s="182"/>
      <c r="CJ174" s="182"/>
      <c r="CK174" s="182"/>
      <c r="CL174" s="182"/>
      <c r="CM174" s="182"/>
      <c r="CN174" s="182"/>
      <c r="CO174" s="182"/>
      <c r="CP174" s="182"/>
      <c r="CQ174" s="182"/>
      <c r="CR174" s="182"/>
      <c r="CS174" s="182"/>
      <c r="CT174" s="182"/>
      <c r="CU174" s="182"/>
      <c r="CV174" s="182"/>
      <c r="CW174" s="182"/>
      <c r="CX174" s="182"/>
      <c r="CY174" s="182"/>
      <c r="CZ174" s="182"/>
      <c r="DA174" s="182"/>
      <c r="DB174" s="182"/>
      <c r="DC174" s="182"/>
      <c r="DD174" s="182"/>
      <c r="DE174" s="182"/>
      <c r="DF174" s="182"/>
      <c r="DG174" s="182"/>
      <c r="DH174" s="182"/>
      <c r="DI174" s="182"/>
      <c r="DJ174" s="182"/>
      <c r="DK174" s="182"/>
      <c r="DL174" s="182"/>
      <c r="DM174" s="182"/>
      <c r="DN174" s="182"/>
      <c r="DO174" s="182"/>
      <c r="DP174" s="182"/>
      <c r="DQ174" s="182"/>
      <c r="DR174" s="182"/>
      <c r="DS174" s="182"/>
      <c r="DT174" s="182"/>
      <c r="DU174" s="182"/>
      <c r="DV174" s="182"/>
      <c r="DW174" s="182"/>
      <c r="DX174" s="182"/>
      <c r="DY174" s="182"/>
      <c r="DZ174" s="182"/>
      <c r="EA174" s="182"/>
      <c r="EB174" s="182"/>
      <c r="EC174" s="182"/>
      <c r="ED174" s="182"/>
      <c r="EE174" s="182"/>
      <c r="EF174" s="182"/>
      <c r="EG174" s="182"/>
      <c r="EH174" s="182"/>
      <c r="EI174" s="182"/>
      <c r="EJ174" s="182"/>
      <c r="EK174" s="182"/>
      <c r="EL174" s="182"/>
      <c r="EM174" s="182"/>
      <c r="EN174" s="182"/>
      <c r="EO174" s="182"/>
      <c r="EP174" s="182"/>
      <c r="EQ174" s="182"/>
    </row>
    <row r="175" spans="1:147" s="32" customFormat="1" ht="71.25" customHeight="1" outlineLevel="1" x14ac:dyDescent="0.45">
      <c r="A175" s="324">
        <v>151</v>
      </c>
      <c r="B175" s="324">
        <v>151</v>
      </c>
      <c r="C175" s="324" t="s">
        <v>116</v>
      </c>
      <c r="D175" s="324" t="s">
        <v>552</v>
      </c>
      <c r="E175" s="339">
        <v>205.84</v>
      </c>
      <c r="F175" s="334">
        <f t="shared" si="50"/>
        <v>17478.903600000001</v>
      </c>
      <c r="G175" s="334">
        <f t="shared" si="51"/>
        <v>0</v>
      </c>
      <c r="H175" s="349">
        <f t="shared" si="43"/>
        <v>17478.903600000001</v>
      </c>
      <c r="I175" s="334">
        <v>84.915000000000006</v>
      </c>
      <c r="J175" s="334">
        <v>0</v>
      </c>
      <c r="K175" s="334">
        <f t="shared" si="44"/>
        <v>84.915000000000006</v>
      </c>
      <c r="L175" s="359" t="s">
        <v>698</v>
      </c>
      <c r="BJ175" s="182"/>
      <c r="BK175" s="182"/>
      <c r="BL175" s="182"/>
      <c r="BM175" s="182"/>
      <c r="BN175" s="182"/>
      <c r="BO175" s="182"/>
      <c r="BP175" s="182"/>
      <c r="BQ175" s="182"/>
      <c r="BR175" s="182"/>
      <c r="BS175" s="182"/>
      <c r="BT175" s="182"/>
      <c r="BU175" s="182"/>
      <c r="BV175" s="182"/>
      <c r="BW175" s="182"/>
      <c r="BX175" s="182"/>
      <c r="BY175" s="182"/>
      <c r="BZ175" s="182"/>
      <c r="CA175" s="182"/>
      <c r="CB175" s="182"/>
      <c r="CC175" s="182"/>
      <c r="CD175" s="182"/>
      <c r="CE175" s="182"/>
      <c r="CF175" s="182"/>
      <c r="CG175" s="182"/>
      <c r="CH175" s="182"/>
      <c r="CI175" s="182"/>
      <c r="CJ175" s="182"/>
      <c r="CK175" s="182"/>
      <c r="CL175" s="182"/>
      <c r="CM175" s="182"/>
      <c r="CN175" s="182"/>
      <c r="CO175" s="182"/>
      <c r="CP175" s="182"/>
      <c r="CQ175" s="182"/>
      <c r="CR175" s="182"/>
      <c r="CS175" s="182"/>
      <c r="CT175" s="182"/>
      <c r="CU175" s="182"/>
      <c r="CV175" s="182"/>
      <c r="CW175" s="182"/>
      <c r="CX175" s="182"/>
      <c r="CY175" s="182"/>
      <c r="CZ175" s="182"/>
      <c r="DA175" s="182"/>
      <c r="DB175" s="182"/>
      <c r="DC175" s="182"/>
      <c r="DD175" s="182"/>
      <c r="DE175" s="182"/>
      <c r="DF175" s="182"/>
      <c r="DG175" s="182"/>
      <c r="DH175" s="182"/>
      <c r="DI175" s="182"/>
      <c r="DJ175" s="182"/>
      <c r="DK175" s="182"/>
      <c r="DL175" s="182"/>
      <c r="DM175" s="182"/>
      <c r="DN175" s="182"/>
      <c r="DO175" s="182"/>
      <c r="DP175" s="182"/>
      <c r="DQ175" s="182"/>
      <c r="DR175" s="182"/>
      <c r="DS175" s="182"/>
      <c r="DT175" s="182"/>
      <c r="DU175" s="182"/>
      <c r="DV175" s="182"/>
      <c r="DW175" s="182"/>
      <c r="DX175" s="182"/>
      <c r="DY175" s="182"/>
      <c r="DZ175" s="182"/>
      <c r="EA175" s="182"/>
      <c r="EB175" s="182"/>
      <c r="EC175" s="182"/>
      <c r="ED175" s="182"/>
      <c r="EE175" s="182"/>
      <c r="EF175" s="182"/>
      <c r="EG175" s="182"/>
      <c r="EH175" s="182"/>
      <c r="EI175" s="182"/>
      <c r="EJ175" s="182"/>
      <c r="EK175" s="182"/>
      <c r="EL175" s="182"/>
      <c r="EM175" s="182"/>
      <c r="EN175" s="182"/>
      <c r="EO175" s="182"/>
      <c r="EP175" s="182"/>
      <c r="EQ175" s="182"/>
    </row>
    <row r="176" spans="1:147" s="32" customFormat="1" ht="71.25" customHeight="1" outlineLevel="1" x14ac:dyDescent="0.45">
      <c r="A176" s="324">
        <v>152</v>
      </c>
      <c r="B176" s="324">
        <v>152</v>
      </c>
      <c r="C176" s="324" t="s">
        <v>117</v>
      </c>
      <c r="D176" s="324" t="s">
        <v>552</v>
      </c>
      <c r="E176" s="339">
        <v>34.31</v>
      </c>
      <c r="F176" s="334">
        <f t="shared" si="50"/>
        <v>2913.4336500000004</v>
      </c>
      <c r="G176" s="334">
        <f t="shared" si="51"/>
        <v>0</v>
      </c>
      <c r="H176" s="349">
        <f t="shared" si="43"/>
        <v>2913.4336500000004</v>
      </c>
      <c r="I176" s="334">
        <v>84.915000000000006</v>
      </c>
      <c r="J176" s="334">
        <v>0</v>
      </c>
      <c r="K176" s="334">
        <f t="shared" si="44"/>
        <v>84.915000000000006</v>
      </c>
      <c r="L176" s="359" t="s">
        <v>699</v>
      </c>
      <c r="BJ176" s="182"/>
      <c r="BK176" s="182"/>
      <c r="BL176" s="182"/>
      <c r="BM176" s="182"/>
      <c r="BN176" s="182"/>
      <c r="BO176" s="182"/>
      <c r="BP176" s="182"/>
      <c r="BQ176" s="182"/>
      <c r="BR176" s="182"/>
      <c r="BS176" s="182"/>
      <c r="BT176" s="182"/>
      <c r="BU176" s="182"/>
      <c r="BV176" s="182"/>
      <c r="BW176" s="182"/>
      <c r="BX176" s="182"/>
      <c r="BY176" s="182"/>
      <c r="BZ176" s="182"/>
      <c r="CA176" s="182"/>
      <c r="CB176" s="182"/>
      <c r="CC176" s="182"/>
      <c r="CD176" s="182"/>
      <c r="CE176" s="182"/>
      <c r="CF176" s="182"/>
      <c r="CG176" s="182"/>
      <c r="CH176" s="182"/>
      <c r="CI176" s="182"/>
      <c r="CJ176" s="182"/>
      <c r="CK176" s="182"/>
      <c r="CL176" s="182"/>
      <c r="CM176" s="182"/>
      <c r="CN176" s="182"/>
      <c r="CO176" s="182"/>
      <c r="CP176" s="182"/>
      <c r="CQ176" s="182"/>
      <c r="CR176" s="182"/>
      <c r="CS176" s="182"/>
      <c r="CT176" s="182"/>
      <c r="CU176" s="182"/>
      <c r="CV176" s="182"/>
      <c r="CW176" s="182"/>
      <c r="CX176" s="182"/>
      <c r="CY176" s="182"/>
      <c r="CZ176" s="182"/>
      <c r="DA176" s="182"/>
      <c r="DB176" s="182"/>
      <c r="DC176" s="182"/>
      <c r="DD176" s="182"/>
      <c r="DE176" s="182"/>
      <c r="DF176" s="182"/>
      <c r="DG176" s="182"/>
      <c r="DH176" s="182"/>
      <c r="DI176" s="182"/>
      <c r="DJ176" s="182"/>
      <c r="DK176" s="182"/>
      <c r="DL176" s="182"/>
      <c r="DM176" s="182"/>
      <c r="DN176" s="182"/>
      <c r="DO176" s="182"/>
      <c r="DP176" s="182"/>
      <c r="DQ176" s="182"/>
      <c r="DR176" s="182"/>
      <c r="DS176" s="182"/>
      <c r="DT176" s="182"/>
      <c r="DU176" s="182"/>
      <c r="DV176" s="182"/>
      <c r="DW176" s="182"/>
      <c r="DX176" s="182"/>
      <c r="DY176" s="182"/>
      <c r="DZ176" s="182"/>
      <c r="EA176" s="182"/>
      <c r="EB176" s="182"/>
      <c r="EC176" s="182"/>
      <c r="ED176" s="182"/>
      <c r="EE176" s="182"/>
      <c r="EF176" s="182"/>
      <c r="EG176" s="182"/>
      <c r="EH176" s="182"/>
      <c r="EI176" s="182"/>
      <c r="EJ176" s="182"/>
      <c r="EK176" s="182"/>
      <c r="EL176" s="182"/>
      <c r="EM176" s="182"/>
      <c r="EN176" s="182"/>
      <c r="EO176" s="182"/>
      <c r="EP176" s="182"/>
      <c r="EQ176" s="182"/>
    </row>
    <row r="177" spans="1:61" ht="71.25" customHeight="1" outlineLevel="1" x14ac:dyDescent="0.45">
      <c r="A177" s="324">
        <v>153</v>
      </c>
      <c r="B177" s="324">
        <v>153</v>
      </c>
      <c r="C177" s="324" t="s">
        <v>118</v>
      </c>
      <c r="D177" s="324" t="s">
        <v>552</v>
      </c>
      <c r="E177" s="339">
        <v>274.02999999999997</v>
      </c>
      <c r="F177" s="334">
        <f t="shared" si="50"/>
        <v>23269.257450000001</v>
      </c>
      <c r="G177" s="334">
        <f t="shared" si="51"/>
        <v>0</v>
      </c>
      <c r="H177" s="349">
        <f t="shared" si="43"/>
        <v>23269.257450000001</v>
      </c>
      <c r="I177" s="334">
        <v>84.915000000000006</v>
      </c>
      <c r="J177" s="334">
        <v>0</v>
      </c>
      <c r="K177" s="334">
        <f t="shared" si="44"/>
        <v>84.915000000000006</v>
      </c>
      <c r="L177" s="359" t="s">
        <v>700</v>
      </c>
    </row>
    <row r="178" spans="1:61" ht="71.25" customHeight="1" outlineLevel="1" x14ac:dyDescent="0.45">
      <c r="A178" s="324">
        <v>154</v>
      </c>
      <c r="B178" s="324">
        <v>154</v>
      </c>
      <c r="C178" s="324" t="s">
        <v>119</v>
      </c>
      <c r="D178" s="324" t="s">
        <v>552</v>
      </c>
      <c r="E178" s="339">
        <v>184.44</v>
      </c>
      <c r="F178" s="334">
        <f t="shared" si="50"/>
        <v>15661.722600000001</v>
      </c>
      <c r="G178" s="334">
        <f t="shared" si="51"/>
        <v>0</v>
      </c>
      <c r="H178" s="349">
        <f t="shared" si="43"/>
        <v>15661.722600000001</v>
      </c>
      <c r="I178" s="334">
        <v>84.915000000000006</v>
      </c>
      <c r="J178" s="334">
        <v>0</v>
      </c>
      <c r="K178" s="334">
        <f t="shared" si="44"/>
        <v>84.915000000000006</v>
      </c>
      <c r="L178" s="359" t="s">
        <v>701</v>
      </c>
    </row>
    <row r="179" spans="1:61" s="26" customFormat="1" ht="42.75" x14ac:dyDescent="0.45">
      <c r="A179" s="323"/>
      <c r="B179" s="323"/>
      <c r="C179" s="323" t="s">
        <v>120</v>
      </c>
      <c r="D179" s="323"/>
      <c r="E179" s="355"/>
      <c r="F179" s="350">
        <f t="shared" ref="F179:H179" si="52">SUM(F180:F205)</f>
        <v>6715024.2215999998</v>
      </c>
      <c r="G179" s="350">
        <f t="shared" si="52"/>
        <v>1959916.1947299002</v>
      </c>
      <c r="H179" s="350">
        <f t="shared" si="52"/>
        <v>8674940.4163298998</v>
      </c>
      <c r="I179" s="350"/>
      <c r="J179" s="350"/>
      <c r="K179" s="328">
        <f t="shared" si="44"/>
        <v>0</v>
      </c>
      <c r="L179" s="358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</row>
    <row r="180" spans="1:61" ht="57" customHeight="1" outlineLevel="1" x14ac:dyDescent="0.45">
      <c r="A180" s="324">
        <v>155</v>
      </c>
      <c r="B180" s="324">
        <v>155</v>
      </c>
      <c r="C180" s="324" t="s">
        <v>121</v>
      </c>
      <c r="D180" s="324" t="s">
        <v>553</v>
      </c>
      <c r="E180" s="339">
        <v>1.4450000000000001</v>
      </c>
      <c r="F180" s="334">
        <f>I180*E180</f>
        <v>490808.7</v>
      </c>
      <c r="G180" s="334">
        <f>J180*E180</f>
        <v>142864.26476850003</v>
      </c>
      <c r="H180" s="349">
        <f t="shared" si="43"/>
        <v>633672.96476850007</v>
      </c>
      <c r="I180" s="334">
        <v>339660</v>
      </c>
      <c r="J180" s="334">
        <v>98868.003300000011</v>
      </c>
      <c r="K180" s="334">
        <f t="shared" si="44"/>
        <v>438528.00329999998</v>
      </c>
      <c r="L180" s="359" t="s">
        <v>702</v>
      </c>
    </row>
    <row r="181" spans="1:61" ht="128.25" customHeight="1" outlineLevel="1" x14ac:dyDescent="0.45">
      <c r="A181" s="324">
        <v>156</v>
      </c>
      <c r="B181" s="324">
        <v>156</v>
      </c>
      <c r="C181" s="324" t="s">
        <v>122</v>
      </c>
      <c r="D181" s="324" t="s">
        <v>553</v>
      </c>
      <c r="E181" s="339">
        <v>3.0880000000000001</v>
      </c>
      <c r="F181" s="334">
        <f>I181*E181</f>
        <v>1048870.08</v>
      </c>
      <c r="G181" s="334">
        <f>J181*E181</f>
        <v>305304.39419040002</v>
      </c>
      <c r="H181" s="349">
        <f t="shared" si="43"/>
        <v>1354174.4741904</v>
      </c>
      <c r="I181" s="334">
        <v>339660</v>
      </c>
      <c r="J181" s="334">
        <v>98868.003300000011</v>
      </c>
      <c r="K181" s="334">
        <f t="shared" si="44"/>
        <v>438528.00329999998</v>
      </c>
      <c r="L181" s="359" t="s">
        <v>703</v>
      </c>
    </row>
    <row r="182" spans="1:61" ht="114" customHeight="1" outlineLevel="1" x14ac:dyDescent="0.45">
      <c r="A182" s="324">
        <v>157</v>
      </c>
      <c r="B182" s="324">
        <v>157</v>
      </c>
      <c r="C182" s="324" t="s">
        <v>123</v>
      </c>
      <c r="D182" s="324" t="s">
        <v>553</v>
      </c>
      <c r="E182" s="339">
        <v>0.69599999999999995</v>
      </c>
      <c r="H182" s="349">
        <f t="shared" si="43"/>
        <v>0</v>
      </c>
      <c r="I182" s="334">
        <v>0</v>
      </c>
      <c r="J182" s="334">
        <v>0</v>
      </c>
      <c r="K182" s="334">
        <f t="shared" si="44"/>
        <v>0</v>
      </c>
      <c r="L182" s="359" t="s">
        <v>704</v>
      </c>
    </row>
    <row r="183" spans="1:61" ht="99.75" customHeight="1" outlineLevel="1" x14ac:dyDescent="0.45">
      <c r="A183" s="324">
        <v>158</v>
      </c>
      <c r="B183" s="324">
        <v>158</v>
      </c>
      <c r="C183" s="324" t="s">
        <v>124</v>
      </c>
      <c r="D183" s="324" t="s">
        <v>553</v>
      </c>
      <c r="E183" s="339">
        <v>3.7080000000000002</v>
      </c>
      <c r="F183" s="334">
        <f t="shared" ref="F183:F205" si="53">I183*E183</f>
        <v>1259459.28</v>
      </c>
      <c r="G183" s="334">
        <f t="shared" ref="G183:G205" si="54">J183*E183</f>
        <v>366602.55623640004</v>
      </c>
      <c r="H183" s="349">
        <f t="shared" si="43"/>
        <v>1626061.8362364001</v>
      </c>
      <c r="I183" s="334">
        <v>339660</v>
      </c>
      <c r="J183" s="334">
        <v>98868.003300000011</v>
      </c>
      <c r="K183" s="334">
        <f t="shared" si="44"/>
        <v>438528.00329999998</v>
      </c>
      <c r="L183" s="359" t="s">
        <v>705</v>
      </c>
    </row>
    <row r="184" spans="1:61" ht="99.75" customHeight="1" outlineLevel="1" x14ac:dyDescent="0.45">
      <c r="A184" s="324">
        <v>159</v>
      </c>
      <c r="B184" s="324">
        <v>159</v>
      </c>
      <c r="C184" s="324" t="s">
        <v>125</v>
      </c>
      <c r="D184" s="324" t="s">
        <v>553</v>
      </c>
      <c r="E184" s="339">
        <v>0.61699999999999999</v>
      </c>
      <c r="F184" s="334">
        <f t="shared" si="53"/>
        <v>209570.22</v>
      </c>
      <c r="G184" s="334">
        <f t="shared" si="54"/>
        <v>61001.558036100003</v>
      </c>
      <c r="H184" s="349">
        <f t="shared" si="43"/>
        <v>270571.77803609997</v>
      </c>
      <c r="I184" s="334">
        <v>339660</v>
      </c>
      <c r="J184" s="334">
        <v>98868.003300000011</v>
      </c>
      <c r="K184" s="334">
        <f t="shared" si="44"/>
        <v>438528.00329999998</v>
      </c>
      <c r="L184" s="359" t="s">
        <v>706</v>
      </c>
    </row>
    <row r="185" spans="1:61" ht="85.5" customHeight="1" outlineLevel="1" x14ac:dyDescent="0.45">
      <c r="A185" s="324">
        <v>160</v>
      </c>
      <c r="B185" s="324">
        <v>160</v>
      </c>
      <c r="C185" s="324" t="s">
        <v>126</v>
      </c>
      <c r="D185" s="324" t="s">
        <v>552</v>
      </c>
      <c r="E185" s="339">
        <v>135.16999999999999</v>
      </c>
      <c r="F185" s="334">
        <f t="shared" si="53"/>
        <v>45911.842199999999</v>
      </c>
      <c r="G185" s="334">
        <f t="shared" si="54"/>
        <v>13364.433621000002</v>
      </c>
      <c r="H185" s="349">
        <f t="shared" si="43"/>
        <v>59276.275821000003</v>
      </c>
      <c r="I185" s="334">
        <v>339.66</v>
      </c>
      <c r="J185" s="334">
        <v>98.871300000000019</v>
      </c>
      <c r="K185" s="334">
        <f t="shared" si="44"/>
        <v>438.53130000000004</v>
      </c>
      <c r="L185" s="359" t="s">
        <v>707</v>
      </c>
    </row>
    <row r="186" spans="1:61" ht="85.5" customHeight="1" outlineLevel="1" x14ac:dyDescent="0.45">
      <c r="A186" s="324">
        <v>161</v>
      </c>
      <c r="B186" s="324">
        <v>161</v>
      </c>
      <c r="C186" s="324" t="s">
        <v>127</v>
      </c>
      <c r="D186" s="324" t="s">
        <v>552</v>
      </c>
      <c r="E186" s="339">
        <v>136.1</v>
      </c>
      <c r="F186" s="334">
        <f t="shared" si="53"/>
        <v>46227.726000000002</v>
      </c>
      <c r="G186" s="334">
        <f t="shared" si="54"/>
        <v>13456.383930000002</v>
      </c>
      <c r="H186" s="349">
        <f t="shared" si="43"/>
        <v>59684.109930000006</v>
      </c>
      <c r="I186" s="334">
        <v>339.66</v>
      </c>
      <c r="J186" s="334">
        <v>98.871300000000019</v>
      </c>
      <c r="K186" s="334">
        <f t="shared" si="44"/>
        <v>438.53130000000004</v>
      </c>
      <c r="L186" s="359" t="s">
        <v>708</v>
      </c>
    </row>
    <row r="187" spans="1:61" ht="42.75" customHeight="1" outlineLevel="1" x14ac:dyDescent="0.45">
      <c r="A187" s="324">
        <v>162</v>
      </c>
      <c r="B187" s="324">
        <v>162</v>
      </c>
      <c r="C187" s="324" t="s">
        <v>128</v>
      </c>
      <c r="D187" s="324" t="s">
        <v>552</v>
      </c>
      <c r="E187" s="339">
        <v>50.74</v>
      </c>
      <c r="F187" s="334">
        <f t="shared" si="53"/>
        <v>17234.348400000003</v>
      </c>
      <c r="G187" s="334">
        <f t="shared" si="54"/>
        <v>5016.7297620000008</v>
      </c>
      <c r="H187" s="349">
        <f t="shared" si="43"/>
        <v>22251.078162000005</v>
      </c>
      <c r="I187" s="334">
        <v>339.66</v>
      </c>
      <c r="J187" s="334">
        <v>98.871300000000019</v>
      </c>
      <c r="K187" s="334">
        <f t="shared" si="44"/>
        <v>438.53130000000004</v>
      </c>
      <c r="L187" s="359" t="s">
        <v>709</v>
      </c>
    </row>
    <row r="188" spans="1:61" ht="57" customHeight="1" outlineLevel="1" x14ac:dyDescent="0.45">
      <c r="A188" s="324">
        <v>163</v>
      </c>
      <c r="B188" s="324">
        <v>163</v>
      </c>
      <c r="C188" s="324" t="s">
        <v>129</v>
      </c>
      <c r="D188" s="324" t="s">
        <v>553</v>
      </c>
      <c r="E188" s="339">
        <v>0.95899999999999996</v>
      </c>
      <c r="F188" s="334">
        <f t="shared" si="53"/>
        <v>325733.94</v>
      </c>
      <c r="G188" s="334">
        <f t="shared" si="54"/>
        <v>94814.415164700011</v>
      </c>
      <c r="H188" s="349">
        <f t="shared" si="43"/>
        <v>420548.35516470001</v>
      </c>
      <c r="I188" s="334">
        <v>339660</v>
      </c>
      <c r="J188" s="334">
        <v>98868.003300000011</v>
      </c>
      <c r="K188" s="334">
        <f t="shared" si="44"/>
        <v>438528.00329999998</v>
      </c>
      <c r="L188" s="359" t="s">
        <v>710</v>
      </c>
    </row>
    <row r="189" spans="1:61" ht="57" customHeight="1" outlineLevel="1" x14ac:dyDescent="0.45">
      <c r="A189" s="324">
        <v>164</v>
      </c>
      <c r="B189" s="324">
        <v>164</v>
      </c>
      <c r="C189" s="324" t="s">
        <v>130</v>
      </c>
      <c r="D189" s="324" t="s">
        <v>553</v>
      </c>
      <c r="E189" s="339">
        <v>1.484</v>
      </c>
      <c r="F189" s="334">
        <f t="shared" si="53"/>
        <v>504055.44</v>
      </c>
      <c r="G189" s="334">
        <f t="shared" si="54"/>
        <v>146720.1168972</v>
      </c>
      <c r="H189" s="349">
        <f t="shared" si="43"/>
        <v>650775.55689719995</v>
      </c>
      <c r="I189" s="334">
        <v>339660</v>
      </c>
      <c r="J189" s="334">
        <v>98868.003300000011</v>
      </c>
      <c r="K189" s="334">
        <f t="shared" si="44"/>
        <v>438528.00329999998</v>
      </c>
      <c r="L189" s="359" t="s">
        <v>711</v>
      </c>
    </row>
    <row r="190" spans="1:61" ht="42.75" customHeight="1" outlineLevel="1" x14ac:dyDescent="0.45">
      <c r="A190" s="324">
        <v>165</v>
      </c>
      <c r="B190" s="324">
        <v>165</v>
      </c>
      <c r="C190" s="324" t="s">
        <v>131</v>
      </c>
      <c r="D190" s="324" t="s">
        <v>552</v>
      </c>
      <c r="E190" s="339">
        <v>272.70999999999998</v>
      </c>
      <c r="F190" s="334">
        <f t="shared" si="53"/>
        <v>92628.678599999999</v>
      </c>
      <c r="G190" s="334">
        <f t="shared" si="54"/>
        <v>26963.192223000002</v>
      </c>
      <c r="H190" s="349">
        <f t="shared" si="43"/>
        <v>119591.870823</v>
      </c>
      <c r="I190" s="334">
        <v>339.66</v>
      </c>
      <c r="J190" s="334">
        <v>98.871300000000019</v>
      </c>
      <c r="K190" s="334">
        <f t="shared" si="44"/>
        <v>438.53130000000004</v>
      </c>
      <c r="L190" s="359" t="s">
        <v>712</v>
      </c>
    </row>
    <row r="191" spans="1:61" ht="28.5" customHeight="1" outlineLevel="1" x14ac:dyDescent="0.45">
      <c r="A191" s="324">
        <v>166</v>
      </c>
      <c r="B191" s="324">
        <v>166</v>
      </c>
      <c r="C191" s="324" t="s">
        <v>132</v>
      </c>
      <c r="D191" s="324" t="s">
        <v>552</v>
      </c>
      <c r="E191" s="339">
        <v>141.30000000000001</v>
      </c>
      <c r="F191" s="334">
        <f t="shared" si="53"/>
        <v>47993.958000000006</v>
      </c>
      <c r="G191" s="334">
        <f t="shared" si="54"/>
        <v>13970.514690000004</v>
      </c>
      <c r="H191" s="349">
        <f t="shared" si="43"/>
        <v>61964.47269000001</v>
      </c>
      <c r="I191" s="334">
        <v>339.66</v>
      </c>
      <c r="J191" s="334">
        <v>98.871300000000019</v>
      </c>
      <c r="K191" s="334">
        <f t="shared" si="44"/>
        <v>438.53130000000004</v>
      </c>
      <c r="L191" s="359" t="s">
        <v>713</v>
      </c>
    </row>
    <row r="192" spans="1:61" ht="42.75" customHeight="1" outlineLevel="1" x14ac:dyDescent="0.45">
      <c r="A192" s="324">
        <v>167</v>
      </c>
      <c r="B192" s="324">
        <v>167</v>
      </c>
      <c r="C192" s="324" t="s">
        <v>133</v>
      </c>
      <c r="D192" s="324" t="s">
        <v>552</v>
      </c>
      <c r="E192" s="339">
        <v>342.27</v>
      </c>
      <c r="F192" s="334">
        <f t="shared" si="53"/>
        <v>116255.42820000001</v>
      </c>
      <c r="G192" s="334">
        <f t="shared" si="54"/>
        <v>33840.679851000008</v>
      </c>
      <c r="H192" s="349">
        <f t="shared" si="43"/>
        <v>150096.10805100002</v>
      </c>
      <c r="I192" s="334">
        <v>339.66</v>
      </c>
      <c r="J192" s="334">
        <v>98.871300000000019</v>
      </c>
      <c r="K192" s="334">
        <f t="shared" si="44"/>
        <v>438.53130000000004</v>
      </c>
      <c r="L192" s="359" t="s">
        <v>714</v>
      </c>
    </row>
    <row r="193" spans="1:61" ht="28.5" customHeight="1" outlineLevel="1" x14ac:dyDescent="0.45">
      <c r="A193" s="324">
        <v>168</v>
      </c>
      <c r="B193" s="324">
        <v>168</v>
      </c>
      <c r="C193" s="324" t="s">
        <v>134</v>
      </c>
      <c r="D193" s="324" t="s">
        <v>552</v>
      </c>
      <c r="E193" s="339">
        <v>42.72</v>
      </c>
      <c r="F193" s="334">
        <f t="shared" si="53"/>
        <v>14510.2752</v>
      </c>
      <c r="G193" s="334">
        <f t="shared" si="54"/>
        <v>4223.7819360000003</v>
      </c>
      <c r="H193" s="349">
        <f t="shared" si="43"/>
        <v>18734.057135999999</v>
      </c>
      <c r="I193" s="334">
        <v>339.66</v>
      </c>
      <c r="J193" s="334">
        <v>98.871300000000019</v>
      </c>
      <c r="K193" s="334">
        <f t="shared" si="44"/>
        <v>438.53130000000004</v>
      </c>
      <c r="L193" s="359" t="s">
        <v>715</v>
      </c>
    </row>
    <row r="194" spans="1:61" ht="57" customHeight="1" outlineLevel="1" x14ac:dyDescent="0.45">
      <c r="A194" s="324">
        <v>169</v>
      </c>
      <c r="B194" s="324">
        <v>169</v>
      </c>
      <c r="C194" s="324" t="s">
        <v>135</v>
      </c>
      <c r="D194" s="324" t="s">
        <v>552</v>
      </c>
      <c r="E194" s="339">
        <v>166.42</v>
      </c>
      <c r="F194" s="334">
        <f t="shared" si="53"/>
        <v>56526.217199999999</v>
      </c>
      <c r="G194" s="334">
        <f t="shared" si="54"/>
        <v>16454.161746000002</v>
      </c>
      <c r="H194" s="349">
        <f t="shared" si="43"/>
        <v>72980.378945999997</v>
      </c>
      <c r="I194" s="334">
        <v>339.66</v>
      </c>
      <c r="J194" s="334">
        <v>98.871300000000019</v>
      </c>
      <c r="K194" s="334">
        <f t="shared" si="44"/>
        <v>438.53130000000004</v>
      </c>
      <c r="L194" s="359" t="s">
        <v>716</v>
      </c>
    </row>
    <row r="195" spans="1:61" ht="57" customHeight="1" outlineLevel="1" x14ac:dyDescent="0.45">
      <c r="A195" s="324">
        <v>170</v>
      </c>
      <c r="B195" s="324">
        <v>170</v>
      </c>
      <c r="C195" s="324" t="s">
        <v>136</v>
      </c>
      <c r="D195" s="324" t="s">
        <v>552</v>
      </c>
      <c r="E195" s="339">
        <v>83.28</v>
      </c>
      <c r="F195" s="334">
        <f t="shared" si="53"/>
        <v>28286.884800000003</v>
      </c>
      <c r="G195" s="334">
        <f t="shared" si="54"/>
        <v>8234.0018640000017</v>
      </c>
      <c r="H195" s="349">
        <f t="shared" si="43"/>
        <v>36520.886664000005</v>
      </c>
      <c r="I195" s="334">
        <v>339.66</v>
      </c>
      <c r="J195" s="334">
        <v>98.871300000000019</v>
      </c>
      <c r="K195" s="334">
        <f t="shared" si="44"/>
        <v>438.53130000000004</v>
      </c>
      <c r="L195" s="359" t="s">
        <v>717</v>
      </c>
    </row>
    <row r="196" spans="1:61" ht="57" customHeight="1" outlineLevel="1" x14ac:dyDescent="0.45">
      <c r="A196" s="324">
        <v>171</v>
      </c>
      <c r="B196" s="324">
        <v>171</v>
      </c>
      <c r="C196" s="324" t="s">
        <v>137</v>
      </c>
      <c r="D196" s="324" t="s">
        <v>552</v>
      </c>
      <c r="E196" s="339">
        <v>83.34</v>
      </c>
      <c r="F196" s="334">
        <f t="shared" si="53"/>
        <v>28307.264400000004</v>
      </c>
      <c r="G196" s="334">
        <f t="shared" si="54"/>
        <v>8239.9341420000019</v>
      </c>
      <c r="H196" s="349">
        <f t="shared" si="43"/>
        <v>36547.198542000006</v>
      </c>
      <c r="I196" s="334">
        <v>339.66</v>
      </c>
      <c r="J196" s="334">
        <v>98.871300000000019</v>
      </c>
      <c r="K196" s="334">
        <f t="shared" si="44"/>
        <v>438.53130000000004</v>
      </c>
      <c r="L196" s="359" t="s">
        <v>718</v>
      </c>
    </row>
    <row r="197" spans="1:61" ht="57" customHeight="1" outlineLevel="1" x14ac:dyDescent="0.45">
      <c r="A197" s="324">
        <v>172</v>
      </c>
      <c r="B197" s="324">
        <v>172</v>
      </c>
      <c r="C197" s="324" t="s">
        <v>138</v>
      </c>
      <c r="D197" s="324" t="s">
        <v>553</v>
      </c>
      <c r="E197" s="339">
        <v>2.3877000000000002</v>
      </c>
      <c r="F197" s="334">
        <f t="shared" si="53"/>
        <v>767168.01</v>
      </c>
      <c r="G197" s="334">
        <f t="shared" si="54"/>
        <v>227636.15490000005</v>
      </c>
      <c r="H197" s="349">
        <f t="shared" si="43"/>
        <v>994804.16490000009</v>
      </c>
      <c r="I197" s="334">
        <v>321300</v>
      </c>
      <c r="J197" s="334">
        <v>95337.000000000015</v>
      </c>
      <c r="K197" s="334">
        <f t="shared" si="44"/>
        <v>416637</v>
      </c>
      <c r="L197" s="359" t="s">
        <v>719</v>
      </c>
    </row>
    <row r="198" spans="1:61" ht="114" customHeight="1" outlineLevel="1" x14ac:dyDescent="0.45">
      <c r="A198" s="324">
        <v>173</v>
      </c>
      <c r="B198" s="324">
        <v>173</v>
      </c>
      <c r="C198" s="324" t="s">
        <v>139</v>
      </c>
      <c r="D198" s="324" t="s">
        <v>552</v>
      </c>
      <c r="E198" s="339">
        <v>353.8</v>
      </c>
      <c r="F198" s="334">
        <f t="shared" si="53"/>
        <v>113675.94</v>
      </c>
      <c r="G198" s="334">
        <f t="shared" si="54"/>
        <v>33730.230600000003</v>
      </c>
      <c r="H198" s="349">
        <f t="shared" si="43"/>
        <v>147406.17060000001</v>
      </c>
      <c r="I198" s="334">
        <v>321.3</v>
      </c>
      <c r="J198" s="334">
        <v>95.337000000000003</v>
      </c>
      <c r="K198" s="334">
        <f t="shared" si="44"/>
        <v>416.637</v>
      </c>
      <c r="L198" s="359" t="s">
        <v>720</v>
      </c>
    </row>
    <row r="199" spans="1:61" ht="85.5" customHeight="1" outlineLevel="1" x14ac:dyDescent="0.45">
      <c r="A199" s="324">
        <v>174</v>
      </c>
      <c r="B199" s="324">
        <v>174</v>
      </c>
      <c r="C199" s="324" t="s">
        <v>140</v>
      </c>
      <c r="D199" s="324" t="s">
        <v>552</v>
      </c>
      <c r="E199" s="339">
        <v>184.44</v>
      </c>
      <c r="F199" s="334">
        <f t="shared" si="53"/>
        <v>59260.572</v>
      </c>
      <c r="G199" s="334">
        <f t="shared" si="54"/>
        <v>17583.956280000002</v>
      </c>
      <c r="H199" s="349">
        <f t="shared" si="43"/>
        <v>76844.528279999999</v>
      </c>
      <c r="I199" s="334">
        <v>321.3</v>
      </c>
      <c r="J199" s="334">
        <v>95.337000000000003</v>
      </c>
      <c r="K199" s="334">
        <f t="shared" si="44"/>
        <v>416.637</v>
      </c>
      <c r="L199" s="359" t="s">
        <v>721</v>
      </c>
    </row>
    <row r="200" spans="1:61" ht="85.5" customHeight="1" outlineLevel="1" x14ac:dyDescent="0.45">
      <c r="A200" s="324">
        <v>175</v>
      </c>
      <c r="B200" s="324">
        <v>175</v>
      </c>
      <c r="C200" s="324" t="s">
        <v>141</v>
      </c>
      <c r="D200" s="324" t="s">
        <v>552</v>
      </c>
      <c r="E200" s="339">
        <v>205.8</v>
      </c>
      <c r="F200" s="334">
        <f t="shared" si="53"/>
        <v>69902.028000000006</v>
      </c>
      <c r="G200" s="334">
        <f t="shared" si="54"/>
        <v>20347.713540000004</v>
      </c>
      <c r="H200" s="349">
        <f t="shared" ref="H200:H263" si="55">F200+G200</f>
        <v>90249.741540000017</v>
      </c>
      <c r="I200" s="334">
        <v>339.66</v>
      </c>
      <c r="J200" s="334">
        <v>98.871300000000019</v>
      </c>
      <c r="K200" s="334">
        <f t="shared" ref="K200:K263" si="56">I200+J200</f>
        <v>438.53130000000004</v>
      </c>
      <c r="L200" s="359" t="s">
        <v>722</v>
      </c>
    </row>
    <row r="201" spans="1:61" ht="28.5" customHeight="1" outlineLevel="1" x14ac:dyDescent="0.45">
      <c r="A201" s="324">
        <v>176</v>
      </c>
      <c r="B201" s="324">
        <v>176</v>
      </c>
      <c r="C201" s="324" t="s">
        <v>142</v>
      </c>
      <c r="D201" s="324" t="s">
        <v>552</v>
      </c>
      <c r="E201" s="339">
        <v>34</v>
      </c>
      <c r="F201" s="334">
        <f t="shared" si="53"/>
        <v>11548.44</v>
      </c>
      <c r="G201" s="334">
        <f t="shared" si="54"/>
        <v>3361.6242000000007</v>
      </c>
      <c r="H201" s="349">
        <f t="shared" si="55"/>
        <v>14910.064200000001</v>
      </c>
      <c r="I201" s="334">
        <v>339.66</v>
      </c>
      <c r="J201" s="334">
        <v>98.871300000000019</v>
      </c>
      <c r="K201" s="334">
        <f t="shared" si="56"/>
        <v>438.53130000000004</v>
      </c>
      <c r="L201" s="359" t="s">
        <v>723</v>
      </c>
    </row>
    <row r="202" spans="1:61" ht="28.5" customHeight="1" outlineLevel="1" x14ac:dyDescent="0.45">
      <c r="A202" s="324">
        <v>177</v>
      </c>
      <c r="B202" s="324">
        <v>177</v>
      </c>
      <c r="C202" s="324" t="s">
        <v>143</v>
      </c>
      <c r="D202" s="324" t="s">
        <v>552</v>
      </c>
      <c r="E202" s="339">
        <v>34.299999999999997</v>
      </c>
      <c r="F202" s="334">
        <f t="shared" si="53"/>
        <v>11650.338</v>
      </c>
      <c r="G202" s="334">
        <f t="shared" si="54"/>
        <v>3391.2855900000004</v>
      </c>
      <c r="H202" s="349">
        <f t="shared" si="55"/>
        <v>15041.623589999999</v>
      </c>
      <c r="I202" s="334">
        <v>339.66</v>
      </c>
      <c r="J202" s="334">
        <v>98.871300000000019</v>
      </c>
      <c r="K202" s="334">
        <f t="shared" si="56"/>
        <v>438.53130000000004</v>
      </c>
      <c r="L202" s="359" t="s">
        <v>724</v>
      </c>
    </row>
    <row r="203" spans="1:61" ht="99.75" customHeight="1" outlineLevel="1" x14ac:dyDescent="0.45">
      <c r="A203" s="324">
        <v>178</v>
      </c>
      <c r="B203" s="324">
        <v>178</v>
      </c>
      <c r="C203" s="324" t="s">
        <v>144</v>
      </c>
      <c r="D203" s="324" t="s">
        <v>553</v>
      </c>
      <c r="E203" s="339">
        <v>1.276</v>
      </c>
      <c r="F203" s="334">
        <f t="shared" si="53"/>
        <v>433406.16000000003</v>
      </c>
      <c r="G203" s="334">
        <f t="shared" si="54"/>
        <v>126155.57221080002</v>
      </c>
      <c r="H203" s="349">
        <f t="shared" si="55"/>
        <v>559561.73221080005</v>
      </c>
      <c r="I203" s="334">
        <v>339660</v>
      </c>
      <c r="J203" s="334">
        <v>98868.003300000011</v>
      </c>
      <c r="K203" s="334">
        <f t="shared" si="56"/>
        <v>438528.00329999998</v>
      </c>
      <c r="L203" s="359" t="s">
        <v>725</v>
      </c>
    </row>
    <row r="204" spans="1:61" ht="128.25" customHeight="1" outlineLevel="1" x14ac:dyDescent="0.45">
      <c r="A204" s="324">
        <v>179</v>
      </c>
      <c r="B204" s="324">
        <v>179</v>
      </c>
      <c r="C204" s="324" t="s">
        <v>145</v>
      </c>
      <c r="D204" s="324" t="s">
        <v>553</v>
      </c>
      <c r="E204" s="339">
        <v>2.5659999999999998</v>
      </c>
      <c r="F204" s="334">
        <f t="shared" si="53"/>
        <v>871567.55999999994</v>
      </c>
      <c r="G204" s="334">
        <f t="shared" si="54"/>
        <v>253695.29646780001</v>
      </c>
      <c r="H204" s="349">
        <f t="shared" si="55"/>
        <v>1125262.8564678</v>
      </c>
      <c r="I204" s="334">
        <v>339660</v>
      </c>
      <c r="J204" s="334">
        <v>98868.003300000011</v>
      </c>
      <c r="K204" s="334">
        <f t="shared" si="56"/>
        <v>438528.00329999998</v>
      </c>
      <c r="L204" s="359" t="s">
        <v>726</v>
      </c>
    </row>
    <row r="205" spans="1:61" ht="128.25" customHeight="1" outlineLevel="1" x14ac:dyDescent="0.45">
      <c r="A205" s="324">
        <v>180</v>
      </c>
      <c r="B205" s="324">
        <v>180</v>
      </c>
      <c r="C205" s="324" t="s">
        <v>146</v>
      </c>
      <c r="D205" s="324" t="s">
        <v>552</v>
      </c>
      <c r="E205" s="339">
        <v>130.91</v>
      </c>
      <c r="F205" s="334">
        <f t="shared" si="53"/>
        <v>44464.890599999999</v>
      </c>
      <c r="G205" s="334">
        <f t="shared" si="54"/>
        <v>12943.241883000002</v>
      </c>
      <c r="H205" s="349">
        <f t="shared" si="55"/>
        <v>57408.132483000001</v>
      </c>
      <c r="I205" s="334">
        <v>339.66</v>
      </c>
      <c r="J205" s="334">
        <v>98.871300000000019</v>
      </c>
      <c r="K205" s="334">
        <f t="shared" si="56"/>
        <v>438.53130000000004</v>
      </c>
      <c r="L205" s="359" t="s">
        <v>727</v>
      </c>
    </row>
    <row r="206" spans="1:61" s="26" customFormat="1" ht="42.75" x14ac:dyDescent="0.45">
      <c r="A206" s="323"/>
      <c r="B206" s="323"/>
      <c r="C206" s="323" t="s">
        <v>147</v>
      </c>
      <c r="D206" s="323"/>
      <c r="E206" s="338"/>
      <c r="F206" s="350">
        <f t="shared" ref="F206:H206" si="57">SUM(F207:F214)</f>
        <v>49701438</v>
      </c>
      <c r="G206" s="350">
        <f t="shared" si="57"/>
        <v>3994184.4822</v>
      </c>
      <c r="H206" s="350">
        <f t="shared" si="57"/>
        <v>53695622.482200004</v>
      </c>
      <c r="I206" s="350"/>
      <c r="J206" s="350"/>
      <c r="K206" s="328">
        <f t="shared" si="56"/>
        <v>0</v>
      </c>
      <c r="L206" s="358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  <c r="BH206" s="53"/>
      <c r="BI206" s="53"/>
    </row>
    <row r="207" spans="1:61" ht="85.5" customHeight="1" outlineLevel="1" x14ac:dyDescent="0.45">
      <c r="A207" s="324">
        <v>181</v>
      </c>
      <c r="B207" s="324">
        <v>181</v>
      </c>
      <c r="C207" s="324" t="s">
        <v>148</v>
      </c>
      <c r="D207" s="324" t="s">
        <v>549</v>
      </c>
      <c r="E207" s="339">
        <v>9354</v>
      </c>
      <c r="F207" s="334">
        <f t="shared" ref="F207:F214" si="58">I207*E207</f>
        <v>9445669.1999999993</v>
      </c>
      <c r="G207" s="334">
        <f t="shared" ref="G207:G214" si="59">J207*E207</f>
        <v>0</v>
      </c>
      <c r="H207" s="349">
        <f t="shared" si="55"/>
        <v>9445669.1999999993</v>
      </c>
      <c r="I207" s="334">
        <v>1009.8</v>
      </c>
      <c r="J207" s="334">
        <v>0</v>
      </c>
      <c r="K207" s="334">
        <f t="shared" si="56"/>
        <v>1009.8</v>
      </c>
      <c r="L207" s="359"/>
    </row>
    <row r="208" spans="1:61" ht="71.25" customHeight="1" outlineLevel="1" x14ac:dyDescent="0.45">
      <c r="A208" s="324">
        <v>182</v>
      </c>
      <c r="B208" s="324">
        <v>182</v>
      </c>
      <c r="C208" s="324" t="s">
        <v>149</v>
      </c>
      <c r="D208" s="324" t="s">
        <v>549</v>
      </c>
      <c r="E208" s="339">
        <v>9354</v>
      </c>
      <c r="F208" s="334">
        <f t="shared" si="58"/>
        <v>5796206.0999999996</v>
      </c>
      <c r="G208" s="334">
        <f t="shared" si="59"/>
        <v>429407.53020000004</v>
      </c>
      <c r="H208" s="349">
        <f t="shared" si="55"/>
        <v>6225613.6301999995</v>
      </c>
      <c r="I208" s="334">
        <v>619.65</v>
      </c>
      <c r="J208" s="334">
        <v>45.906300000000002</v>
      </c>
      <c r="K208" s="334">
        <f t="shared" si="56"/>
        <v>665.55629999999996</v>
      </c>
      <c r="L208" s="359" t="s">
        <v>728</v>
      </c>
    </row>
    <row r="209" spans="1:61" ht="71.25" customHeight="1" outlineLevel="1" x14ac:dyDescent="0.45">
      <c r="A209" s="324">
        <v>183</v>
      </c>
      <c r="B209" s="324">
        <v>183</v>
      </c>
      <c r="C209" s="324" t="s">
        <v>150</v>
      </c>
      <c r="D209" s="324" t="s">
        <v>549</v>
      </c>
      <c r="E209" s="339">
        <v>9354</v>
      </c>
      <c r="F209" s="334">
        <f t="shared" si="58"/>
        <v>7513600.5</v>
      </c>
      <c r="G209" s="334">
        <f t="shared" si="59"/>
        <v>206508.25800000003</v>
      </c>
      <c r="H209" s="349">
        <f t="shared" si="55"/>
        <v>7720108.7580000004</v>
      </c>
      <c r="I209" s="334">
        <v>803.25</v>
      </c>
      <c r="J209" s="334">
        <v>22.077000000000002</v>
      </c>
      <c r="K209" s="334">
        <f t="shared" si="56"/>
        <v>825.327</v>
      </c>
      <c r="L209" s="359" t="s">
        <v>729</v>
      </c>
    </row>
    <row r="210" spans="1:61" ht="57" customHeight="1" outlineLevel="1" x14ac:dyDescent="0.45">
      <c r="A210" s="324">
        <v>184</v>
      </c>
      <c r="B210" s="324">
        <v>184</v>
      </c>
      <c r="C210" s="324" t="s">
        <v>151</v>
      </c>
      <c r="D210" s="324" t="s">
        <v>549</v>
      </c>
      <c r="E210" s="339">
        <v>9354</v>
      </c>
      <c r="F210" s="334">
        <f t="shared" si="58"/>
        <v>8586972</v>
      </c>
      <c r="G210" s="334">
        <f t="shared" si="59"/>
        <v>1981738.4400000002</v>
      </c>
      <c r="H210" s="349">
        <f t="shared" si="55"/>
        <v>10568710.439999999</v>
      </c>
      <c r="I210" s="334">
        <v>918</v>
      </c>
      <c r="J210" s="334">
        <v>211.86</v>
      </c>
      <c r="K210" s="334">
        <f t="shared" si="56"/>
        <v>1129.8600000000001</v>
      </c>
      <c r="L210" s="359" t="s">
        <v>730</v>
      </c>
    </row>
    <row r="211" spans="1:61" ht="71.25" customHeight="1" outlineLevel="1" x14ac:dyDescent="0.45">
      <c r="A211" s="324">
        <v>185</v>
      </c>
      <c r="B211" s="324">
        <v>185</v>
      </c>
      <c r="C211" s="324" t="s">
        <v>152</v>
      </c>
      <c r="D211" s="324" t="s">
        <v>549</v>
      </c>
      <c r="E211" s="339">
        <v>9354</v>
      </c>
      <c r="F211" s="334">
        <f t="shared" si="58"/>
        <v>7513600.5</v>
      </c>
      <c r="G211" s="334">
        <f t="shared" si="59"/>
        <v>396347.68800000002</v>
      </c>
      <c r="H211" s="349">
        <f t="shared" si="55"/>
        <v>7909948.1880000001</v>
      </c>
      <c r="I211" s="334">
        <v>803.25</v>
      </c>
      <c r="J211" s="334">
        <v>42.372</v>
      </c>
      <c r="K211" s="334">
        <f t="shared" si="56"/>
        <v>845.62199999999996</v>
      </c>
      <c r="L211" s="359" t="s">
        <v>731</v>
      </c>
    </row>
    <row r="212" spans="1:61" ht="85.5" customHeight="1" outlineLevel="1" x14ac:dyDescent="0.45">
      <c r="A212" s="324">
        <v>186</v>
      </c>
      <c r="B212" s="324">
        <v>186</v>
      </c>
      <c r="C212" s="324" t="s">
        <v>153</v>
      </c>
      <c r="D212" s="324" t="s">
        <v>549</v>
      </c>
      <c r="E212" s="339">
        <v>3842</v>
      </c>
      <c r="F212" s="334">
        <f t="shared" si="58"/>
        <v>3086086.5</v>
      </c>
      <c r="G212" s="334">
        <f t="shared" si="59"/>
        <v>84819.834000000003</v>
      </c>
      <c r="H212" s="349">
        <f t="shared" si="55"/>
        <v>3170906.3339999998</v>
      </c>
      <c r="I212" s="334">
        <v>803.25</v>
      </c>
      <c r="J212" s="334">
        <v>22.077000000000002</v>
      </c>
      <c r="K212" s="334">
        <f t="shared" si="56"/>
        <v>825.327</v>
      </c>
      <c r="L212" s="359" t="s">
        <v>729</v>
      </c>
    </row>
    <row r="213" spans="1:61" ht="71.25" customHeight="1" outlineLevel="1" x14ac:dyDescent="0.45">
      <c r="A213" s="324">
        <v>187</v>
      </c>
      <c r="B213" s="324">
        <v>187</v>
      </c>
      <c r="C213" s="324" t="s">
        <v>154</v>
      </c>
      <c r="D213" s="324" t="s">
        <v>549</v>
      </c>
      <c r="E213" s="339">
        <v>3842</v>
      </c>
      <c r="F213" s="334">
        <f t="shared" si="58"/>
        <v>3526956</v>
      </c>
      <c r="G213" s="334">
        <f t="shared" si="59"/>
        <v>732569.50800000003</v>
      </c>
      <c r="H213" s="349">
        <f t="shared" si="55"/>
        <v>4259525.5080000004</v>
      </c>
      <c r="I213" s="334">
        <v>918</v>
      </c>
      <c r="J213" s="334">
        <v>190.67400000000001</v>
      </c>
      <c r="K213" s="334">
        <f t="shared" si="56"/>
        <v>1108.674</v>
      </c>
      <c r="L213" s="359" t="s">
        <v>732</v>
      </c>
    </row>
    <row r="214" spans="1:61" ht="85.5" customHeight="1" outlineLevel="1" x14ac:dyDescent="0.45">
      <c r="A214" s="324">
        <v>188</v>
      </c>
      <c r="B214" s="324">
        <v>188</v>
      </c>
      <c r="C214" s="324" t="s">
        <v>155</v>
      </c>
      <c r="D214" s="324" t="s">
        <v>549</v>
      </c>
      <c r="E214" s="339">
        <v>3842</v>
      </c>
      <c r="F214" s="334">
        <f t="shared" si="58"/>
        <v>4232347.1999999993</v>
      </c>
      <c r="G214" s="334">
        <f t="shared" si="59"/>
        <v>162793.22399999999</v>
      </c>
      <c r="H214" s="349">
        <f t="shared" si="55"/>
        <v>4395140.4239999996</v>
      </c>
      <c r="I214" s="334">
        <v>1101.5999999999999</v>
      </c>
      <c r="J214" s="334">
        <v>42.372</v>
      </c>
      <c r="K214" s="334">
        <f t="shared" si="56"/>
        <v>1143.972</v>
      </c>
      <c r="L214" s="359" t="s">
        <v>731</v>
      </c>
    </row>
    <row r="215" spans="1:61" s="26" customFormat="1" ht="28.5" x14ac:dyDescent="0.45">
      <c r="A215" s="323"/>
      <c r="B215" s="323"/>
      <c r="C215" s="323" t="s">
        <v>156</v>
      </c>
      <c r="D215" s="323"/>
      <c r="E215" s="338"/>
      <c r="F215" s="350">
        <f t="shared" ref="F215:H215" si="60">SUM(F216:F225)</f>
        <v>1151729.6849999998</v>
      </c>
      <c r="G215" s="350">
        <f t="shared" si="60"/>
        <v>141248.02141890003</v>
      </c>
      <c r="H215" s="350">
        <f t="shared" si="60"/>
        <v>1292977.7064189001</v>
      </c>
      <c r="I215" s="350"/>
      <c r="J215" s="350"/>
      <c r="K215" s="328">
        <f t="shared" si="56"/>
        <v>0</v>
      </c>
      <c r="L215" s="358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  <c r="BH215" s="53"/>
      <c r="BI215" s="53"/>
    </row>
    <row r="216" spans="1:61" ht="71.25" customHeight="1" outlineLevel="1" x14ac:dyDescent="0.45">
      <c r="A216" s="324">
        <v>189</v>
      </c>
      <c r="B216" s="324">
        <v>189</v>
      </c>
      <c r="C216" s="324" t="s">
        <v>157</v>
      </c>
      <c r="D216" s="324" t="s">
        <v>551</v>
      </c>
      <c r="E216" s="339">
        <v>5.7</v>
      </c>
      <c r="F216" s="334">
        <f t="shared" ref="F216:F225" si="61">I216*E216</f>
        <v>164826.9</v>
      </c>
      <c r="G216" s="334">
        <f t="shared" ref="G216:G225" si="62">J216*E216</f>
        <v>0</v>
      </c>
      <c r="H216" s="349">
        <f t="shared" si="55"/>
        <v>164826.9</v>
      </c>
      <c r="I216" s="334">
        <v>28917</v>
      </c>
      <c r="J216" s="334">
        <v>0</v>
      </c>
      <c r="K216" s="334">
        <f t="shared" si="56"/>
        <v>28917</v>
      </c>
      <c r="L216" s="359" t="s">
        <v>733</v>
      </c>
    </row>
    <row r="217" spans="1:61" ht="28.5" customHeight="1" outlineLevel="1" x14ac:dyDescent="0.45">
      <c r="A217" s="324">
        <v>190</v>
      </c>
      <c r="B217" s="324">
        <v>190</v>
      </c>
      <c r="C217" s="324" t="s">
        <v>158</v>
      </c>
      <c r="D217" s="324" t="s">
        <v>551</v>
      </c>
      <c r="E217" s="339">
        <v>5</v>
      </c>
      <c r="F217" s="334">
        <f t="shared" si="61"/>
        <v>144585</v>
      </c>
      <c r="G217" s="334">
        <f t="shared" si="62"/>
        <v>0</v>
      </c>
      <c r="H217" s="349">
        <f t="shared" si="55"/>
        <v>144585</v>
      </c>
      <c r="I217" s="334">
        <v>28917</v>
      </c>
      <c r="J217" s="334">
        <v>0</v>
      </c>
      <c r="K217" s="334">
        <f t="shared" si="56"/>
        <v>28917</v>
      </c>
      <c r="L217" s="359"/>
    </row>
    <row r="218" spans="1:61" ht="42.75" customHeight="1" outlineLevel="1" x14ac:dyDescent="0.45">
      <c r="A218" s="324">
        <v>191</v>
      </c>
      <c r="B218" s="324">
        <v>191</v>
      </c>
      <c r="C218" s="324" t="s">
        <v>159</v>
      </c>
      <c r="D218" s="324" t="s">
        <v>550</v>
      </c>
      <c r="E218" s="339">
        <v>60</v>
      </c>
      <c r="F218" s="334">
        <f t="shared" si="61"/>
        <v>34425</v>
      </c>
      <c r="G218" s="334">
        <f t="shared" si="62"/>
        <v>0</v>
      </c>
      <c r="H218" s="349">
        <f t="shared" si="55"/>
        <v>34425</v>
      </c>
      <c r="I218" s="334">
        <v>573.75</v>
      </c>
      <c r="J218" s="334">
        <v>0</v>
      </c>
      <c r="K218" s="334">
        <f t="shared" si="56"/>
        <v>573.75</v>
      </c>
      <c r="L218" s="359"/>
    </row>
    <row r="219" spans="1:61" s="32" customFormat="1" ht="57" customHeight="1" outlineLevel="1" x14ac:dyDescent="0.45">
      <c r="A219" s="324">
        <v>192</v>
      </c>
      <c r="B219" s="324">
        <v>192</v>
      </c>
      <c r="C219" s="324" t="s">
        <v>160</v>
      </c>
      <c r="D219" s="324" t="s">
        <v>550</v>
      </c>
      <c r="E219" s="339">
        <v>45</v>
      </c>
      <c r="F219" s="334">
        <f t="shared" si="61"/>
        <v>61965</v>
      </c>
      <c r="G219" s="334">
        <f t="shared" si="62"/>
        <v>9962.7165000000005</v>
      </c>
      <c r="H219" s="349">
        <f t="shared" si="55"/>
        <v>71927.716499999995</v>
      </c>
      <c r="I219" s="334">
        <v>1377</v>
      </c>
      <c r="J219" s="334">
        <v>221.39370000000002</v>
      </c>
      <c r="K219" s="334">
        <f t="shared" si="56"/>
        <v>1598.3937000000001</v>
      </c>
      <c r="L219" s="359" t="s">
        <v>734</v>
      </c>
    </row>
    <row r="220" spans="1:61" ht="128.25" customHeight="1" outlineLevel="1" x14ac:dyDescent="0.45">
      <c r="A220" s="324">
        <v>193</v>
      </c>
      <c r="B220" s="324">
        <v>193</v>
      </c>
      <c r="C220" s="324" t="s">
        <v>161</v>
      </c>
      <c r="D220" s="324" t="s">
        <v>553</v>
      </c>
      <c r="E220" s="339">
        <v>1.2929999999999999</v>
      </c>
      <c r="F220" s="334">
        <f t="shared" si="61"/>
        <v>385766.55</v>
      </c>
      <c r="G220" s="334">
        <f t="shared" si="62"/>
        <v>131260.51551690002</v>
      </c>
      <c r="H220" s="349">
        <f t="shared" si="55"/>
        <v>517027.06551690004</v>
      </c>
      <c r="I220" s="334">
        <v>298350</v>
      </c>
      <c r="J220" s="334">
        <v>101516.25330000001</v>
      </c>
      <c r="K220" s="334">
        <f t="shared" si="56"/>
        <v>399866.25329999998</v>
      </c>
      <c r="L220" s="359" t="s">
        <v>735</v>
      </c>
    </row>
    <row r="221" spans="1:61" ht="28.5" customHeight="1" outlineLevel="1" x14ac:dyDescent="0.45">
      <c r="A221" s="324"/>
      <c r="B221" s="324"/>
      <c r="C221" s="323" t="s">
        <v>162</v>
      </c>
      <c r="D221" s="324"/>
      <c r="E221" s="339"/>
      <c r="F221" s="334">
        <f t="shared" si="61"/>
        <v>0</v>
      </c>
      <c r="G221" s="334">
        <f t="shared" si="62"/>
        <v>0</v>
      </c>
      <c r="H221" s="349">
        <f t="shared" si="55"/>
        <v>0</v>
      </c>
      <c r="I221" s="334">
        <v>0</v>
      </c>
      <c r="J221" s="334">
        <v>0</v>
      </c>
      <c r="K221" s="334">
        <f t="shared" si="56"/>
        <v>0</v>
      </c>
      <c r="L221" s="358"/>
    </row>
    <row r="222" spans="1:61" ht="28.5" customHeight="1" outlineLevel="1" x14ac:dyDescent="0.45">
      <c r="A222" s="324">
        <v>194</v>
      </c>
      <c r="B222" s="324">
        <v>194</v>
      </c>
      <c r="C222" s="324" t="s">
        <v>163</v>
      </c>
      <c r="D222" s="324" t="s">
        <v>552</v>
      </c>
      <c r="E222" s="339">
        <v>4.24</v>
      </c>
      <c r="F222" s="334">
        <f t="shared" si="61"/>
        <v>151800.48000000001</v>
      </c>
      <c r="G222" s="334">
        <f t="shared" si="62"/>
        <v>0</v>
      </c>
      <c r="H222" s="349">
        <f t="shared" si="55"/>
        <v>151800.48000000001</v>
      </c>
      <c r="I222" s="334">
        <v>35802</v>
      </c>
      <c r="J222" s="334">
        <v>0</v>
      </c>
      <c r="K222" s="334">
        <f t="shared" si="56"/>
        <v>35802</v>
      </c>
      <c r="L222" s="359" t="s">
        <v>736</v>
      </c>
    </row>
    <row r="223" spans="1:61" ht="42.75" customHeight="1" outlineLevel="1" x14ac:dyDescent="0.45">
      <c r="A223" s="324">
        <v>195</v>
      </c>
      <c r="B223" s="324">
        <v>195</v>
      </c>
      <c r="C223" s="324" t="s">
        <v>164</v>
      </c>
      <c r="D223" s="324" t="s">
        <v>552</v>
      </c>
      <c r="E223" s="339">
        <v>13.65</v>
      </c>
      <c r="F223" s="334">
        <f t="shared" si="61"/>
        <v>203623.875</v>
      </c>
      <c r="G223" s="334">
        <f t="shared" si="62"/>
        <v>0</v>
      </c>
      <c r="H223" s="349">
        <f t="shared" si="55"/>
        <v>203623.875</v>
      </c>
      <c r="I223" s="334">
        <v>14917.5</v>
      </c>
      <c r="J223" s="334">
        <v>0</v>
      </c>
      <c r="K223" s="334">
        <f t="shared" si="56"/>
        <v>14917.5</v>
      </c>
      <c r="L223" s="359" t="s">
        <v>737</v>
      </c>
    </row>
    <row r="224" spans="1:61" ht="42.75" customHeight="1" outlineLevel="1" x14ac:dyDescent="0.45">
      <c r="A224" s="324">
        <v>196</v>
      </c>
      <c r="B224" s="324">
        <v>196</v>
      </c>
      <c r="C224" s="324" t="s">
        <v>165</v>
      </c>
      <c r="D224" s="324" t="s">
        <v>549</v>
      </c>
      <c r="E224" s="339">
        <v>1.18</v>
      </c>
      <c r="F224" s="334">
        <f t="shared" si="61"/>
        <v>3249.72</v>
      </c>
      <c r="G224" s="334">
        <f t="shared" si="62"/>
        <v>0</v>
      </c>
      <c r="H224" s="349">
        <f t="shared" si="55"/>
        <v>3249.72</v>
      </c>
      <c r="I224" s="334">
        <v>2754</v>
      </c>
      <c r="J224" s="334">
        <v>0</v>
      </c>
      <c r="K224" s="334">
        <f t="shared" si="56"/>
        <v>2754</v>
      </c>
      <c r="L224" s="359" t="s">
        <v>738</v>
      </c>
    </row>
    <row r="225" spans="1:61" ht="42.75" customHeight="1" outlineLevel="1" x14ac:dyDescent="0.45">
      <c r="A225" s="324">
        <v>197</v>
      </c>
      <c r="B225" s="324">
        <v>197</v>
      </c>
      <c r="C225" s="324" t="s">
        <v>165</v>
      </c>
      <c r="D225" s="324" t="s">
        <v>549</v>
      </c>
      <c r="E225" s="339">
        <v>0.54</v>
      </c>
      <c r="F225" s="334">
        <f t="shared" si="61"/>
        <v>1487.16</v>
      </c>
      <c r="G225" s="334">
        <f t="shared" si="62"/>
        <v>24.789402000000003</v>
      </c>
      <c r="H225" s="349">
        <f t="shared" si="55"/>
        <v>1511.9494020000002</v>
      </c>
      <c r="I225" s="334">
        <v>2754</v>
      </c>
      <c r="J225" s="334">
        <v>45.906300000000002</v>
      </c>
      <c r="K225" s="334">
        <f t="shared" si="56"/>
        <v>2799.9063000000001</v>
      </c>
      <c r="L225" s="359" t="s">
        <v>739</v>
      </c>
    </row>
    <row r="226" spans="1:61" s="26" customFormat="1" x14ac:dyDescent="0.45">
      <c r="A226" s="323"/>
      <c r="B226" s="323"/>
      <c r="C226" s="323" t="s">
        <v>166</v>
      </c>
      <c r="D226" s="323"/>
      <c r="E226" s="338"/>
      <c r="F226" s="350">
        <f t="shared" ref="F226:H226" si="63">SUM(F227:F230)</f>
        <v>340293.87900000002</v>
      </c>
      <c r="G226" s="350">
        <f t="shared" si="63"/>
        <v>28008.799632000002</v>
      </c>
      <c r="H226" s="350">
        <f t="shared" si="63"/>
        <v>368302.678632</v>
      </c>
      <c r="I226" s="350"/>
      <c r="J226" s="350"/>
      <c r="K226" s="328">
        <f t="shared" si="56"/>
        <v>0</v>
      </c>
      <c r="L226" s="358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</row>
    <row r="227" spans="1:61" ht="85.5" customHeight="1" outlineLevel="1" x14ac:dyDescent="0.45">
      <c r="A227" s="324">
        <v>198</v>
      </c>
      <c r="B227" s="324">
        <v>198</v>
      </c>
      <c r="C227" s="324" t="s">
        <v>167</v>
      </c>
      <c r="D227" s="324" t="s">
        <v>552</v>
      </c>
      <c r="E227" s="339">
        <v>30.17</v>
      </c>
      <c r="F227" s="334">
        <f>I227*E227</f>
        <v>211874.859</v>
      </c>
      <c r="G227" s="334">
        <f>J227*E227</f>
        <v>26632.667061</v>
      </c>
      <c r="H227" s="349">
        <f t="shared" si="55"/>
        <v>238507.52606100001</v>
      </c>
      <c r="I227" s="334">
        <v>7022.7</v>
      </c>
      <c r="J227" s="334">
        <v>882.75329999999997</v>
      </c>
      <c r="K227" s="334">
        <f t="shared" si="56"/>
        <v>7905.4533000000001</v>
      </c>
      <c r="L227" s="359" t="s">
        <v>740</v>
      </c>
    </row>
    <row r="228" spans="1:61" ht="71.25" customHeight="1" outlineLevel="1" x14ac:dyDescent="0.45">
      <c r="A228" s="324">
        <v>199</v>
      </c>
      <c r="B228" s="324">
        <v>199</v>
      </c>
      <c r="C228" s="324" t="s">
        <v>168</v>
      </c>
      <c r="D228" s="324" t="s">
        <v>549</v>
      </c>
      <c r="E228" s="339">
        <v>4.12</v>
      </c>
      <c r="F228" s="334">
        <f>I228*E228</f>
        <v>5673.24</v>
      </c>
      <c r="G228" s="334">
        <f>J228*E228</f>
        <v>189.13395600000001</v>
      </c>
      <c r="H228" s="349">
        <f t="shared" si="55"/>
        <v>5862.3739559999995</v>
      </c>
      <c r="I228" s="334">
        <v>1377</v>
      </c>
      <c r="J228" s="334">
        <v>45.906300000000002</v>
      </c>
      <c r="K228" s="334">
        <f t="shared" si="56"/>
        <v>1422.9063000000001</v>
      </c>
      <c r="L228" s="359" t="s">
        <v>741</v>
      </c>
    </row>
    <row r="229" spans="1:61" ht="28.5" customHeight="1" outlineLevel="1" x14ac:dyDescent="0.45">
      <c r="A229" s="324">
        <v>200</v>
      </c>
      <c r="B229" s="324">
        <v>200</v>
      </c>
      <c r="C229" s="324" t="s">
        <v>169</v>
      </c>
      <c r="D229" s="324" t="s">
        <v>552</v>
      </c>
      <c r="E229" s="339">
        <v>8.83</v>
      </c>
      <c r="F229" s="334">
        <f>I229*E229</f>
        <v>121589.1</v>
      </c>
      <c r="G229" s="334">
        <f>J229*E229</f>
        <v>1169.2023750000003</v>
      </c>
      <c r="H229" s="349">
        <f t="shared" si="55"/>
        <v>122758.302375</v>
      </c>
      <c r="I229" s="334">
        <v>13770</v>
      </c>
      <c r="J229" s="334">
        <v>132.41250000000002</v>
      </c>
      <c r="K229" s="334">
        <f t="shared" si="56"/>
        <v>13902.4125</v>
      </c>
      <c r="L229" s="359" t="s">
        <v>742</v>
      </c>
    </row>
    <row r="230" spans="1:61" ht="71.25" customHeight="1" outlineLevel="1" x14ac:dyDescent="0.45">
      <c r="A230" s="324">
        <v>201</v>
      </c>
      <c r="B230" s="324">
        <v>201</v>
      </c>
      <c r="C230" s="324" t="s">
        <v>168</v>
      </c>
      <c r="D230" s="324" t="s">
        <v>549</v>
      </c>
      <c r="E230" s="339">
        <v>0.84</v>
      </c>
      <c r="F230" s="334">
        <f>I230*E230</f>
        <v>1156.68</v>
      </c>
      <c r="G230" s="334">
        <f>J230*E230</f>
        <v>17.796240000000001</v>
      </c>
      <c r="H230" s="349">
        <f t="shared" si="55"/>
        <v>1174.47624</v>
      </c>
      <c r="I230" s="334">
        <v>1377</v>
      </c>
      <c r="J230" s="334">
        <v>21.186</v>
      </c>
      <c r="K230" s="334">
        <f t="shared" si="56"/>
        <v>1398.1859999999999</v>
      </c>
      <c r="L230" s="359" t="s">
        <v>741</v>
      </c>
    </row>
    <row r="231" spans="1:61" s="26" customFormat="1" x14ac:dyDescent="0.45">
      <c r="A231" s="323"/>
      <c r="B231" s="323"/>
      <c r="C231" s="323" t="s">
        <v>170</v>
      </c>
      <c r="D231" s="323"/>
      <c r="E231" s="338"/>
      <c r="F231" s="350">
        <f t="shared" ref="F231:H231" si="64">SUM(F232:F235)</f>
        <v>21775740.300000001</v>
      </c>
      <c r="G231" s="350">
        <f t="shared" si="64"/>
        <v>27508245.667194601</v>
      </c>
      <c r="H231" s="350">
        <f t="shared" si="64"/>
        <v>49283985.967194602</v>
      </c>
      <c r="I231" s="350"/>
      <c r="J231" s="350"/>
      <c r="K231" s="328">
        <f t="shared" si="56"/>
        <v>0</v>
      </c>
      <c r="L231" s="358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3"/>
      <c r="BI231" s="53"/>
    </row>
    <row r="232" spans="1:61" ht="85.5" customHeight="1" outlineLevel="1" x14ac:dyDescent="0.45">
      <c r="A232" s="324">
        <v>202</v>
      </c>
      <c r="B232" s="324">
        <v>202</v>
      </c>
      <c r="C232" s="324" t="s">
        <v>171</v>
      </c>
      <c r="D232" s="324" t="s">
        <v>553</v>
      </c>
      <c r="E232" s="339">
        <v>11.45</v>
      </c>
      <c r="F232" s="334">
        <f>I232*E232</f>
        <v>3468663</v>
      </c>
      <c r="G232" s="334">
        <f>J232*E232</f>
        <v>768169.08778499987</v>
      </c>
      <c r="H232" s="349">
        <f t="shared" si="55"/>
        <v>4236832.087785</v>
      </c>
      <c r="I232" s="334">
        <v>302940</v>
      </c>
      <c r="J232" s="334">
        <v>67089.003299999997</v>
      </c>
      <c r="K232" s="334">
        <f t="shared" si="56"/>
        <v>370029.00329999998</v>
      </c>
      <c r="L232" s="359" t="s">
        <v>743</v>
      </c>
    </row>
    <row r="233" spans="1:61" ht="42.75" customHeight="1" outlineLevel="1" x14ac:dyDescent="0.45">
      <c r="A233" s="324">
        <v>203</v>
      </c>
      <c r="B233" s="324">
        <v>203</v>
      </c>
      <c r="C233" s="324" t="s">
        <v>172</v>
      </c>
      <c r="D233" s="324" t="s">
        <v>549</v>
      </c>
      <c r="E233" s="339">
        <v>1278.42</v>
      </c>
      <c r="F233" s="334">
        <f>I233*E233</f>
        <v>11149100.82</v>
      </c>
      <c r="G233" s="334">
        <f>J233*E233</f>
        <v>2990596.1445360007</v>
      </c>
      <c r="H233" s="349">
        <f t="shared" si="55"/>
        <v>14139696.964536</v>
      </c>
      <c r="I233" s="334">
        <v>8721</v>
      </c>
      <c r="J233" s="334">
        <v>2339.2908000000002</v>
      </c>
      <c r="K233" s="334">
        <f t="shared" si="56"/>
        <v>11060.290800000001</v>
      </c>
      <c r="L233" s="359" t="s">
        <v>744</v>
      </c>
    </row>
    <row r="234" spans="1:61" ht="71.25" customHeight="1" outlineLevel="1" x14ac:dyDescent="0.45">
      <c r="A234" s="324">
        <v>204</v>
      </c>
      <c r="B234" s="324">
        <v>204</v>
      </c>
      <c r="C234" s="324" t="s">
        <v>173</v>
      </c>
      <c r="D234" s="324" t="s">
        <v>549</v>
      </c>
      <c r="E234" s="339">
        <v>1037.088</v>
      </c>
      <c r="F234" s="334">
        <f>I234*E234</f>
        <v>7140350.8799999999</v>
      </c>
      <c r="G234" s="334">
        <f>J234*E234</f>
        <v>23325760.371513598</v>
      </c>
      <c r="H234" s="349">
        <f t="shared" si="55"/>
        <v>30466111.251513597</v>
      </c>
      <c r="I234" s="334">
        <v>6885</v>
      </c>
      <c r="J234" s="334">
        <v>22491.592199999999</v>
      </c>
      <c r="K234" s="334">
        <f t="shared" si="56"/>
        <v>29376.592199999999</v>
      </c>
      <c r="L234" s="359" t="s">
        <v>745</v>
      </c>
    </row>
    <row r="235" spans="1:61" ht="28.5" customHeight="1" outlineLevel="1" x14ac:dyDescent="0.45">
      <c r="A235" s="324">
        <v>205</v>
      </c>
      <c r="B235" s="324">
        <v>205</v>
      </c>
      <c r="C235" s="324" t="s">
        <v>174</v>
      </c>
      <c r="D235" s="324" t="s">
        <v>549</v>
      </c>
      <c r="E235" s="339">
        <v>19.2</v>
      </c>
      <c r="F235" s="334">
        <f>I235*E235</f>
        <v>17625.599999999999</v>
      </c>
      <c r="G235" s="334">
        <f>J235*E235</f>
        <v>423720.06336000009</v>
      </c>
      <c r="H235" s="349">
        <f t="shared" si="55"/>
        <v>441345.66336000006</v>
      </c>
      <c r="I235" s="334">
        <v>918</v>
      </c>
      <c r="J235" s="334">
        <v>22068.753300000004</v>
      </c>
      <c r="K235" s="334">
        <f t="shared" si="56"/>
        <v>22986.753300000004</v>
      </c>
      <c r="L235" s="359" t="s">
        <v>746</v>
      </c>
    </row>
    <row r="236" spans="1:61" s="26" customFormat="1" ht="28.5" x14ac:dyDescent="0.45">
      <c r="A236" s="323"/>
      <c r="B236" s="323"/>
      <c r="C236" s="323" t="s">
        <v>175</v>
      </c>
      <c r="D236" s="323"/>
      <c r="E236" s="338"/>
      <c r="F236" s="350">
        <f t="shared" ref="F236:H236" si="65">SUM(F237)</f>
        <v>1036777.725</v>
      </c>
      <c r="G236" s="350">
        <f t="shared" si="65"/>
        <v>248137.27587000001</v>
      </c>
      <c r="H236" s="350">
        <f t="shared" si="65"/>
        <v>1284915.0008700001</v>
      </c>
      <c r="I236" s="350"/>
      <c r="J236" s="350"/>
      <c r="K236" s="328">
        <f t="shared" si="56"/>
        <v>0</v>
      </c>
      <c r="L236" s="358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  <c r="BH236" s="53"/>
      <c r="BI236" s="53"/>
    </row>
    <row r="237" spans="1:61" ht="213.75" customHeight="1" outlineLevel="1" x14ac:dyDescent="0.45">
      <c r="A237" s="324">
        <v>206</v>
      </c>
      <c r="B237" s="324">
        <v>206</v>
      </c>
      <c r="C237" s="324" t="s">
        <v>176</v>
      </c>
      <c r="D237" s="324" t="s">
        <v>552</v>
      </c>
      <c r="E237" s="339">
        <v>1003.9</v>
      </c>
      <c r="F237" s="334">
        <f>I237*E237</f>
        <v>1036777.725</v>
      </c>
      <c r="G237" s="334">
        <f>J237*E237</f>
        <v>248137.27587000001</v>
      </c>
      <c r="H237" s="349">
        <f t="shared" si="55"/>
        <v>1284915.0008700001</v>
      </c>
      <c r="I237" s="334">
        <v>1032.75</v>
      </c>
      <c r="J237" s="334">
        <v>247.17330000000001</v>
      </c>
      <c r="K237" s="334">
        <f t="shared" si="56"/>
        <v>1279.9232999999999</v>
      </c>
      <c r="L237" s="359" t="s">
        <v>1363</v>
      </c>
    </row>
    <row r="238" spans="1:61" s="26" customFormat="1" ht="42.75" customHeight="1" x14ac:dyDescent="0.45">
      <c r="A238" s="323"/>
      <c r="B238" s="323"/>
      <c r="C238" s="322" t="s">
        <v>177</v>
      </c>
      <c r="D238" s="322"/>
      <c r="E238" s="342"/>
      <c r="F238" s="348">
        <f t="shared" ref="F238:H238" si="66">F239+F240+F241+F242+F243+F244+F245+F246+F247+F254+F265+F267+F274+F279+F285+F290+F293+F300+F304+F308+F312+F317</f>
        <v>59046319.056186013</v>
      </c>
      <c r="G238" s="348">
        <f t="shared" si="66"/>
        <v>54519351.532093801</v>
      </c>
      <c r="H238" s="348">
        <f t="shared" si="66"/>
        <v>113565670.5882798</v>
      </c>
      <c r="I238" s="348"/>
      <c r="J238" s="348"/>
      <c r="K238" s="330">
        <f t="shared" si="56"/>
        <v>0</v>
      </c>
      <c r="L238" s="357" t="s">
        <v>747</v>
      </c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  <c r="BH238" s="53"/>
      <c r="BI238" s="53"/>
    </row>
    <row r="239" spans="1:61" ht="99.75" customHeight="1" outlineLevel="1" x14ac:dyDescent="0.45">
      <c r="A239" s="324">
        <v>207</v>
      </c>
      <c r="B239" s="324">
        <v>207</v>
      </c>
      <c r="C239" s="324" t="s">
        <v>178</v>
      </c>
      <c r="D239" s="324" t="s">
        <v>553</v>
      </c>
      <c r="E239" s="340">
        <v>95.203000000000003</v>
      </c>
      <c r="F239" s="334">
        <f t="shared" ref="F239:F246" si="67">I239*E239</f>
        <v>9751248.1975499988</v>
      </c>
      <c r="G239" s="334">
        <f t="shared" ref="G239:G246" si="68">J239*E239</f>
        <v>8332610.4439875009</v>
      </c>
      <c r="H239" s="349">
        <f t="shared" si="55"/>
        <v>18083858.641537499</v>
      </c>
      <c r="I239" s="334">
        <v>102425.84999999999</v>
      </c>
      <c r="J239" s="334">
        <v>87524.662500000006</v>
      </c>
      <c r="K239" s="334">
        <f t="shared" si="56"/>
        <v>189950.51250000001</v>
      </c>
      <c r="L239" s="359" t="s">
        <v>748</v>
      </c>
    </row>
    <row r="240" spans="1:61" ht="28.5" customHeight="1" outlineLevel="1" x14ac:dyDescent="0.45">
      <c r="A240" s="324">
        <v>208</v>
      </c>
      <c r="B240" s="324">
        <v>208</v>
      </c>
      <c r="C240" s="324" t="s">
        <v>179</v>
      </c>
      <c r="D240" s="324" t="s">
        <v>549</v>
      </c>
      <c r="E240" s="339">
        <v>9577.7999999999993</v>
      </c>
      <c r="F240" s="334">
        <f t="shared" si="67"/>
        <v>4616020.71</v>
      </c>
      <c r="G240" s="334">
        <f t="shared" si="68"/>
        <v>1929591.4770000002</v>
      </c>
      <c r="H240" s="349">
        <f t="shared" si="55"/>
        <v>6545612.1869999999</v>
      </c>
      <c r="I240" s="334">
        <v>481.95</v>
      </c>
      <c r="J240" s="334">
        <v>201.46500000000003</v>
      </c>
      <c r="K240" s="334">
        <f t="shared" si="56"/>
        <v>683.41499999999996</v>
      </c>
      <c r="L240" s="359" t="s">
        <v>749</v>
      </c>
    </row>
    <row r="241" spans="1:61" ht="85.5" customHeight="1" outlineLevel="1" x14ac:dyDescent="0.45">
      <c r="A241" s="324">
        <v>209</v>
      </c>
      <c r="B241" s="324">
        <v>209</v>
      </c>
      <c r="C241" s="324" t="s">
        <v>180</v>
      </c>
      <c r="D241" s="324" t="s">
        <v>549</v>
      </c>
      <c r="E241" s="339">
        <v>9577.7999999999993</v>
      </c>
      <c r="F241" s="334">
        <f t="shared" si="67"/>
        <v>2417915.61</v>
      </c>
      <c r="G241" s="334">
        <f t="shared" si="68"/>
        <v>15408190.929780001</v>
      </c>
      <c r="H241" s="349">
        <f t="shared" si="55"/>
        <v>17826106.539780002</v>
      </c>
      <c r="I241" s="334">
        <v>252.45</v>
      </c>
      <c r="J241" s="334">
        <v>1608.7401000000002</v>
      </c>
      <c r="K241" s="334">
        <f t="shared" si="56"/>
        <v>1861.1901000000003</v>
      </c>
      <c r="L241" s="359" t="s">
        <v>750</v>
      </c>
    </row>
    <row r="242" spans="1:61" ht="42.75" customHeight="1" outlineLevel="1" x14ac:dyDescent="0.45">
      <c r="A242" s="324">
        <v>210</v>
      </c>
      <c r="B242" s="324">
        <v>210</v>
      </c>
      <c r="C242" s="324" t="s">
        <v>181</v>
      </c>
      <c r="D242" s="324" t="s">
        <v>550</v>
      </c>
      <c r="E242" s="339">
        <v>47889</v>
      </c>
      <c r="F242" s="334">
        <f t="shared" si="67"/>
        <v>0</v>
      </c>
      <c r="G242" s="334">
        <f t="shared" si="68"/>
        <v>504163.44</v>
      </c>
      <c r="H242" s="349">
        <f t="shared" si="55"/>
        <v>504163.44</v>
      </c>
      <c r="I242" s="334">
        <v>0</v>
      </c>
      <c r="J242" s="334">
        <v>10.527750422852847</v>
      </c>
      <c r="K242" s="334">
        <f t="shared" si="56"/>
        <v>10.527750422852847</v>
      </c>
      <c r="L242" s="359" t="s">
        <v>751</v>
      </c>
    </row>
    <row r="243" spans="1:61" ht="42.75" customHeight="1" outlineLevel="1" x14ac:dyDescent="0.45">
      <c r="A243" s="324">
        <v>211</v>
      </c>
      <c r="B243" s="324">
        <v>211</v>
      </c>
      <c r="C243" s="324" t="s">
        <v>182</v>
      </c>
      <c r="D243" s="324" t="s">
        <v>549</v>
      </c>
      <c r="E243" s="339">
        <v>9577.7999999999993</v>
      </c>
      <c r="F243" s="334">
        <f t="shared" si="67"/>
        <v>10990525.5</v>
      </c>
      <c r="G243" s="334">
        <f t="shared" si="68"/>
        <v>8412165.4577399995</v>
      </c>
      <c r="H243" s="349">
        <f t="shared" si="55"/>
        <v>19402690.957740001</v>
      </c>
      <c r="I243" s="334">
        <v>1147.5</v>
      </c>
      <c r="J243" s="334">
        <v>878.29830000000004</v>
      </c>
      <c r="K243" s="334">
        <f t="shared" si="56"/>
        <v>2025.7982999999999</v>
      </c>
      <c r="L243" s="359" t="s">
        <v>752</v>
      </c>
    </row>
    <row r="244" spans="1:61" ht="28.5" customHeight="1" outlineLevel="1" x14ac:dyDescent="0.45">
      <c r="A244" s="324">
        <v>212</v>
      </c>
      <c r="B244" s="324">
        <v>212</v>
      </c>
      <c r="C244" s="324" t="s">
        <v>183</v>
      </c>
      <c r="D244" s="324" t="s">
        <v>550</v>
      </c>
      <c r="E244" s="339">
        <v>3</v>
      </c>
      <c r="F244" s="334">
        <f t="shared" si="67"/>
        <v>82620</v>
      </c>
      <c r="G244" s="334">
        <f t="shared" si="68"/>
        <v>193581.63</v>
      </c>
      <c r="H244" s="349">
        <f t="shared" si="55"/>
        <v>276201.63</v>
      </c>
      <c r="I244" s="334">
        <v>27540</v>
      </c>
      <c r="J244" s="334">
        <v>64527.210000000006</v>
      </c>
      <c r="K244" s="334">
        <f t="shared" si="56"/>
        <v>92067.21</v>
      </c>
      <c r="L244" s="359"/>
    </row>
    <row r="245" spans="1:61" ht="42.75" customHeight="1" outlineLevel="1" x14ac:dyDescent="0.45">
      <c r="A245" s="324">
        <v>213</v>
      </c>
      <c r="B245" s="324">
        <v>213</v>
      </c>
      <c r="C245" s="324" t="s">
        <v>184</v>
      </c>
      <c r="D245" s="324" t="s">
        <v>550</v>
      </c>
      <c r="E245" s="339">
        <v>1</v>
      </c>
      <c r="F245" s="334">
        <f t="shared" si="67"/>
        <v>43375.5</v>
      </c>
      <c r="G245" s="334">
        <f t="shared" si="68"/>
        <v>13695.660000000002</v>
      </c>
      <c r="H245" s="349">
        <f t="shared" si="55"/>
        <v>57071.16</v>
      </c>
      <c r="I245" s="334">
        <v>43375.5</v>
      </c>
      <c r="J245" s="334">
        <v>13695.660000000002</v>
      </c>
      <c r="K245" s="334">
        <f t="shared" si="56"/>
        <v>57071.16</v>
      </c>
      <c r="L245" s="359"/>
    </row>
    <row r="246" spans="1:61" ht="42.75" customHeight="1" outlineLevel="1" x14ac:dyDescent="0.45">
      <c r="A246" s="324">
        <v>214</v>
      </c>
      <c r="B246" s="324">
        <v>214</v>
      </c>
      <c r="C246" s="324" t="s">
        <v>185</v>
      </c>
      <c r="D246" s="324" t="s">
        <v>550</v>
      </c>
      <c r="E246" s="339">
        <v>1</v>
      </c>
      <c r="F246" s="334">
        <f t="shared" si="67"/>
        <v>52555.5</v>
      </c>
      <c r="G246" s="334">
        <f t="shared" si="68"/>
        <v>49909.86</v>
      </c>
      <c r="H246" s="349">
        <f t="shared" si="55"/>
        <v>102465.36</v>
      </c>
      <c r="I246" s="334">
        <v>52555.5</v>
      </c>
      <c r="J246" s="334">
        <v>49909.86</v>
      </c>
      <c r="K246" s="334">
        <f t="shared" si="56"/>
        <v>102465.36</v>
      </c>
      <c r="L246" s="359"/>
    </row>
    <row r="247" spans="1:61" s="26" customFormat="1" x14ac:dyDescent="0.45">
      <c r="A247" s="323"/>
      <c r="B247" s="323"/>
      <c r="C247" s="323" t="s">
        <v>186</v>
      </c>
      <c r="D247" s="323"/>
      <c r="E247" s="338"/>
      <c r="F247" s="350">
        <f t="shared" ref="F247:H247" si="69">SUM(F248:F252)</f>
        <v>2042802.4499999997</v>
      </c>
      <c r="G247" s="350">
        <f t="shared" si="69"/>
        <v>711371.85213600006</v>
      </c>
      <c r="H247" s="350">
        <f t="shared" si="69"/>
        <v>2754174.3021359998</v>
      </c>
      <c r="I247" s="350"/>
      <c r="J247" s="350"/>
      <c r="K247" s="328">
        <f t="shared" si="56"/>
        <v>0</v>
      </c>
      <c r="L247" s="358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  <c r="BH247" s="53"/>
      <c r="BI247" s="53"/>
    </row>
    <row r="248" spans="1:61" ht="42.75" customHeight="1" outlineLevel="1" x14ac:dyDescent="0.45">
      <c r="A248" s="324">
        <v>215</v>
      </c>
      <c r="B248" s="324">
        <v>215</v>
      </c>
      <c r="C248" s="324" t="s">
        <v>187</v>
      </c>
      <c r="D248" s="324" t="s">
        <v>549</v>
      </c>
      <c r="E248" s="339">
        <v>1008</v>
      </c>
      <c r="F248" s="334">
        <f>I248*E248</f>
        <v>219769.2</v>
      </c>
      <c r="G248" s="334">
        <f>J248*E248</f>
        <v>31145.083200000005</v>
      </c>
      <c r="H248" s="349">
        <f t="shared" si="55"/>
        <v>250914.28320000001</v>
      </c>
      <c r="I248" s="334">
        <v>218.02500000000001</v>
      </c>
      <c r="J248" s="334">
        <v>30.897900000000003</v>
      </c>
      <c r="K248" s="334">
        <f t="shared" si="56"/>
        <v>248.9229</v>
      </c>
      <c r="L248" s="359"/>
    </row>
    <row r="249" spans="1:61" ht="57" customHeight="1" outlineLevel="1" x14ac:dyDescent="0.45">
      <c r="A249" s="324">
        <v>216</v>
      </c>
      <c r="B249" s="324">
        <v>216</v>
      </c>
      <c r="C249" s="324" t="s">
        <v>188</v>
      </c>
      <c r="D249" s="324" t="s">
        <v>549</v>
      </c>
      <c r="E249" s="339">
        <v>3862</v>
      </c>
      <c r="F249" s="334">
        <f>I249*E249</f>
        <v>132949.34999999998</v>
      </c>
      <c r="G249" s="334">
        <f>J249*E249</f>
        <v>119327.68980000001</v>
      </c>
      <c r="H249" s="349">
        <f t="shared" si="55"/>
        <v>252277.03979999997</v>
      </c>
      <c r="I249" s="334">
        <v>34.424999999999997</v>
      </c>
      <c r="J249" s="334">
        <v>30.897900000000003</v>
      </c>
      <c r="K249" s="334">
        <f t="shared" si="56"/>
        <v>65.322900000000004</v>
      </c>
      <c r="L249" s="359" t="s">
        <v>753</v>
      </c>
    </row>
    <row r="250" spans="1:61" ht="28.5" customHeight="1" outlineLevel="1" x14ac:dyDescent="0.45">
      <c r="A250" s="324">
        <v>217</v>
      </c>
      <c r="B250" s="324">
        <v>217</v>
      </c>
      <c r="C250" s="324" t="s">
        <v>189</v>
      </c>
      <c r="D250" s="324" t="s">
        <v>553</v>
      </c>
      <c r="E250" s="339">
        <v>2.41</v>
      </c>
      <c r="F250" s="334">
        <f>I250*E250</f>
        <v>542033.1</v>
      </c>
      <c r="G250" s="334">
        <f>J250*E250</f>
        <v>202105.628406</v>
      </c>
      <c r="H250" s="349">
        <f t="shared" si="55"/>
        <v>744138.72840599995</v>
      </c>
      <c r="I250" s="334">
        <v>224910</v>
      </c>
      <c r="J250" s="334">
        <v>83861.256599999993</v>
      </c>
      <c r="K250" s="334">
        <f t="shared" si="56"/>
        <v>308771.25659999996</v>
      </c>
      <c r="L250" s="359" t="s">
        <v>754</v>
      </c>
    </row>
    <row r="251" spans="1:61" ht="44.45" customHeight="1" outlineLevel="1" x14ac:dyDescent="0.45">
      <c r="A251" s="324">
        <v>218</v>
      </c>
      <c r="B251" s="324">
        <v>218</v>
      </c>
      <c r="C251" s="324" t="s">
        <v>190</v>
      </c>
      <c r="D251" s="324" t="s">
        <v>549</v>
      </c>
      <c r="E251" s="339">
        <v>625.29999999999995</v>
      </c>
      <c r="F251" s="334">
        <f>I251*E251</f>
        <v>1148050.7999999998</v>
      </c>
      <c r="G251" s="334">
        <f>J251*E251</f>
        <v>358793.4507300001</v>
      </c>
      <c r="H251" s="349">
        <f t="shared" si="55"/>
        <v>1506844.25073</v>
      </c>
      <c r="I251" s="334">
        <v>1836</v>
      </c>
      <c r="J251" s="334">
        <v>573.79410000000018</v>
      </c>
      <c r="K251" s="334">
        <f t="shared" si="56"/>
        <v>2409.7941000000001</v>
      </c>
      <c r="L251" s="359" t="s">
        <v>755</v>
      </c>
    </row>
    <row r="252" spans="1:61" s="32" customFormat="1" ht="22.9" customHeight="1" outlineLevel="1" x14ac:dyDescent="0.45">
      <c r="A252" s="324"/>
      <c r="B252" s="324"/>
      <c r="C252" s="324"/>
      <c r="D252" s="324"/>
      <c r="E252" s="339"/>
      <c r="F252" s="334"/>
      <c r="G252" s="334"/>
      <c r="H252" s="349">
        <f t="shared" si="55"/>
        <v>0</v>
      </c>
      <c r="I252" s="334">
        <v>0</v>
      </c>
      <c r="J252" s="334">
        <v>0</v>
      </c>
      <c r="K252" s="334">
        <f t="shared" si="56"/>
        <v>0</v>
      </c>
      <c r="L252" s="359"/>
    </row>
    <row r="253" spans="1:61" s="26" customFormat="1" ht="42.75" customHeight="1" x14ac:dyDescent="0.45">
      <c r="A253" s="323"/>
      <c r="B253" s="323"/>
      <c r="C253" s="322" t="s">
        <v>191</v>
      </c>
      <c r="D253" s="322"/>
      <c r="E253" s="342"/>
      <c r="F253" s="348"/>
      <c r="G253" s="348"/>
      <c r="H253" s="348"/>
      <c r="I253" s="348"/>
      <c r="J253" s="348"/>
      <c r="K253" s="330">
        <f t="shared" si="56"/>
        <v>0</v>
      </c>
      <c r="L253" s="357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</row>
    <row r="254" spans="1:61" s="26" customFormat="1" ht="42.75" x14ac:dyDescent="0.45">
      <c r="A254" s="323"/>
      <c r="B254" s="323"/>
      <c r="C254" s="323" t="s">
        <v>192</v>
      </c>
      <c r="D254" s="323"/>
      <c r="E254" s="338"/>
      <c r="F254" s="350">
        <f t="shared" ref="F254:H254" si="70">SUM(F255:F264)</f>
        <v>5368902.3449999997</v>
      </c>
      <c r="G254" s="350">
        <f t="shared" si="70"/>
        <v>5211099.7339500003</v>
      </c>
      <c r="H254" s="350">
        <f t="shared" si="70"/>
        <v>10580002.078950001</v>
      </c>
      <c r="I254" s="350"/>
      <c r="J254" s="350"/>
      <c r="K254" s="328">
        <f t="shared" si="56"/>
        <v>0</v>
      </c>
      <c r="L254" s="358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</row>
    <row r="255" spans="1:61" ht="42.75" customHeight="1" outlineLevel="1" x14ac:dyDescent="0.45">
      <c r="A255" s="324">
        <v>219</v>
      </c>
      <c r="B255" s="324">
        <v>219</v>
      </c>
      <c r="C255" s="324" t="s">
        <v>193</v>
      </c>
      <c r="D255" s="324" t="s">
        <v>551</v>
      </c>
      <c r="E255" s="339">
        <v>705.3</v>
      </c>
      <c r="F255" s="334">
        <f t="shared" ref="F255:F264" si="71">I255*E255</f>
        <v>566532.22499999998</v>
      </c>
      <c r="G255" s="334">
        <f t="shared" ref="G255:G264" si="72">J255*E255</f>
        <v>277064.40960000001</v>
      </c>
      <c r="H255" s="349">
        <f t="shared" si="55"/>
        <v>843596.63459999999</v>
      </c>
      <c r="I255" s="334">
        <v>803.25</v>
      </c>
      <c r="J255" s="334">
        <v>392.83200000000005</v>
      </c>
      <c r="K255" s="334">
        <f t="shared" si="56"/>
        <v>1196.0820000000001</v>
      </c>
      <c r="L255" s="359" t="s">
        <v>756</v>
      </c>
    </row>
    <row r="256" spans="1:61" ht="28.5" customHeight="1" outlineLevel="1" x14ac:dyDescent="0.45">
      <c r="A256" s="324">
        <v>220</v>
      </c>
      <c r="B256" s="324">
        <v>220</v>
      </c>
      <c r="C256" s="324" t="s">
        <v>194</v>
      </c>
      <c r="D256" s="324" t="s">
        <v>549</v>
      </c>
      <c r="E256" s="339">
        <v>458.4</v>
      </c>
      <c r="F256" s="334">
        <f t="shared" si="71"/>
        <v>462892.31999999995</v>
      </c>
      <c r="G256" s="334">
        <f t="shared" si="72"/>
        <v>182093.66999999998</v>
      </c>
      <c r="H256" s="349">
        <f t="shared" si="55"/>
        <v>644985.99</v>
      </c>
      <c r="I256" s="334">
        <v>1009.8</v>
      </c>
      <c r="J256" s="334">
        <v>397.23750000000001</v>
      </c>
      <c r="K256" s="334">
        <f t="shared" si="56"/>
        <v>1407.0374999999999</v>
      </c>
      <c r="L256" s="359" t="s">
        <v>757</v>
      </c>
    </row>
    <row r="257" spans="1:61" ht="156.75" customHeight="1" outlineLevel="1" x14ac:dyDescent="0.45">
      <c r="A257" s="324">
        <v>221</v>
      </c>
      <c r="B257" s="324">
        <v>221</v>
      </c>
      <c r="C257" s="324" t="s">
        <v>195</v>
      </c>
      <c r="D257" s="324" t="s">
        <v>551</v>
      </c>
      <c r="E257" s="339">
        <v>705.3</v>
      </c>
      <c r="F257" s="334">
        <f t="shared" si="71"/>
        <v>1861463.0249999999</v>
      </c>
      <c r="G257" s="334">
        <f t="shared" si="72"/>
        <v>2470495.6405800004</v>
      </c>
      <c r="H257" s="349">
        <f t="shared" si="55"/>
        <v>4331958.6655800007</v>
      </c>
      <c r="I257" s="334">
        <v>2639.25</v>
      </c>
      <c r="J257" s="334">
        <v>3502.758600000001</v>
      </c>
      <c r="K257" s="334">
        <f t="shared" si="56"/>
        <v>6142.008600000001</v>
      </c>
      <c r="L257" s="359" t="s">
        <v>758</v>
      </c>
    </row>
    <row r="258" spans="1:61" ht="71.25" customHeight="1" outlineLevel="1" x14ac:dyDescent="0.45">
      <c r="A258" s="324">
        <v>222</v>
      </c>
      <c r="B258" s="324">
        <v>222</v>
      </c>
      <c r="C258" s="324" t="s">
        <v>196</v>
      </c>
      <c r="D258" s="324" t="s">
        <v>551</v>
      </c>
      <c r="E258" s="339">
        <v>646.79999999999995</v>
      </c>
      <c r="F258" s="334">
        <f t="shared" si="71"/>
        <v>519542.1</v>
      </c>
      <c r="G258" s="334">
        <f t="shared" si="72"/>
        <v>298042.5294</v>
      </c>
      <c r="H258" s="349">
        <f t="shared" si="55"/>
        <v>817584.62939999998</v>
      </c>
      <c r="I258" s="334">
        <v>803.25</v>
      </c>
      <c r="J258" s="334">
        <v>460.7955</v>
      </c>
      <c r="K258" s="334">
        <f t="shared" si="56"/>
        <v>1264.0454999999999</v>
      </c>
      <c r="L258" s="359" t="s">
        <v>759</v>
      </c>
    </row>
    <row r="259" spans="1:61" ht="28.5" customHeight="1" outlineLevel="1" x14ac:dyDescent="0.45">
      <c r="A259" s="324"/>
      <c r="B259" s="324"/>
      <c r="C259" s="323" t="s">
        <v>197</v>
      </c>
      <c r="D259" s="324"/>
      <c r="E259" s="339"/>
      <c r="F259" s="334">
        <f t="shared" si="71"/>
        <v>0</v>
      </c>
      <c r="G259" s="334">
        <f t="shared" si="72"/>
        <v>0</v>
      </c>
      <c r="H259" s="349">
        <f t="shared" si="55"/>
        <v>0</v>
      </c>
      <c r="I259" s="334">
        <v>0</v>
      </c>
      <c r="J259" s="334">
        <v>0</v>
      </c>
      <c r="K259" s="334">
        <f t="shared" si="56"/>
        <v>0</v>
      </c>
      <c r="L259" s="358" t="s">
        <v>760</v>
      </c>
    </row>
    <row r="260" spans="1:61" ht="42.75" customHeight="1" outlineLevel="1" x14ac:dyDescent="0.45">
      <c r="A260" s="324">
        <v>223</v>
      </c>
      <c r="B260" s="324">
        <v>223</v>
      </c>
      <c r="C260" s="324" t="s">
        <v>198</v>
      </c>
      <c r="D260" s="324" t="s">
        <v>551</v>
      </c>
      <c r="E260" s="339">
        <v>375.3</v>
      </c>
      <c r="F260" s="334">
        <f t="shared" si="71"/>
        <v>301459.72500000003</v>
      </c>
      <c r="G260" s="334">
        <f t="shared" si="72"/>
        <v>146764.78047000003</v>
      </c>
      <c r="H260" s="349">
        <f t="shared" si="55"/>
        <v>448224.50547000009</v>
      </c>
      <c r="I260" s="334">
        <v>803.25</v>
      </c>
      <c r="J260" s="334">
        <v>391.05990000000003</v>
      </c>
      <c r="K260" s="334">
        <f t="shared" si="56"/>
        <v>1194.3099</v>
      </c>
      <c r="L260" s="359" t="s">
        <v>761</v>
      </c>
    </row>
    <row r="261" spans="1:61" ht="57" customHeight="1" outlineLevel="1" x14ac:dyDescent="0.45">
      <c r="A261" s="324">
        <v>224</v>
      </c>
      <c r="B261" s="324">
        <v>224</v>
      </c>
      <c r="C261" s="324" t="s">
        <v>199</v>
      </c>
      <c r="D261" s="324" t="s">
        <v>549</v>
      </c>
      <c r="E261" s="339">
        <v>210</v>
      </c>
      <c r="F261" s="334">
        <f t="shared" si="71"/>
        <v>192780</v>
      </c>
      <c r="G261" s="334">
        <f t="shared" si="72"/>
        <v>83419.875</v>
      </c>
      <c r="H261" s="349">
        <f t="shared" si="55"/>
        <v>276199.875</v>
      </c>
      <c r="I261" s="334">
        <v>918</v>
      </c>
      <c r="J261" s="334">
        <v>397.23750000000001</v>
      </c>
      <c r="K261" s="334">
        <f t="shared" si="56"/>
        <v>1315.2375</v>
      </c>
      <c r="L261" s="359" t="s">
        <v>762</v>
      </c>
    </row>
    <row r="262" spans="1:61" ht="28.5" customHeight="1" outlineLevel="1" x14ac:dyDescent="0.45">
      <c r="A262" s="324">
        <v>225</v>
      </c>
      <c r="B262" s="324">
        <v>225</v>
      </c>
      <c r="C262" s="324" t="s">
        <v>200</v>
      </c>
      <c r="D262" s="324" t="s">
        <v>549</v>
      </c>
      <c r="E262" s="339">
        <v>37.5</v>
      </c>
      <c r="F262" s="334">
        <f t="shared" si="71"/>
        <v>0</v>
      </c>
      <c r="G262" s="334">
        <f t="shared" si="72"/>
        <v>0</v>
      </c>
      <c r="H262" s="349">
        <f t="shared" si="55"/>
        <v>0</v>
      </c>
      <c r="I262" s="334">
        <v>0</v>
      </c>
      <c r="J262" s="334">
        <v>0</v>
      </c>
      <c r="K262" s="334">
        <f t="shared" si="56"/>
        <v>0</v>
      </c>
      <c r="L262" s="359" t="s">
        <v>763</v>
      </c>
    </row>
    <row r="263" spans="1:61" ht="128.25" customHeight="1" outlineLevel="1" x14ac:dyDescent="0.45">
      <c r="A263" s="324">
        <v>226</v>
      </c>
      <c r="B263" s="324">
        <v>226</v>
      </c>
      <c r="C263" s="324" t="s">
        <v>201</v>
      </c>
      <c r="D263" s="324" t="s">
        <v>555</v>
      </c>
      <c r="E263" s="339">
        <v>375.3</v>
      </c>
      <c r="F263" s="334">
        <f t="shared" si="71"/>
        <v>990510.52500000002</v>
      </c>
      <c r="G263" s="334">
        <f t="shared" si="72"/>
        <v>729513.95715000003</v>
      </c>
      <c r="H263" s="349">
        <f t="shared" si="55"/>
        <v>1720024.4821500001</v>
      </c>
      <c r="I263" s="334">
        <v>2639.25</v>
      </c>
      <c r="J263" s="334">
        <v>1943.8155000000002</v>
      </c>
      <c r="K263" s="334">
        <f t="shared" si="56"/>
        <v>4583.0655000000006</v>
      </c>
      <c r="L263" s="359" t="s">
        <v>764</v>
      </c>
    </row>
    <row r="264" spans="1:61" ht="57" customHeight="1" outlineLevel="1" x14ac:dyDescent="0.45">
      <c r="A264" s="324">
        <v>227</v>
      </c>
      <c r="B264" s="324">
        <v>227</v>
      </c>
      <c r="C264" s="324" t="s">
        <v>202</v>
      </c>
      <c r="D264" s="324" t="s">
        <v>551</v>
      </c>
      <c r="E264" s="339">
        <v>375.3</v>
      </c>
      <c r="F264" s="334">
        <f t="shared" si="71"/>
        <v>473722.42499999999</v>
      </c>
      <c r="G264" s="334">
        <f t="shared" si="72"/>
        <v>1023704.8717500002</v>
      </c>
      <c r="H264" s="349">
        <f t="shared" ref="H264:H327" si="73">F264+G264</f>
        <v>1497427.2967500002</v>
      </c>
      <c r="I264" s="334">
        <v>1262.25</v>
      </c>
      <c r="J264" s="334">
        <v>2727.6975000000002</v>
      </c>
      <c r="K264" s="334">
        <f t="shared" ref="K264:K327" si="74">I264+J264</f>
        <v>3989.9475000000002</v>
      </c>
      <c r="L264" s="359" t="s">
        <v>765</v>
      </c>
    </row>
    <row r="265" spans="1:61" s="26" customFormat="1" ht="28.5" x14ac:dyDescent="0.45">
      <c r="A265" s="323"/>
      <c r="B265" s="323"/>
      <c r="C265" s="323" t="s">
        <v>203</v>
      </c>
      <c r="D265" s="323"/>
      <c r="E265" s="338"/>
      <c r="F265" s="350">
        <f t="shared" ref="F265:H265" si="75">F266</f>
        <v>506185.2</v>
      </c>
      <c r="G265" s="350">
        <f t="shared" si="75"/>
        <v>373174.94808000006</v>
      </c>
      <c r="H265" s="350">
        <f t="shared" si="75"/>
        <v>879360.14808000007</v>
      </c>
      <c r="I265" s="350"/>
      <c r="J265" s="350"/>
      <c r="K265" s="328">
        <f t="shared" si="74"/>
        <v>0</v>
      </c>
      <c r="L265" s="358" t="s">
        <v>766</v>
      </c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  <c r="BH265" s="53"/>
      <c r="BI265" s="53"/>
    </row>
    <row r="266" spans="1:61" ht="114" customHeight="1" outlineLevel="1" x14ac:dyDescent="0.45">
      <c r="A266" s="324">
        <v>228</v>
      </c>
      <c r="B266" s="324">
        <v>228</v>
      </c>
      <c r="C266" s="324" t="s">
        <v>204</v>
      </c>
      <c r="D266" s="324" t="s">
        <v>551</v>
      </c>
      <c r="E266" s="339">
        <v>367.6</v>
      </c>
      <c r="F266" s="334">
        <f>I266*E266</f>
        <v>506185.2</v>
      </c>
      <c r="G266" s="334">
        <f>J266*E266</f>
        <v>373174.94808000006</v>
      </c>
      <c r="H266" s="349">
        <f t="shared" si="73"/>
        <v>879360.14808000007</v>
      </c>
      <c r="I266" s="334">
        <v>1377</v>
      </c>
      <c r="J266" s="334">
        <v>1015.1658000000001</v>
      </c>
      <c r="K266" s="334">
        <f t="shared" si="74"/>
        <v>2392.1658000000002</v>
      </c>
      <c r="L266" s="359" t="s">
        <v>767</v>
      </c>
    </row>
    <row r="267" spans="1:61" s="26" customFormat="1" x14ac:dyDescent="0.45">
      <c r="A267" s="323"/>
      <c r="B267" s="323"/>
      <c r="C267" s="323" t="s">
        <v>205</v>
      </c>
      <c r="D267" s="323"/>
      <c r="E267" s="338"/>
      <c r="F267" s="350">
        <f t="shared" ref="F267:H267" si="76">SUM(F268:F273)</f>
        <v>201852.8235</v>
      </c>
      <c r="G267" s="350">
        <f t="shared" si="76"/>
        <v>781335.43093980011</v>
      </c>
      <c r="H267" s="350">
        <f t="shared" si="76"/>
        <v>983188.25443980005</v>
      </c>
      <c r="I267" s="350"/>
      <c r="J267" s="350"/>
      <c r="K267" s="328">
        <f t="shared" si="74"/>
        <v>0</v>
      </c>
      <c r="L267" s="358" t="s">
        <v>768</v>
      </c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G267" s="53"/>
      <c r="BH267" s="53"/>
      <c r="BI267" s="53"/>
    </row>
    <row r="268" spans="1:61" ht="42.75" customHeight="1" outlineLevel="1" x14ac:dyDescent="0.45">
      <c r="A268" s="324">
        <v>229</v>
      </c>
      <c r="B268" s="324">
        <v>229</v>
      </c>
      <c r="C268" s="324" t="s">
        <v>198</v>
      </c>
      <c r="D268" s="324" t="s">
        <v>551</v>
      </c>
      <c r="E268" s="339">
        <v>91.948999999999998</v>
      </c>
      <c r="F268" s="334">
        <f t="shared" ref="F268:F273" si="77">I268*E268</f>
        <v>73858.034249999997</v>
      </c>
      <c r="G268" s="334">
        <f t="shared" ref="G268:G273" si="78">J268*E268</f>
        <v>37337.574116700009</v>
      </c>
      <c r="H268" s="349">
        <f t="shared" si="73"/>
        <v>111195.60836670001</v>
      </c>
      <c r="I268" s="334">
        <v>803.25</v>
      </c>
      <c r="J268" s="334">
        <v>406.06830000000008</v>
      </c>
      <c r="K268" s="334">
        <f t="shared" si="74"/>
        <v>1209.3183000000001</v>
      </c>
      <c r="L268" s="359" t="s">
        <v>769</v>
      </c>
    </row>
    <row r="269" spans="1:61" ht="28.5" customHeight="1" outlineLevel="1" x14ac:dyDescent="0.45">
      <c r="A269" s="324">
        <v>230</v>
      </c>
      <c r="B269" s="324">
        <v>230</v>
      </c>
      <c r="C269" s="324" t="s">
        <v>206</v>
      </c>
      <c r="D269" s="324" t="s">
        <v>549</v>
      </c>
      <c r="E269" s="339">
        <v>12.9</v>
      </c>
      <c r="F269" s="334">
        <f t="shared" si="77"/>
        <v>4440.8249999999998</v>
      </c>
      <c r="G269" s="334">
        <f t="shared" si="78"/>
        <v>3188.5355700000005</v>
      </c>
      <c r="H269" s="349">
        <f t="shared" si="73"/>
        <v>7629.3605700000007</v>
      </c>
      <c r="I269" s="334">
        <v>344.25</v>
      </c>
      <c r="J269" s="334">
        <v>247.17330000000001</v>
      </c>
      <c r="K269" s="334">
        <f t="shared" si="74"/>
        <v>591.42330000000004</v>
      </c>
      <c r="L269" s="359" t="s">
        <v>770</v>
      </c>
    </row>
    <row r="270" spans="1:61" ht="42.75" customHeight="1" outlineLevel="1" x14ac:dyDescent="0.45">
      <c r="A270" s="324">
        <v>231</v>
      </c>
      <c r="B270" s="324">
        <v>231</v>
      </c>
      <c r="C270" s="324" t="s">
        <v>207</v>
      </c>
      <c r="D270" s="324" t="s">
        <v>549</v>
      </c>
      <c r="E270" s="339">
        <v>128.72999999999999</v>
      </c>
      <c r="F270" s="334">
        <f t="shared" si="77"/>
        <v>44315.302499999998</v>
      </c>
      <c r="G270" s="334">
        <f t="shared" si="78"/>
        <v>142046.358993</v>
      </c>
      <c r="H270" s="349">
        <f t="shared" si="73"/>
        <v>186361.66149299999</v>
      </c>
      <c r="I270" s="334">
        <v>344.25</v>
      </c>
      <c r="J270" s="334">
        <v>1103.4441000000002</v>
      </c>
      <c r="K270" s="334">
        <f t="shared" si="74"/>
        <v>1447.6941000000002</v>
      </c>
      <c r="L270" s="359" t="s">
        <v>771</v>
      </c>
    </row>
    <row r="271" spans="1:61" ht="57" customHeight="1" outlineLevel="1" x14ac:dyDescent="0.45">
      <c r="A271" s="324">
        <v>232</v>
      </c>
      <c r="B271" s="324">
        <v>232</v>
      </c>
      <c r="C271" s="324" t="s">
        <v>208</v>
      </c>
      <c r="D271" s="324" t="s">
        <v>549</v>
      </c>
      <c r="E271" s="339">
        <v>46.89</v>
      </c>
      <c r="F271" s="334">
        <f t="shared" si="77"/>
        <v>5380.6275000000005</v>
      </c>
      <c r="G271" s="334">
        <f t="shared" si="78"/>
        <v>3394.310832000001</v>
      </c>
      <c r="H271" s="349">
        <f t="shared" si="73"/>
        <v>8774.9383320000015</v>
      </c>
      <c r="I271" s="334">
        <v>114.75</v>
      </c>
      <c r="J271" s="334">
        <v>72.388800000000018</v>
      </c>
      <c r="K271" s="334">
        <f t="shared" si="74"/>
        <v>187.1388</v>
      </c>
      <c r="L271" s="359" t="s">
        <v>772</v>
      </c>
    </row>
    <row r="272" spans="1:61" ht="57" customHeight="1" outlineLevel="1" x14ac:dyDescent="0.45">
      <c r="A272" s="324">
        <v>233</v>
      </c>
      <c r="B272" s="324">
        <v>233</v>
      </c>
      <c r="C272" s="324" t="s">
        <v>209</v>
      </c>
      <c r="D272" s="324" t="s">
        <v>549</v>
      </c>
      <c r="E272" s="339">
        <v>73.56</v>
      </c>
      <c r="F272" s="334">
        <f t="shared" si="77"/>
        <v>0</v>
      </c>
      <c r="G272" s="334">
        <f t="shared" si="78"/>
        <v>81169.347996000011</v>
      </c>
      <c r="H272" s="349">
        <f t="shared" si="73"/>
        <v>81169.347996000011</v>
      </c>
      <c r="I272" s="334">
        <v>0</v>
      </c>
      <c r="J272" s="334">
        <v>1103.4441000000002</v>
      </c>
      <c r="K272" s="334">
        <f t="shared" si="74"/>
        <v>1103.4441000000002</v>
      </c>
      <c r="L272" s="359" t="s">
        <v>773</v>
      </c>
    </row>
    <row r="273" spans="1:61" ht="57" customHeight="1" outlineLevel="1" x14ac:dyDescent="0.45">
      <c r="A273" s="324">
        <v>234</v>
      </c>
      <c r="B273" s="324">
        <v>234</v>
      </c>
      <c r="C273" s="324" t="s">
        <v>210</v>
      </c>
      <c r="D273" s="324" t="s">
        <v>551</v>
      </c>
      <c r="E273" s="339">
        <v>91.948999999999998</v>
      </c>
      <c r="F273" s="334">
        <f t="shared" si="77"/>
        <v>73858.034249999997</v>
      </c>
      <c r="G273" s="334">
        <f t="shared" si="78"/>
        <v>514199.30343210005</v>
      </c>
      <c r="H273" s="349">
        <f t="shared" si="73"/>
        <v>588057.33768210001</v>
      </c>
      <c r="I273" s="334">
        <v>803.25</v>
      </c>
      <c r="J273" s="334">
        <v>5592.2229000000007</v>
      </c>
      <c r="K273" s="334">
        <f t="shared" si="74"/>
        <v>6395.4729000000007</v>
      </c>
      <c r="L273" s="359" t="s">
        <v>774</v>
      </c>
    </row>
    <row r="274" spans="1:61" s="26" customFormat="1" ht="42.75" x14ac:dyDescent="0.45">
      <c r="A274" s="323"/>
      <c r="B274" s="323"/>
      <c r="C274" s="323" t="s">
        <v>211</v>
      </c>
      <c r="D274" s="323"/>
      <c r="E274" s="338"/>
      <c r="F274" s="350">
        <f t="shared" ref="F274:H274" si="79">SUM(F275:F278)</f>
        <v>1392462.5625</v>
      </c>
      <c r="G274" s="350">
        <f t="shared" si="79"/>
        <v>2170758.0328830001</v>
      </c>
      <c r="H274" s="350">
        <f t="shared" si="79"/>
        <v>3563220.5953830001</v>
      </c>
      <c r="I274" s="350"/>
      <c r="J274" s="350"/>
      <c r="K274" s="328">
        <f t="shared" si="74"/>
        <v>0</v>
      </c>
      <c r="L274" s="358" t="s">
        <v>775</v>
      </c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  <c r="BH274" s="53"/>
      <c r="BI274" s="53"/>
    </row>
    <row r="275" spans="1:61" ht="85.5" customHeight="1" outlineLevel="1" x14ac:dyDescent="0.45">
      <c r="A275" s="324">
        <v>235</v>
      </c>
      <c r="B275" s="324">
        <v>235</v>
      </c>
      <c r="C275" s="324" t="s">
        <v>212</v>
      </c>
      <c r="D275" s="324" t="s">
        <v>551</v>
      </c>
      <c r="E275" s="339">
        <v>90.8</v>
      </c>
      <c r="F275" s="334">
        <f>I275*E275</f>
        <v>135450.9</v>
      </c>
      <c r="G275" s="334">
        <f>J275*E275</f>
        <v>172811.97648000001</v>
      </c>
      <c r="H275" s="349">
        <f t="shared" si="73"/>
        <v>308262.87647999998</v>
      </c>
      <c r="I275" s="334">
        <v>1491.75</v>
      </c>
      <c r="J275" s="334">
        <v>1903.2156000000002</v>
      </c>
      <c r="K275" s="334">
        <f t="shared" si="74"/>
        <v>3394.9656000000004</v>
      </c>
      <c r="L275" s="359" t="s">
        <v>776</v>
      </c>
    </row>
    <row r="276" spans="1:61" s="9" customFormat="1" ht="72" customHeight="1" outlineLevel="1" x14ac:dyDescent="0.45">
      <c r="A276" s="325"/>
      <c r="B276" s="325"/>
      <c r="C276" s="325" t="s">
        <v>213</v>
      </c>
      <c r="D276" s="325" t="s">
        <v>549</v>
      </c>
      <c r="E276" s="341">
        <v>614.07000000000005</v>
      </c>
      <c r="F276" s="334">
        <f>I276*E276</f>
        <v>352322.66250000003</v>
      </c>
      <c r="G276" s="334">
        <f>J276*E276</f>
        <v>1352466.3930030002</v>
      </c>
      <c r="H276" s="349">
        <f t="shared" si="73"/>
        <v>1704789.0555030003</v>
      </c>
      <c r="I276" s="334">
        <v>573.75</v>
      </c>
      <c r="J276" s="334">
        <v>2202.4629</v>
      </c>
      <c r="K276" s="334">
        <f t="shared" si="74"/>
        <v>2776.2129</v>
      </c>
      <c r="L276" s="360" t="s">
        <v>777</v>
      </c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  <c r="BH276" s="54"/>
      <c r="BI276" s="54"/>
    </row>
    <row r="277" spans="1:61" ht="99.75" customHeight="1" outlineLevel="1" x14ac:dyDescent="0.45">
      <c r="A277" s="324">
        <v>236</v>
      </c>
      <c r="B277" s="324">
        <v>236</v>
      </c>
      <c r="C277" s="324" t="s">
        <v>214</v>
      </c>
      <c r="D277" s="324" t="s">
        <v>550</v>
      </c>
      <c r="E277" s="339">
        <v>39</v>
      </c>
      <c r="F277" s="334">
        <f>I277*E277</f>
        <v>760792.5</v>
      </c>
      <c r="G277" s="334">
        <f>J277*E277</f>
        <v>607641.09120000014</v>
      </c>
      <c r="H277" s="349">
        <f t="shared" si="73"/>
        <v>1368433.5912000001</v>
      </c>
      <c r="I277" s="334">
        <v>19507.5</v>
      </c>
      <c r="J277" s="334">
        <v>15580.540800000002</v>
      </c>
      <c r="K277" s="334">
        <f t="shared" si="74"/>
        <v>35088.040800000002</v>
      </c>
      <c r="L277" s="359" t="s">
        <v>778</v>
      </c>
    </row>
    <row r="278" spans="1:61" ht="14.25" customHeight="1" outlineLevel="1" x14ac:dyDescent="0.45">
      <c r="A278" s="324">
        <v>237</v>
      </c>
      <c r="B278" s="324">
        <v>237</v>
      </c>
      <c r="C278" s="324" t="s">
        <v>215</v>
      </c>
      <c r="D278" s="324" t="s">
        <v>550</v>
      </c>
      <c r="E278" s="339">
        <v>57</v>
      </c>
      <c r="F278" s="334">
        <f>I278*E278</f>
        <v>143896.5</v>
      </c>
      <c r="G278" s="334">
        <f>J278*E278</f>
        <v>37838.572200000002</v>
      </c>
      <c r="H278" s="349">
        <f t="shared" si="73"/>
        <v>181735.0722</v>
      </c>
      <c r="I278" s="334">
        <v>2524.5</v>
      </c>
      <c r="J278" s="334">
        <v>663.83460000000002</v>
      </c>
      <c r="K278" s="334">
        <f t="shared" si="74"/>
        <v>3188.3346000000001</v>
      </c>
      <c r="L278" s="359" t="s">
        <v>779</v>
      </c>
    </row>
    <row r="279" spans="1:61" s="26" customFormat="1" ht="28.5" x14ac:dyDescent="0.45">
      <c r="A279" s="323"/>
      <c r="B279" s="323"/>
      <c r="C279" s="323" t="s">
        <v>216</v>
      </c>
      <c r="D279" s="323"/>
      <c r="E279" s="338"/>
      <c r="F279" s="350">
        <f t="shared" ref="F279:H279" si="80">SUM(F280:F284)</f>
        <v>1313302.8487499999</v>
      </c>
      <c r="G279" s="350">
        <f t="shared" si="80"/>
        <v>501152.95469250012</v>
      </c>
      <c r="H279" s="350">
        <f t="shared" si="80"/>
        <v>1814455.8034425001</v>
      </c>
      <c r="I279" s="350"/>
      <c r="J279" s="350"/>
      <c r="K279" s="328">
        <f t="shared" si="74"/>
        <v>0</v>
      </c>
      <c r="L279" s="358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53"/>
      <c r="BC279" s="53"/>
      <c r="BD279" s="53"/>
      <c r="BE279" s="53"/>
      <c r="BF279" s="53"/>
      <c r="BG279" s="53"/>
      <c r="BH279" s="53"/>
      <c r="BI279" s="53"/>
    </row>
    <row r="280" spans="1:61" ht="14.25" customHeight="1" outlineLevel="1" x14ac:dyDescent="0.45">
      <c r="A280" s="324">
        <v>238</v>
      </c>
      <c r="B280" s="324">
        <v>238</v>
      </c>
      <c r="C280" s="324" t="s">
        <v>217</v>
      </c>
      <c r="D280" s="324" t="s">
        <v>555</v>
      </c>
      <c r="E280" s="339">
        <v>283.29000000000002</v>
      </c>
      <c r="F280" s="334">
        <f>I280*E280</f>
        <v>227552.6925</v>
      </c>
      <c r="G280" s="334">
        <f>J280*E280</f>
        <v>71272.562823000015</v>
      </c>
      <c r="H280" s="349">
        <f t="shared" si="73"/>
        <v>298825.25532300002</v>
      </c>
      <c r="I280" s="334">
        <v>803.25</v>
      </c>
      <c r="J280" s="334">
        <v>251.58870000000005</v>
      </c>
      <c r="K280" s="334">
        <f t="shared" si="74"/>
        <v>1054.8387</v>
      </c>
      <c r="L280" s="359" t="s">
        <v>780</v>
      </c>
    </row>
    <row r="281" spans="1:61" ht="28.5" customHeight="1" outlineLevel="1" x14ac:dyDescent="0.45">
      <c r="A281" s="324">
        <v>239</v>
      </c>
      <c r="B281" s="324">
        <v>239</v>
      </c>
      <c r="C281" s="324" t="s">
        <v>218</v>
      </c>
      <c r="D281" s="324" t="s">
        <v>549</v>
      </c>
      <c r="E281" s="339">
        <v>85</v>
      </c>
      <c r="F281" s="334">
        <f>I281*E281</f>
        <v>78030</v>
      </c>
      <c r="G281" s="334">
        <f>J281*E281</f>
        <v>33765.1875</v>
      </c>
      <c r="H281" s="349">
        <f t="shared" si="73"/>
        <v>111795.1875</v>
      </c>
      <c r="I281" s="334">
        <v>918</v>
      </c>
      <c r="J281" s="334">
        <v>397.23750000000001</v>
      </c>
      <c r="K281" s="334">
        <f t="shared" si="74"/>
        <v>1315.2375</v>
      </c>
      <c r="L281" s="359" t="s">
        <v>781</v>
      </c>
    </row>
    <row r="282" spans="1:61" ht="14.25" customHeight="1" outlineLevel="1" x14ac:dyDescent="0.45">
      <c r="A282" s="324">
        <v>240</v>
      </c>
      <c r="B282" s="324">
        <v>240</v>
      </c>
      <c r="C282" s="324" t="s">
        <v>219</v>
      </c>
      <c r="D282" s="324" t="s">
        <v>549</v>
      </c>
      <c r="E282" s="339">
        <v>283.29000000000002</v>
      </c>
      <c r="F282" s="334">
        <f>I282*E282</f>
        <v>32507.527500000004</v>
      </c>
      <c r="G282" s="334">
        <f>J282*E282</f>
        <v>13504.009365000002</v>
      </c>
      <c r="H282" s="349">
        <f t="shared" si="73"/>
        <v>46011.536865000002</v>
      </c>
      <c r="I282" s="334">
        <v>114.75</v>
      </c>
      <c r="J282" s="334">
        <v>47.668500000000002</v>
      </c>
      <c r="K282" s="334">
        <f t="shared" si="74"/>
        <v>162.41849999999999</v>
      </c>
      <c r="L282" s="359" t="s">
        <v>782</v>
      </c>
    </row>
    <row r="283" spans="1:61" ht="114" customHeight="1" outlineLevel="1" x14ac:dyDescent="0.45">
      <c r="A283" s="324">
        <v>241</v>
      </c>
      <c r="B283" s="324">
        <v>241</v>
      </c>
      <c r="C283" s="324" t="s">
        <v>220</v>
      </c>
      <c r="D283" s="324" t="s">
        <v>551</v>
      </c>
      <c r="E283" s="339">
        <v>283.28500000000003</v>
      </c>
      <c r="F283" s="334">
        <f>I283*E283</f>
        <v>747659.93625000003</v>
      </c>
      <c r="G283" s="334">
        <f>J283*E283</f>
        <v>295083.33866550011</v>
      </c>
      <c r="H283" s="349">
        <f t="shared" si="73"/>
        <v>1042743.2749155001</v>
      </c>
      <c r="I283" s="334">
        <v>2639.25</v>
      </c>
      <c r="J283" s="334">
        <v>1041.6483000000003</v>
      </c>
      <c r="K283" s="334">
        <f t="shared" si="74"/>
        <v>3680.8983000000003</v>
      </c>
      <c r="L283" s="359" t="s">
        <v>783</v>
      </c>
    </row>
    <row r="284" spans="1:61" ht="42.75" customHeight="1" outlineLevel="1" x14ac:dyDescent="0.45">
      <c r="A284" s="324">
        <v>242</v>
      </c>
      <c r="B284" s="324">
        <v>242</v>
      </c>
      <c r="C284" s="324" t="s">
        <v>221</v>
      </c>
      <c r="D284" s="324" t="s">
        <v>555</v>
      </c>
      <c r="E284" s="339">
        <v>283.29000000000002</v>
      </c>
      <c r="F284" s="334">
        <f>I284*E284</f>
        <v>227552.6925</v>
      </c>
      <c r="G284" s="334">
        <f>J284*E284</f>
        <v>87527.856338999991</v>
      </c>
      <c r="H284" s="349">
        <f t="shared" si="73"/>
        <v>315080.548839</v>
      </c>
      <c r="I284" s="334">
        <v>803.25</v>
      </c>
      <c r="J284" s="334">
        <v>308.96909999999997</v>
      </c>
      <c r="K284" s="334">
        <f t="shared" si="74"/>
        <v>1112.2191</v>
      </c>
      <c r="L284" s="359" t="s">
        <v>784</v>
      </c>
    </row>
    <row r="285" spans="1:61" s="26" customFormat="1" x14ac:dyDescent="0.45">
      <c r="A285" s="323"/>
      <c r="B285" s="323"/>
      <c r="C285" s="323" t="s">
        <v>222</v>
      </c>
      <c r="D285" s="323"/>
      <c r="E285" s="338"/>
      <c r="F285" s="350">
        <f t="shared" ref="F285:H285" si="81">SUM(F286:F289)</f>
        <v>2614429.5750000002</v>
      </c>
      <c r="G285" s="350">
        <f t="shared" si="81"/>
        <v>3747162.1562100002</v>
      </c>
      <c r="H285" s="350">
        <f t="shared" si="81"/>
        <v>6361591.7312100008</v>
      </c>
      <c r="I285" s="350"/>
      <c r="J285" s="350"/>
      <c r="K285" s="328">
        <f t="shared" si="74"/>
        <v>0</v>
      </c>
      <c r="L285" s="358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G285" s="53"/>
      <c r="BH285" s="53"/>
      <c r="BI285" s="53"/>
    </row>
    <row r="286" spans="1:61" ht="42.75" customHeight="1" outlineLevel="1" x14ac:dyDescent="0.45">
      <c r="A286" s="324">
        <v>243</v>
      </c>
      <c r="B286" s="324">
        <v>243</v>
      </c>
      <c r="C286" s="324" t="s">
        <v>223</v>
      </c>
      <c r="D286" s="324" t="s">
        <v>549</v>
      </c>
      <c r="E286" s="339">
        <v>152.6</v>
      </c>
      <c r="F286" s="334">
        <f>I286*E286</f>
        <v>140086.79999999999</v>
      </c>
      <c r="G286" s="334">
        <f>J286*E286</f>
        <v>64659.671999999999</v>
      </c>
      <c r="H286" s="349">
        <f t="shared" si="73"/>
        <v>204746.47199999998</v>
      </c>
      <c r="I286" s="334">
        <v>918</v>
      </c>
      <c r="J286" s="334">
        <v>423.72</v>
      </c>
      <c r="K286" s="334">
        <f t="shared" si="74"/>
        <v>1341.72</v>
      </c>
      <c r="L286" s="359" t="s">
        <v>785</v>
      </c>
    </row>
    <row r="287" spans="1:61" ht="14.25" customHeight="1" outlineLevel="1" x14ac:dyDescent="0.45">
      <c r="A287" s="324">
        <v>244</v>
      </c>
      <c r="B287" s="324">
        <v>244</v>
      </c>
      <c r="C287" s="324" t="s">
        <v>224</v>
      </c>
      <c r="D287" s="324" t="s">
        <v>549</v>
      </c>
      <c r="E287" s="339">
        <v>46.9</v>
      </c>
      <c r="F287" s="334">
        <f>I287*E287</f>
        <v>5381.7749999999996</v>
      </c>
      <c r="G287" s="334">
        <f>J287*E287</f>
        <v>2235.65265</v>
      </c>
      <c r="H287" s="349">
        <f t="shared" si="73"/>
        <v>7617.4276499999996</v>
      </c>
      <c r="I287" s="334">
        <v>114.75</v>
      </c>
      <c r="J287" s="334">
        <v>47.668500000000002</v>
      </c>
      <c r="K287" s="334">
        <f t="shared" si="74"/>
        <v>162.41849999999999</v>
      </c>
      <c r="L287" s="359" t="s">
        <v>786</v>
      </c>
    </row>
    <row r="288" spans="1:61" ht="57" customHeight="1" outlineLevel="1" x14ac:dyDescent="0.45">
      <c r="A288" s="324">
        <v>245</v>
      </c>
      <c r="B288" s="324">
        <v>245</v>
      </c>
      <c r="C288" s="324" t="s">
        <v>225</v>
      </c>
      <c r="D288" s="324" t="s">
        <v>549</v>
      </c>
      <c r="E288" s="339">
        <v>717.2</v>
      </c>
      <c r="F288" s="334">
        <f>I288*E288</f>
        <v>1892870.1</v>
      </c>
      <c r="G288" s="334">
        <f>J288*E288</f>
        <v>475470.25020000001</v>
      </c>
      <c r="H288" s="349">
        <f t="shared" si="73"/>
        <v>2368340.3502000002</v>
      </c>
      <c r="I288" s="334">
        <v>2639.25</v>
      </c>
      <c r="J288" s="334">
        <v>662.95349999999996</v>
      </c>
      <c r="K288" s="334">
        <f t="shared" si="74"/>
        <v>3302.2035000000001</v>
      </c>
      <c r="L288" s="359" t="s">
        <v>787</v>
      </c>
    </row>
    <row r="289" spans="1:61" ht="28.5" customHeight="1" outlineLevel="1" x14ac:dyDescent="0.45">
      <c r="A289" s="324">
        <v>246</v>
      </c>
      <c r="B289" s="324">
        <v>246</v>
      </c>
      <c r="C289" s="324" t="s">
        <v>226</v>
      </c>
      <c r="D289" s="324" t="s">
        <v>549</v>
      </c>
      <c r="E289" s="339">
        <v>717.2</v>
      </c>
      <c r="F289" s="334">
        <f>I289*E289</f>
        <v>576090.9</v>
      </c>
      <c r="G289" s="334">
        <f>J289*E289</f>
        <v>3204796.5813600002</v>
      </c>
      <c r="H289" s="349">
        <f t="shared" si="73"/>
        <v>3780887.4813600001</v>
      </c>
      <c r="I289" s="334">
        <v>803.25</v>
      </c>
      <c r="J289" s="334">
        <v>4468.4838</v>
      </c>
      <c r="K289" s="334">
        <f t="shared" si="74"/>
        <v>5271.7338</v>
      </c>
      <c r="L289" s="359" t="s">
        <v>788</v>
      </c>
    </row>
    <row r="290" spans="1:61" s="26" customFormat="1" x14ac:dyDescent="0.45">
      <c r="A290" s="323"/>
      <c r="B290" s="323"/>
      <c r="C290" s="323" t="s">
        <v>227</v>
      </c>
      <c r="D290" s="323"/>
      <c r="E290" s="338"/>
      <c r="F290" s="350">
        <f t="shared" ref="F290:H290" si="82">SUM(F291:F292)</f>
        <v>185364.85500000001</v>
      </c>
      <c r="G290" s="350">
        <f t="shared" si="82"/>
        <v>201457.29403800002</v>
      </c>
      <c r="H290" s="350">
        <f t="shared" si="82"/>
        <v>386822.14903800003</v>
      </c>
      <c r="I290" s="350"/>
      <c r="J290" s="350"/>
      <c r="K290" s="328">
        <f t="shared" si="74"/>
        <v>0</v>
      </c>
      <c r="L290" s="358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G290" s="53"/>
      <c r="BH290" s="53"/>
      <c r="BI290" s="53"/>
    </row>
    <row r="291" spans="1:61" ht="57" customHeight="1" outlineLevel="1" x14ac:dyDescent="0.45">
      <c r="A291" s="324">
        <v>247</v>
      </c>
      <c r="B291" s="324">
        <v>247</v>
      </c>
      <c r="C291" s="324" t="s">
        <v>228</v>
      </c>
      <c r="D291" s="324" t="s">
        <v>551</v>
      </c>
      <c r="E291" s="339">
        <v>92.39</v>
      </c>
      <c r="F291" s="334">
        <f>I291*E291</f>
        <v>137822.7825</v>
      </c>
      <c r="G291" s="334">
        <f>J291*E291</f>
        <v>171270.27225000001</v>
      </c>
      <c r="H291" s="349">
        <f t="shared" si="73"/>
        <v>309093.05475000001</v>
      </c>
      <c r="I291" s="334">
        <v>1491.75</v>
      </c>
      <c r="J291" s="334">
        <v>1853.7750000000001</v>
      </c>
      <c r="K291" s="334">
        <f t="shared" si="74"/>
        <v>3345.5250000000001</v>
      </c>
      <c r="L291" s="359" t="s">
        <v>789</v>
      </c>
    </row>
    <row r="292" spans="1:61" ht="42.75" customHeight="1" outlineLevel="1" x14ac:dyDescent="0.45">
      <c r="A292" s="324">
        <v>248</v>
      </c>
      <c r="B292" s="324">
        <v>248</v>
      </c>
      <c r="C292" s="324" t="s">
        <v>229</v>
      </c>
      <c r="D292" s="324" t="s">
        <v>549</v>
      </c>
      <c r="E292" s="339">
        <v>31.87</v>
      </c>
      <c r="F292" s="334">
        <f>I292*E292</f>
        <v>47542.072500000002</v>
      </c>
      <c r="G292" s="334">
        <f>J292*E292</f>
        <v>30187.021788000005</v>
      </c>
      <c r="H292" s="349">
        <f t="shared" si="73"/>
        <v>77729.094288000008</v>
      </c>
      <c r="I292" s="334">
        <v>1491.75</v>
      </c>
      <c r="J292" s="334">
        <v>947.19240000000013</v>
      </c>
      <c r="K292" s="334">
        <f t="shared" si="74"/>
        <v>2438.9423999999999</v>
      </c>
      <c r="L292" s="359" t="s">
        <v>790</v>
      </c>
    </row>
    <row r="293" spans="1:61" s="26" customFormat="1" x14ac:dyDescent="0.45">
      <c r="A293" s="323"/>
      <c r="B293" s="323"/>
      <c r="C293" s="323" t="s">
        <v>230</v>
      </c>
      <c r="D293" s="323"/>
      <c r="E293" s="338"/>
      <c r="F293" s="350">
        <f t="shared" ref="F293:H293" si="83">SUM(F294:F299)</f>
        <v>453289.35149999993</v>
      </c>
      <c r="G293" s="350">
        <f t="shared" si="83"/>
        <v>139195.17978300003</v>
      </c>
      <c r="H293" s="350">
        <f t="shared" si="83"/>
        <v>592484.5312829999</v>
      </c>
      <c r="I293" s="350"/>
      <c r="J293" s="350"/>
      <c r="K293" s="328">
        <f t="shared" si="74"/>
        <v>0</v>
      </c>
      <c r="L293" s="358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  <c r="AJ293" s="53"/>
      <c r="AK293" s="53"/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53"/>
      <c r="BC293" s="53"/>
      <c r="BD293" s="53"/>
      <c r="BE293" s="53"/>
      <c r="BF293" s="53"/>
      <c r="BG293" s="53"/>
      <c r="BH293" s="53"/>
      <c r="BI293" s="53"/>
    </row>
    <row r="294" spans="1:61" ht="156.75" customHeight="1" outlineLevel="1" x14ac:dyDescent="0.45">
      <c r="A294" s="324">
        <v>249</v>
      </c>
      <c r="B294" s="324">
        <v>249</v>
      </c>
      <c r="C294" s="324" t="s">
        <v>230</v>
      </c>
      <c r="D294" s="324" t="s">
        <v>552</v>
      </c>
      <c r="E294" s="339">
        <v>645.64</v>
      </c>
      <c r="F294" s="334">
        <f t="shared" ref="F294:F299" si="84">I294*E294</f>
        <v>288940.04099999997</v>
      </c>
      <c r="G294" s="334">
        <f t="shared" ref="G294:G299" si="85">J294*E294</f>
        <v>106008.60006</v>
      </c>
      <c r="H294" s="349">
        <f t="shared" si="73"/>
        <v>394948.64105999994</v>
      </c>
      <c r="I294" s="334">
        <v>447.52499999999998</v>
      </c>
      <c r="J294" s="334">
        <v>164.19149999999999</v>
      </c>
      <c r="K294" s="334">
        <f t="shared" si="74"/>
        <v>611.7165</v>
      </c>
      <c r="L294" s="359" t="s">
        <v>791</v>
      </c>
    </row>
    <row r="295" spans="1:61" ht="28.5" customHeight="1" outlineLevel="1" x14ac:dyDescent="0.45">
      <c r="A295" s="324">
        <v>250</v>
      </c>
      <c r="B295" s="324">
        <v>250</v>
      </c>
      <c r="C295" s="324" t="s">
        <v>231</v>
      </c>
      <c r="D295" s="324" t="s">
        <v>552</v>
      </c>
      <c r="E295" s="339">
        <v>102.73</v>
      </c>
      <c r="F295" s="334">
        <f t="shared" si="84"/>
        <v>18861.227999999999</v>
      </c>
      <c r="G295" s="334">
        <f t="shared" si="85"/>
        <v>8434.2049110000025</v>
      </c>
      <c r="H295" s="349">
        <f t="shared" si="73"/>
        <v>27295.432911000004</v>
      </c>
      <c r="I295" s="334">
        <v>183.6</v>
      </c>
      <c r="J295" s="334">
        <v>82.100700000000018</v>
      </c>
      <c r="K295" s="334">
        <f t="shared" si="74"/>
        <v>265.70069999999998</v>
      </c>
      <c r="L295" s="359" t="s">
        <v>792</v>
      </c>
    </row>
    <row r="296" spans="1:61" ht="28.5" customHeight="1" outlineLevel="1" x14ac:dyDescent="0.45">
      <c r="A296" s="324">
        <v>251</v>
      </c>
      <c r="B296" s="324">
        <v>251</v>
      </c>
      <c r="C296" s="324" t="s">
        <v>232</v>
      </c>
      <c r="D296" s="324" t="s">
        <v>549</v>
      </c>
      <c r="E296" s="339">
        <v>28</v>
      </c>
      <c r="F296" s="334">
        <f t="shared" si="84"/>
        <v>22491</v>
      </c>
      <c r="G296" s="334">
        <f t="shared" si="85"/>
        <v>618.15600000000006</v>
      </c>
      <c r="H296" s="349">
        <f t="shared" si="73"/>
        <v>23109.155999999999</v>
      </c>
      <c r="I296" s="334">
        <v>803.25</v>
      </c>
      <c r="J296" s="334">
        <v>22.077000000000002</v>
      </c>
      <c r="K296" s="334">
        <f t="shared" si="74"/>
        <v>825.327</v>
      </c>
      <c r="L296" s="359"/>
    </row>
    <row r="297" spans="1:61" ht="28.5" customHeight="1" outlineLevel="1" x14ac:dyDescent="0.45">
      <c r="A297" s="324">
        <v>252</v>
      </c>
      <c r="B297" s="324">
        <v>252</v>
      </c>
      <c r="C297" s="324" t="s">
        <v>233</v>
      </c>
      <c r="D297" s="324" t="s">
        <v>549</v>
      </c>
      <c r="E297" s="339">
        <v>28</v>
      </c>
      <c r="F297" s="334">
        <f t="shared" si="84"/>
        <v>30844.799999999996</v>
      </c>
      <c r="G297" s="334">
        <f t="shared" si="85"/>
        <v>1186.4159999999999</v>
      </c>
      <c r="H297" s="349">
        <f t="shared" si="73"/>
        <v>32031.215999999997</v>
      </c>
      <c r="I297" s="334">
        <v>1101.5999999999999</v>
      </c>
      <c r="J297" s="334">
        <v>42.372</v>
      </c>
      <c r="K297" s="334">
        <f t="shared" si="74"/>
        <v>1143.972</v>
      </c>
      <c r="L297" s="359"/>
    </row>
    <row r="298" spans="1:61" ht="57" customHeight="1" outlineLevel="1" x14ac:dyDescent="0.45">
      <c r="A298" s="324">
        <v>253</v>
      </c>
      <c r="B298" s="324">
        <v>253</v>
      </c>
      <c r="C298" s="324" t="s">
        <v>234</v>
      </c>
      <c r="D298" s="324" t="s">
        <v>549</v>
      </c>
      <c r="E298" s="339">
        <v>33.33</v>
      </c>
      <c r="F298" s="334">
        <f t="shared" si="84"/>
        <v>72667.732499999998</v>
      </c>
      <c r="G298" s="334">
        <f t="shared" si="85"/>
        <v>15887.911050000001</v>
      </c>
      <c r="H298" s="349">
        <f t="shared" si="73"/>
        <v>88555.643549999993</v>
      </c>
      <c r="I298" s="334">
        <v>2180.25</v>
      </c>
      <c r="J298" s="334">
        <v>476.68500000000006</v>
      </c>
      <c r="K298" s="334">
        <f t="shared" si="74"/>
        <v>2656.9349999999999</v>
      </c>
      <c r="L298" s="359" t="s">
        <v>793</v>
      </c>
    </row>
    <row r="299" spans="1:61" ht="99.75" customHeight="1" outlineLevel="1" x14ac:dyDescent="0.45">
      <c r="A299" s="324">
        <v>254</v>
      </c>
      <c r="B299" s="324">
        <v>254</v>
      </c>
      <c r="C299" s="324" t="s">
        <v>235</v>
      </c>
      <c r="D299" s="324" t="s">
        <v>549</v>
      </c>
      <c r="E299" s="339">
        <v>5.66</v>
      </c>
      <c r="F299" s="334">
        <f t="shared" si="84"/>
        <v>19484.55</v>
      </c>
      <c r="G299" s="334">
        <f t="shared" si="85"/>
        <v>7059.8917620000011</v>
      </c>
      <c r="H299" s="349">
        <f t="shared" si="73"/>
        <v>26544.441762000002</v>
      </c>
      <c r="I299" s="334">
        <v>3442.5</v>
      </c>
      <c r="J299" s="334">
        <v>1247.3307000000002</v>
      </c>
      <c r="K299" s="334">
        <f t="shared" si="74"/>
        <v>4689.8307000000004</v>
      </c>
      <c r="L299" s="359" t="s">
        <v>794</v>
      </c>
    </row>
    <row r="300" spans="1:61" s="26" customFormat="1" x14ac:dyDescent="0.45">
      <c r="A300" s="323"/>
      <c r="B300" s="323"/>
      <c r="C300" s="323" t="s">
        <v>236</v>
      </c>
      <c r="D300" s="323"/>
      <c r="E300" s="338"/>
      <c r="F300" s="350">
        <f t="shared" ref="F300:H300" si="86">SUM(F301:F303)</f>
        <v>2089346.4269999999</v>
      </c>
      <c r="G300" s="350">
        <f t="shared" si="86"/>
        <v>2674069.3956240006</v>
      </c>
      <c r="H300" s="350">
        <f t="shared" si="86"/>
        <v>4763415.8226239998</v>
      </c>
      <c r="I300" s="350"/>
      <c r="J300" s="350"/>
      <c r="K300" s="328">
        <f t="shared" si="74"/>
        <v>0</v>
      </c>
      <c r="L300" s="358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G300" s="53"/>
      <c r="BH300" s="53"/>
      <c r="BI300" s="53"/>
    </row>
    <row r="301" spans="1:61" ht="42.75" customHeight="1" outlineLevel="1" x14ac:dyDescent="0.45">
      <c r="A301" s="324">
        <v>255</v>
      </c>
      <c r="B301" s="324">
        <v>255</v>
      </c>
      <c r="C301" s="324" t="s">
        <v>237</v>
      </c>
      <c r="D301" s="324" t="s">
        <v>551</v>
      </c>
      <c r="E301" s="339">
        <v>3363.6</v>
      </c>
      <c r="F301" s="334">
        <f>I301*E301</f>
        <v>1350905.8499999999</v>
      </c>
      <c r="G301" s="334">
        <f>J301*E301</f>
        <v>1039248.4647599999</v>
      </c>
      <c r="H301" s="349">
        <f t="shared" si="73"/>
        <v>2390154.3147599995</v>
      </c>
      <c r="I301" s="334">
        <v>401.625</v>
      </c>
      <c r="J301" s="334">
        <v>308.96909999999997</v>
      </c>
      <c r="K301" s="334">
        <f t="shared" si="74"/>
        <v>710.59410000000003</v>
      </c>
      <c r="L301" s="359" t="s">
        <v>795</v>
      </c>
    </row>
    <row r="302" spans="1:61" ht="57" customHeight="1" outlineLevel="1" x14ac:dyDescent="0.45">
      <c r="A302" s="324">
        <v>256</v>
      </c>
      <c r="B302" s="324">
        <v>256</v>
      </c>
      <c r="C302" s="324" t="s">
        <v>238</v>
      </c>
      <c r="D302" s="324" t="s">
        <v>551</v>
      </c>
      <c r="E302" s="339">
        <v>1026.04</v>
      </c>
      <c r="F302" s="334">
        <f>I302*E302</f>
        <v>412083.315</v>
      </c>
      <c r="G302" s="334">
        <f>J302*E302</f>
        <v>588735.69836400019</v>
      </c>
      <c r="H302" s="349">
        <f t="shared" si="73"/>
        <v>1000819.0133640002</v>
      </c>
      <c r="I302" s="334">
        <v>401.625</v>
      </c>
      <c r="J302" s="334">
        <v>573.79410000000018</v>
      </c>
      <c r="K302" s="334">
        <f t="shared" si="74"/>
        <v>975.41910000000018</v>
      </c>
      <c r="L302" s="359" t="s">
        <v>796</v>
      </c>
    </row>
    <row r="303" spans="1:61" ht="42.75" customHeight="1" outlineLevel="1" x14ac:dyDescent="0.45">
      <c r="A303" s="324">
        <v>257</v>
      </c>
      <c r="B303" s="324">
        <v>257</v>
      </c>
      <c r="C303" s="324" t="s">
        <v>239</v>
      </c>
      <c r="D303" s="324" t="s">
        <v>551</v>
      </c>
      <c r="E303" s="339">
        <v>292.60000000000002</v>
      </c>
      <c r="F303" s="334">
        <f>I303*E303</f>
        <v>326357.26200000005</v>
      </c>
      <c r="G303" s="334">
        <f>J303*E303</f>
        <v>1046085.2325000002</v>
      </c>
      <c r="H303" s="349">
        <f t="shared" si="73"/>
        <v>1372442.4945000003</v>
      </c>
      <c r="I303" s="334">
        <v>1115.3700000000001</v>
      </c>
      <c r="J303" s="334">
        <v>3575.1375000000003</v>
      </c>
      <c r="K303" s="334">
        <f t="shared" si="74"/>
        <v>4690.5075000000006</v>
      </c>
      <c r="L303" s="359" t="s">
        <v>797</v>
      </c>
    </row>
    <row r="304" spans="1:61" s="26" customFormat="1" x14ac:dyDescent="0.45">
      <c r="A304" s="323">
        <v>0</v>
      </c>
      <c r="B304" s="323"/>
      <c r="C304" s="323" t="s">
        <v>240</v>
      </c>
      <c r="D304" s="323"/>
      <c r="E304" s="338"/>
      <c r="F304" s="350">
        <f t="shared" ref="F304:H304" si="87">SUM(F305:F307)</f>
        <v>143470.39499999999</v>
      </c>
      <c r="G304" s="350">
        <f t="shared" si="87"/>
        <v>66744.290250000005</v>
      </c>
      <c r="H304" s="350">
        <f t="shared" si="87"/>
        <v>210214.68525000001</v>
      </c>
      <c r="I304" s="350"/>
      <c r="J304" s="350"/>
      <c r="K304" s="328">
        <f t="shared" si="74"/>
        <v>0</v>
      </c>
      <c r="L304" s="358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G304" s="53"/>
      <c r="BH304" s="53"/>
      <c r="BI304" s="53"/>
    </row>
    <row r="305" spans="1:61" ht="185.25" customHeight="1" outlineLevel="1" x14ac:dyDescent="0.45">
      <c r="A305" s="324">
        <v>258</v>
      </c>
      <c r="B305" s="324">
        <v>258</v>
      </c>
      <c r="C305" s="324" t="s">
        <v>240</v>
      </c>
      <c r="D305" s="324" t="s">
        <v>552</v>
      </c>
      <c r="E305" s="339">
        <v>825.1</v>
      </c>
      <c r="F305" s="334">
        <f>I305*E305</f>
        <v>100992.23999999999</v>
      </c>
      <c r="G305" s="334">
        <f>J305*E305</f>
        <v>65307.077550000009</v>
      </c>
      <c r="H305" s="349">
        <f t="shared" si="73"/>
        <v>166299.31755000001</v>
      </c>
      <c r="I305" s="334">
        <v>122.39999999999999</v>
      </c>
      <c r="J305" s="334">
        <v>79.150500000000008</v>
      </c>
      <c r="K305" s="334">
        <f t="shared" si="74"/>
        <v>201.5505</v>
      </c>
      <c r="L305" s="359" t="s">
        <v>798</v>
      </c>
    </row>
    <row r="306" spans="1:61" ht="28.5" customHeight="1" outlineLevel="1" x14ac:dyDescent="0.45">
      <c r="A306" s="324">
        <v>259</v>
      </c>
      <c r="B306" s="324">
        <v>259</v>
      </c>
      <c r="C306" s="324" t="s">
        <v>232</v>
      </c>
      <c r="D306" s="324" t="s">
        <v>549</v>
      </c>
      <c r="E306" s="339">
        <v>22.3</v>
      </c>
      <c r="F306" s="334">
        <f>I306*E306</f>
        <v>17912.475000000002</v>
      </c>
      <c r="G306" s="334">
        <f>J306*E306</f>
        <v>492.31710000000004</v>
      </c>
      <c r="H306" s="349">
        <f t="shared" si="73"/>
        <v>18404.792100000002</v>
      </c>
      <c r="I306" s="334">
        <v>803.25</v>
      </c>
      <c r="J306" s="334">
        <v>22.077000000000002</v>
      </c>
      <c r="K306" s="334">
        <f t="shared" si="74"/>
        <v>825.327</v>
      </c>
      <c r="L306" s="359"/>
    </row>
    <row r="307" spans="1:61" ht="28.5" customHeight="1" outlineLevel="1" x14ac:dyDescent="0.45">
      <c r="A307" s="324">
        <v>260</v>
      </c>
      <c r="B307" s="324">
        <v>260</v>
      </c>
      <c r="C307" s="324" t="s">
        <v>233</v>
      </c>
      <c r="D307" s="324" t="s">
        <v>549</v>
      </c>
      <c r="E307" s="339">
        <v>22.3</v>
      </c>
      <c r="F307" s="334">
        <f>I307*E307</f>
        <v>24565.68</v>
      </c>
      <c r="G307" s="334">
        <f>J307*E307</f>
        <v>944.89560000000006</v>
      </c>
      <c r="H307" s="349">
        <f t="shared" si="73"/>
        <v>25510.5756</v>
      </c>
      <c r="I307" s="334">
        <v>1101.5999999999999</v>
      </c>
      <c r="J307" s="334">
        <v>42.372</v>
      </c>
      <c r="K307" s="334">
        <f t="shared" si="74"/>
        <v>1143.972</v>
      </c>
      <c r="L307" s="359"/>
    </row>
    <row r="308" spans="1:61" s="26" customFormat="1" ht="28.5" x14ac:dyDescent="0.45">
      <c r="A308" s="323"/>
      <c r="B308" s="323"/>
      <c r="C308" s="323" t="s">
        <v>241</v>
      </c>
      <c r="D308" s="323"/>
      <c r="E308" s="338"/>
      <c r="F308" s="350">
        <f t="shared" ref="F308:H308" si="88">SUM(F309:F311)</f>
        <v>6789235.7700000005</v>
      </c>
      <c r="G308" s="350">
        <f t="shared" si="88"/>
        <v>2456956.2302999999</v>
      </c>
      <c r="H308" s="350">
        <f t="shared" si="88"/>
        <v>9246192.0002999995</v>
      </c>
      <c r="I308" s="350"/>
      <c r="J308" s="350"/>
      <c r="K308" s="328">
        <f t="shared" si="74"/>
        <v>0</v>
      </c>
      <c r="L308" s="358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G308" s="53"/>
      <c r="BH308" s="53"/>
      <c r="BI308" s="53"/>
    </row>
    <row r="309" spans="1:61" ht="114" customHeight="1" outlineLevel="1" x14ac:dyDescent="0.45">
      <c r="A309" s="324">
        <v>261</v>
      </c>
      <c r="B309" s="324">
        <v>261</v>
      </c>
      <c r="C309" s="324" t="s">
        <v>242</v>
      </c>
      <c r="D309" s="324" t="s">
        <v>553</v>
      </c>
      <c r="E309" s="339">
        <v>29.693000000000001</v>
      </c>
      <c r="F309" s="334">
        <f>I309*E309</f>
        <v>3634423.2</v>
      </c>
      <c r="G309" s="334">
        <f>J309*E309</f>
        <v>2350215.7965000002</v>
      </c>
      <c r="H309" s="349">
        <f t="shared" si="73"/>
        <v>5984638.9965000004</v>
      </c>
      <c r="I309" s="334">
        <v>122400</v>
      </c>
      <c r="J309" s="334">
        <v>79150.5</v>
      </c>
      <c r="K309" s="334">
        <f t="shared" si="74"/>
        <v>201550.5</v>
      </c>
      <c r="L309" s="359" t="s">
        <v>799</v>
      </c>
    </row>
    <row r="310" spans="1:61" ht="14.25" customHeight="1" outlineLevel="1" x14ac:dyDescent="0.45">
      <c r="A310" s="324">
        <v>262</v>
      </c>
      <c r="B310" s="324">
        <v>262</v>
      </c>
      <c r="C310" s="324" t="s">
        <v>232</v>
      </c>
      <c r="D310" s="324" t="s">
        <v>549</v>
      </c>
      <c r="E310" s="339">
        <v>1656.2</v>
      </c>
      <c r="F310" s="334">
        <f>I310*E310</f>
        <v>1330342.6500000001</v>
      </c>
      <c r="G310" s="334">
        <f>J310*E310</f>
        <v>36563.9274</v>
      </c>
      <c r="H310" s="349">
        <f t="shared" si="73"/>
        <v>1366906.5774000001</v>
      </c>
      <c r="I310" s="334">
        <v>803.25</v>
      </c>
      <c r="J310" s="334">
        <v>22.077000000000002</v>
      </c>
      <c r="K310" s="334">
        <f t="shared" si="74"/>
        <v>825.327</v>
      </c>
      <c r="L310" s="359" t="s">
        <v>800</v>
      </c>
    </row>
    <row r="311" spans="1:61" ht="28.5" customHeight="1" outlineLevel="1" x14ac:dyDescent="0.45">
      <c r="A311" s="324">
        <v>263</v>
      </c>
      <c r="B311" s="324">
        <v>263</v>
      </c>
      <c r="C311" s="324" t="s">
        <v>233</v>
      </c>
      <c r="D311" s="324" t="s">
        <v>549</v>
      </c>
      <c r="E311" s="339">
        <v>1656.2</v>
      </c>
      <c r="F311" s="334">
        <f>I311*E311</f>
        <v>1824469.92</v>
      </c>
      <c r="G311" s="334">
        <f>J311*E311</f>
        <v>70176.506399999998</v>
      </c>
      <c r="H311" s="349">
        <f t="shared" si="73"/>
        <v>1894646.4264</v>
      </c>
      <c r="I311" s="334">
        <v>1101.5999999999999</v>
      </c>
      <c r="J311" s="334">
        <v>42.372</v>
      </c>
      <c r="K311" s="334">
        <f t="shared" si="74"/>
        <v>1143.972</v>
      </c>
      <c r="L311" s="359"/>
    </row>
    <row r="312" spans="1:61" s="26" customFormat="1" x14ac:dyDescent="0.45">
      <c r="A312" s="323"/>
      <c r="B312" s="323"/>
      <c r="C312" s="323" t="s">
        <v>243</v>
      </c>
      <c r="D312" s="323"/>
      <c r="E312" s="338"/>
      <c r="F312" s="350">
        <f t="shared" ref="F312:H312" si="89">SUM(F313:F316)</f>
        <v>1493712.2250000001</v>
      </c>
      <c r="G312" s="350">
        <f t="shared" si="89"/>
        <v>640965.13470000005</v>
      </c>
      <c r="H312" s="350">
        <f t="shared" si="89"/>
        <v>2134677.3597000004</v>
      </c>
      <c r="I312" s="350"/>
      <c r="J312" s="350"/>
      <c r="K312" s="328">
        <f t="shared" si="74"/>
        <v>0</v>
      </c>
      <c r="L312" s="358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53"/>
      <c r="BC312" s="53"/>
      <c r="BD312" s="53"/>
      <c r="BE312" s="53"/>
      <c r="BF312" s="53"/>
      <c r="BG312" s="53"/>
      <c r="BH312" s="53"/>
      <c r="BI312" s="53"/>
    </row>
    <row r="313" spans="1:61" ht="28.5" customHeight="1" outlineLevel="1" x14ac:dyDescent="0.45">
      <c r="A313" s="324">
        <v>264</v>
      </c>
      <c r="B313" s="324">
        <v>264</v>
      </c>
      <c r="C313" s="324" t="s">
        <v>244</v>
      </c>
      <c r="D313" s="324" t="s">
        <v>553</v>
      </c>
      <c r="E313" s="339">
        <v>6.3310000000000004</v>
      </c>
      <c r="F313" s="334">
        <f>I313*E313</f>
        <v>668363.67000000004</v>
      </c>
      <c r="G313" s="334">
        <f>J313*E313</f>
        <v>539021.34000000008</v>
      </c>
      <c r="H313" s="349">
        <f t="shared" si="73"/>
        <v>1207385.0100000002</v>
      </c>
      <c r="I313" s="334">
        <v>105570</v>
      </c>
      <c r="J313" s="334">
        <v>85140</v>
      </c>
      <c r="K313" s="334">
        <f t="shared" si="74"/>
        <v>190710</v>
      </c>
      <c r="L313" s="359" t="s">
        <v>801</v>
      </c>
    </row>
    <row r="314" spans="1:61" ht="28.5" customHeight="1" outlineLevel="1" x14ac:dyDescent="0.45">
      <c r="A314" s="324">
        <v>265</v>
      </c>
      <c r="B314" s="324">
        <v>265</v>
      </c>
      <c r="C314" s="324" t="s">
        <v>245</v>
      </c>
      <c r="D314" s="324" t="s">
        <v>553</v>
      </c>
      <c r="E314" s="339">
        <v>1.1819999999999999</v>
      </c>
      <c r="F314" s="334">
        <f>I314*E314</f>
        <v>786680.1</v>
      </c>
      <c r="G314" s="334">
        <f>J314*E314</f>
        <v>100635.48</v>
      </c>
      <c r="H314" s="349">
        <f t="shared" si="73"/>
        <v>887315.58</v>
      </c>
      <c r="I314" s="334">
        <v>665550</v>
      </c>
      <c r="J314" s="334">
        <v>85140</v>
      </c>
      <c r="K314" s="334">
        <f t="shared" si="74"/>
        <v>750690</v>
      </c>
      <c r="L314" s="359" t="s">
        <v>802</v>
      </c>
    </row>
    <row r="315" spans="1:61" ht="28.5" customHeight="1" outlineLevel="1" x14ac:dyDescent="0.45">
      <c r="A315" s="324">
        <v>266</v>
      </c>
      <c r="B315" s="324">
        <v>266</v>
      </c>
      <c r="C315" s="324" t="s">
        <v>232</v>
      </c>
      <c r="D315" s="324" t="s">
        <v>549</v>
      </c>
      <c r="E315" s="339">
        <v>20.3</v>
      </c>
      <c r="F315" s="334">
        <f>I315*E315</f>
        <v>16305.975</v>
      </c>
      <c r="G315" s="334">
        <f>J315*E315</f>
        <v>448.16310000000004</v>
      </c>
      <c r="H315" s="349">
        <f t="shared" si="73"/>
        <v>16754.1381</v>
      </c>
      <c r="I315" s="334">
        <v>803.25</v>
      </c>
      <c r="J315" s="334">
        <v>22.077000000000002</v>
      </c>
      <c r="K315" s="334">
        <f t="shared" si="74"/>
        <v>825.327</v>
      </c>
      <c r="L315" s="359"/>
    </row>
    <row r="316" spans="1:61" ht="28.5" customHeight="1" outlineLevel="1" x14ac:dyDescent="0.45">
      <c r="A316" s="324">
        <v>267</v>
      </c>
      <c r="B316" s="324">
        <v>267</v>
      </c>
      <c r="C316" s="324" t="s">
        <v>233</v>
      </c>
      <c r="D316" s="324" t="s">
        <v>549</v>
      </c>
      <c r="E316" s="339">
        <v>20.3</v>
      </c>
      <c r="F316" s="334">
        <f>I316*E316</f>
        <v>22362.48</v>
      </c>
      <c r="G316" s="334">
        <f>J316*E316</f>
        <v>860.15160000000003</v>
      </c>
      <c r="H316" s="349">
        <f t="shared" si="73"/>
        <v>23222.631600000001</v>
      </c>
      <c r="I316" s="334">
        <v>1101.5999999999999</v>
      </c>
      <c r="J316" s="334">
        <v>42.372</v>
      </c>
      <c r="K316" s="334">
        <f t="shared" si="74"/>
        <v>1143.972</v>
      </c>
      <c r="L316" s="359"/>
    </row>
    <row r="317" spans="1:61" s="26" customFormat="1" x14ac:dyDescent="0.45">
      <c r="A317" s="323"/>
      <c r="B317" s="323"/>
      <c r="C317" s="323" t="s">
        <v>246</v>
      </c>
      <c r="D317" s="323"/>
      <c r="E317" s="338"/>
      <c r="F317" s="350">
        <f t="shared" ref="F317:H317" si="90">SUM(F318:F322)</f>
        <v>6497701.2103859996</v>
      </c>
      <c r="G317" s="350">
        <f t="shared" si="90"/>
        <v>0</v>
      </c>
      <c r="H317" s="350">
        <f t="shared" si="90"/>
        <v>6497701.2103859996</v>
      </c>
      <c r="I317" s="350"/>
      <c r="J317" s="350"/>
      <c r="K317" s="328">
        <f t="shared" si="74"/>
        <v>0</v>
      </c>
      <c r="L317" s="358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53"/>
      <c r="AZ317" s="53"/>
      <c r="BA317" s="53"/>
      <c r="BB317" s="53"/>
      <c r="BC317" s="53"/>
      <c r="BD317" s="53"/>
      <c r="BE317" s="53"/>
      <c r="BF317" s="53"/>
      <c r="BG317" s="53"/>
      <c r="BH317" s="53"/>
      <c r="BI317" s="53"/>
    </row>
    <row r="318" spans="1:61" ht="28.5" customHeight="1" outlineLevel="1" x14ac:dyDescent="0.45">
      <c r="A318" s="324">
        <v>268</v>
      </c>
      <c r="B318" s="324">
        <v>268</v>
      </c>
      <c r="C318" s="324" t="s">
        <v>247</v>
      </c>
      <c r="D318" s="324" t="s">
        <v>553</v>
      </c>
      <c r="E318" s="339">
        <v>724.14</v>
      </c>
      <c r="F318" s="334">
        <f>I318*E318</f>
        <v>830950.65</v>
      </c>
      <c r="G318" s="334">
        <f>J318*E318</f>
        <v>0</v>
      </c>
      <c r="H318" s="349">
        <f t="shared" si="73"/>
        <v>830950.65</v>
      </c>
      <c r="I318" s="334">
        <v>1147.5</v>
      </c>
      <c r="J318" s="334">
        <v>0</v>
      </c>
      <c r="K318" s="334">
        <f t="shared" si="74"/>
        <v>1147.5</v>
      </c>
      <c r="L318" s="359"/>
    </row>
    <row r="319" spans="1:61" ht="42.75" customHeight="1" outlineLevel="1" x14ac:dyDescent="0.45">
      <c r="A319" s="324">
        <v>269</v>
      </c>
      <c r="B319" s="324">
        <v>269</v>
      </c>
      <c r="C319" s="324" t="s">
        <v>248</v>
      </c>
      <c r="D319" s="324" t="s">
        <v>553</v>
      </c>
      <c r="E319" s="339">
        <v>724.14</v>
      </c>
      <c r="F319" s="334">
        <f>I319*E319</f>
        <v>923274.80688600009</v>
      </c>
      <c r="G319" s="334">
        <f>J319*E319</f>
        <v>0</v>
      </c>
      <c r="H319" s="349">
        <f t="shared" si="73"/>
        <v>923274.80688600009</v>
      </c>
      <c r="I319" s="334">
        <v>1274.9949000000001</v>
      </c>
      <c r="J319" s="334">
        <v>0</v>
      </c>
      <c r="K319" s="334">
        <f t="shared" si="74"/>
        <v>1274.9949000000001</v>
      </c>
      <c r="L319" s="359"/>
    </row>
    <row r="320" spans="1:61" ht="28.5" customHeight="1" outlineLevel="1" x14ac:dyDescent="0.45">
      <c r="A320" s="324">
        <v>270</v>
      </c>
      <c r="B320" s="324">
        <v>270</v>
      </c>
      <c r="C320" s="324" t="s">
        <v>249</v>
      </c>
      <c r="D320" s="324" t="s">
        <v>553</v>
      </c>
      <c r="E320" s="339">
        <v>724.14</v>
      </c>
      <c r="F320" s="334">
        <f>I320*E320</f>
        <v>830950.65</v>
      </c>
      <c r="G320" s="334">
        <f>J320*E320</f>
        <v>0</v>
      </c>
      <c r="H320" s="349">
        <f t="shared" si="73"/>
        <v>830950.65</v>
      </c>
      <c r="I320" s="334">
        <v>1147.5</v>
      </c>
      <c r="J320" s="334">
        <v>0</v>
      </c>
      <c r="K320" s="334">
        <f t="shared" si="74"/>
        <v>1147.5</v>
      </c>
      <c r="L320" s="359"/>
    </row>
    <row r="321" spans="1:61" ht="42.75" customHeight="1" outlineLevel="1" x14ac:dyDescent="0.45">
      <c r="A321" s="324">
        <v>271</v>
      </c>
      <c r="B321" s="324">
        <v>271</v>
      </c>
      <c r="C321" s="324" t="s">
        <v>250</v>
      </c>
      <c r="D321" s="324" t="s">
        <v>553</v>
      </c>
      <c r="E321" s="339">
        <v>481.13</v>
      </c>
      <c r="F321" s="334">
        <f>I321*E321</f>
        <v>655154.72100000002</v>
      </c>
      <c r="G321" s="334">
        <f>J321*E321</f>
        <v>0</v>
      </c>
      <c r="H321" s="349">
        <f t="shared" si="73"/>
        <v>655154.72100000002</v>
      </c>
      <c r="I321" s="334">
        <v>1361.7</v>
      </c>
      <c r="J321" s="334">
        <v>0</v>
      </c>
      <c r="K321" s="334">
        <f t="shared" si="74"/>
        <v>1361.7</v>
      </c>
      <c r="L321" s="359"/>
    </row>
    <row r="322" spans="1:61" ht="57" customHeight="1" outlineLevel="1" x14ac:dyDescent="0.45">
      <c r="A322" s="324">
        <v>272</v>
      </c>
      <c r="B322" s="324">
        <v>272</v>
      </c>
      <c r="C322" s="324" t="s">
        <v>251</v>
      </c>
      <c r="D322" s="326" t="s">
        <v>553</v>
      </c>
      <c r="E322" s="339">
        <v>481.13</v>
      </c>
      <c r="F322" s="334">
        <f>I322*E322</f>
        <v>3257370.3824999998</v>
      </c>
      <c r="G322" s="334">
        <f>J322*E322</f>
        <v>0</v>
      </c>
      <c r="H322" s="349">
        <f t="shared" si="73"/>
        <v>3257370.3824999998</v>
      </c>
      <c r="I322" s="334">
        <v>6770.25</v>
      </c>
      <c r="J322" s="334">
        <v>0</v>
      </c>
      <c r="K322" s="334">
        <f t="shared" si="74"/>
        <v>6770.25</v>
      </c>
      <c r="L322" s="359"/>
    </row>
    <row r="323" spans="1:61" s="205" customFormat="1" ht="39.6" customHeight="1" x14ac:dyDescent="0.45">
      <c r="A323" s="322"/>
      <c r="B323" s="322"/>
      <c r="C323" s="322" t="s">
        <v>252</v>
      </c>
      <c r="D323" s="322"/>
      <c r="E323" s="342"/>
      <c r="F323" s="348">
        <f t="shared" ref="F323:H323" si="91">F324+F371+F417+F469</f>
        <v>45209928.590549998</v>
      </c>
      <c r="G323" s="348">
        <f t="shared" si="91"/>
        <v>18348555.536673222</v>
      </c>
      <c r="H323" s="348">
        <f t="shared" si="91"/>
        <v>63558484.127223223</v>
      </c>
      <c r="I323" s="348"/>
      <c r="J323" s="348"/>
      <c r="K323" s="330">
        <f t="shared" si="74"/>
        <v>0</v>
      </c>
      <c r="L323" s="357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  <c r="AS323" s="55"/>
      <c r="AT323" s="55"/>
      <c r="AU323" s="55"/>
      <c r="AV323" s="55"/>
      <c r="AW323" s="55"/>
      <c r="AX323" s="55"/>
      <c r="AY323" s="55"/>
      <c r="AZ323" s="55"/>
      <c r="BA323" s="55"/>
      <c r="BB323" s="55"/>
      <c r="BC323" s="55"/>
      <c r="BD323" s="55"/>
      <c r="BE323" s="55"/>
      <c r="BF323" s="55"/>
      <c r="BG323" s="55"/>
      <c r="BH323" s="55"/>
      <c r="BI323" s="55"/>
    </row>
    <row r="324" spans="1:61" s="30" customFormat="1" x14ac:dyDescent="0.45">
      <c r="A324" s="322"/>
      <c r="B324" s="322"/>
      <c r="C324" s="322" t="s">
        <v>7</v>
      </c>
      <c r="D324" s="322"/>
      <c r="E324" s="356">
        <f t="shared" ref="E324" si="92">E325+E337+E344+E357+E366</f>
        <v>12707.509999999997</v>
      </c>
      <c r="F324" s="348">
        <f t="shared" ref="F324:H324" si="93">F325+F337+F344+F357+F366</f>
        <v>11166765.0219</v>
      </c>
      <c r="G324" s="348">
        <f t="shared" si="93"/>
        <v>0</v>
      </c>
      <c r="H324" s="348">
        <f t="shared" si="93"/>
        <v>11166765.0219</v>
      </c>
      <c r="I324" s="348"/>
      <c r="J324" s="348"/>
      <c r="K324" s="330">
        <f t="shared" si="74"/>
        <v>0</v>
      </c>
      <c r="L324" s="357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H324" s="55"/>
      <c r="AI324" s="55"/>
      <c r="AJ324" s="55"/>
      <c r="AK324" s="55"/>
      <c r="AL324" s="55"/>
      <c r="AM324" s="55"/>
      <c r="AN324" s="55"/>
      <c r="AO324" s="55"/>
      <c r="AP324" s="55"/>
      <c r="AQ324" s="55"/>
      <c r="AR324" s="55"/>
      <c r="AS324" s="55"/>
      <c r="AT324" s="55"/>
      <c r="AU324" s="55"/>
      <c r="AV324" s="55"/>
      <c r="AW324" s="55"/>
      <c r="AX324" s="55"/>
      <c r="AY324" s="55"/>
      <c r="AZ324" s="55"/>
      <c r="BA324" s="55"/>
      <c r="BB324" s="55"/>
      <c r="BC324" s="55"/>
      <c r="BD324" s="55"/>
      <c r="BE324" s="55"/>
      <c r="BF324" s="55"/>
      <c r="BG324" s="55"/>
      <c r="BH324" s="55"/>
      <c r="BI324" s="55"/>
    </row>
    <row r="325" spans="1:61" s="26" customFormat="1" ht="28.5" x14ac:dyDescent="0.45">
      <c r="A325" s="323"/>
      <c r="B325" s="323"/>
      <c r="C325" s="323" t="s">
        <v>253</v>
      </c>
      <c r="D325" s="350">
        <f t="shared" ref="D325:E325" si="94">SUM(D326:D336)</f>
        <v>0</v>
      </c>
      <c r="E325" s="355">
        <f t="shared" si="94"/>
        <v>12432.489999999996</v>
      </c>
      <c r="F325" s="350">
        <f t="shared" ref="F325:H325" si="95">SUM(F326:F336)</f>
        <v>9092711.5875000004</v>
      </c>
      <c r="G325" s="350">
        <f t="shared" si="95"/>
        <v>0</v>
      </c>
      <c r="H325" s="350">
        <f t="shared" si="95"/>
        <v>9092711.5875000004</v>
      </c>
      <c r="I325" s="350"/>
      <c r="J325" s="350"/>
      <c r="K325" s="328">
        <f t="shared" si="74"/>
        <v>0</v>
      </c>
      <c r="L325" s="358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53"/>
      <c r="AZ325" s="53"/>
      <c r="BA325" s="53"/>
      <c r="BB325" s="53"/>
      <c r="BC325" s="53"/>
      <c r="BD325" s="53"/>
      <c r="BE325" s="53"/>
      <c r="BF325" s="53"/>
      <c r="BG325" s="53"/>
      <c r="BH325" s="53"/>
      <c r="BI325" s="53"/>
    </row>
    <row r="326" spans="1:61" ht="57" customHeight="1" outlineLevel="1" x14ac:dyDescent="0.45">
      <c r="A326" s="324">
        <v>273</v>
      </c>
      <c r="B326" s="324">
        <v>273</v>
      </c>
      <c r="C326" s="324" t="s">
        <v>254</v>
      </c>
      <c r="D326" s="324" t="s">
        <v>556</v>
      </c>
      <c r="E326" s="339">
        <v>2375.1999999999998</v>
      </c>
      <c r="F326" s="334">
        <f t="shared" ref="F326:F336" si="96">I326*E326</f>
        <v>2044156.4999999998</v>
      </c>
      <c r="G326" s="334">
        <f t="shared" ref="G326:G336" si="97">J326*E326</f>
        <v>0</v>
      </c>
      <c r="H326" s="349">
        <f t="shared" si="73"/>
        <v>2044156.4999999998</v>
      </c>
      <c r="I326" s="334">
        <v>860.625</v>
      </c>
      <c r="J326" s="334">
        <v>0</v>
      </c>
      <c r="K326" s="334">
        <f t="shared" si="74"/>
        <v>860.625</v>
      </c>
      <c r="L326" s="359" t="s">
        <v>803</v>
      </c>
    </row>
    <row r="327" spans="1:61" ht="28.5" customHeight="1" outlineLevel="1" x14ac:dyDescent="0.45">
      <c r="A327" s="324">
        <v>274</v>
      </c>
      <c r="B327" s="324">
        <v>274</v>
      </c>
      <c r="C327" s="324" t="s">
        <v>255</v>
      </c>
      <c r="D327" s="324" t="s">
        <v>556</v>
      </c>
      <c r="E327" s="339">
        <v>2375.1999999999998</v>
      </c>
      <c r="F327" s="334">
        <f t="shared" si="96"/>
        <v>1689836.0399999998</v>
      </c>
      <c r="G327" s="334">
        <f t="shared" si="97"/>
        <v>0</v>
      </c>
      <c r="H327" s="349">
        <f t="shared" si="73"/>
        <v>1689836.0399999998</v>
      </c>
      <c r="I327" s="334">
        <v>711.44999999999993</v>
      </c>
      <c r="J327" s="334">
        <v>0</v>
      </c>
      <c r="K327" s="334">
        <f t="shared" si="74"/>
        <v>711.44999999999993</v>
      </c>
      <c r="L327" s="359" t="s">
        <v>804</v>
      </c>
    </row>
    <row r="328" spans="1:61" ht="42.75" customHeight="1" outlineLevel="1" x14ac:dyDescent="0.45">
      <c r="A328" s="324">
        <v>275</v>
      </c>
      <c r="B328" s="324">
        <v>275</v>
      </c>
      <c r="C328" s="324" t="s">
        <v>256</v>
      </c>
      <c r="D328" s="324" t="s">
        <v>549</v>
      </c>
      <c r="E328" s="339">
        <v>2375.1999999999998</v>
      </c>
      <c r="F328" s="334">
        <f t="shared" si="96"/>
        <v>1499048.0999999999</v>
      </c>
      <c r="G328" s="334">
        <f t="shared" si="97"/>
        <v>0</v>
      </c>
      <c r="H328" s="349">
        <f t="shared" ref="H328:H391" si="98">F328+G328</f>
        <v>1499048.0999999999</v>
      </c>
      <c r="I328" s="334">
        <v>631.125</v>
      </c>
      <c r="J328" s="334">
        <v>0</v>
      </c>
      <c r="K328" s="334">
        <f t="shared" ref="K328:K391" si="99">I328+J328</f>
        <v>631.125</v>
      </c>
      <c r="L328" s="359" t="s">
        <v>805</v>
      </c>
    </row>
    <row r="329" spans="1:61" ht="28.5" customHeight="1" outlineLevel="1" x14ac:dyDescent="0.45">
      <c r="A329" s="324">
        <v>276</v>
      </c>
      <c r="B329" s="324">
        <v>276</v>
      </c>
      <c r="C329" s="324" t="s">
        <v>257</v>
      </c>
      <c r="D329" s="324" t="s">
        <v>549</v>
      </c>
      <c r="E329" s="339">
        <v>2375.1999999999998</v>
      </c>
      <c r="F329" s="334">
        <f t="shared" si="96"/>
        <v>635959.79999999993</v>
      </c>
      <c r="G329" s="334">
        <f t="shared" si="97"/>
        <v>0</v>
      </c>
      <c r="H329" s="349">
        <f t="shared" si="98"/>
        <v>635959.79999999993</v>
      </c>
      <c r="I329" s="334">
        <v>267.75</v>
      </c>
      <c r="J329" s="334">
        <v>0</v>
      </c>
      <c r="K329" s="334">
        <f t="shared" si="99"/>
        <v>267.75</v>
      </c>
      <c r="L329" s="359" t="s">
        <v>806</v>
      </c>
    </row>
    <row r="330" spans="1:61" ht="28.5" customHeight="1" outlineLevel="1" x14ac:dyDescent="0.45">
      <c r="A330" s="324">
        <v>277</v>
      </c>
      <c r="B330" s="324">
        <v>277</v>
      </c>
      <c r="C330" s="324" t="s">
        <v>258</v>
      </c>
      <c r="D330" s="324" t="s">
        <v>549</v>
      </c>
      <c r="E330" s="339">
        <v>2035.8</v>
      </c>
      <c r="F330" s="334">
        <f t="shared" si="96"/>
        <v>2445097.59</v>
      </c>
      <c r="G330" s="334">
        <f t="shared" si="97"/>
        <v>0</v>
      </c>
      <c r="H330" s="349">
        <f t="shared" si="98"/>
        <v>2445097.59</v>
      </c>
      <c r="I330" s="334">
        <v>1201.05</v>
      </c>
      <c r="J330" s="334">
        <v>0</v>
      </c>
      <c r="K330" s="334">
        <f t="shared" si="99"/>
        <v>1201.05</v>
      </c>
      <c r="L330" s="359" t="s">
        <v>807</v>
      </c>
    </row>
    <row r="331" spans="1:61" ht="42.75" customHeight="1" outlineLevel="1" x14ac:dyDescent="0.45">
      <c r="A331" s="324">
        <v>278</v>
      </c>
      <c r="B331" s="324">
        <v>278</v>
      </c>
      <c r="C331" s="324" t="s">
        <v>259</v>
      </c>
      <c r="D331" s="324" t="s">
        <v>549</v>
      </c>
      <c r="E331" s="339">
        <v>339.4</v>
      </c>
      <c r="F331" s="334">
        <f t="shared" si="96"/>
        <v>213944.18399999998</v>
      </c>
      <c r="G331" s="334">
        <f t="shared" si="97"/>
        <v>0</v>
      </c>
      <c r="H331" s="349">
        <f t="shared" si="98"/>
        <v>213944.18399999998</v>
      </c>
      <c r="I331" s="334">
        <v>630.36</v>
      </c>
      <c r="J331" s="334">
        <v>0</v>
      </c>
      <c r="K331" s="334">
        <f t="shared" si="99"/>
        <v>630.36</v>
      </c>
      <c r="L331" s="359" t="s">
        <v>808</v>
      </c>
    </row>
    <row r="332" spans="1:61" ht="42.75" customHeight="1" outlineLevel="1" x14ac:dyDescent="0.45">
      <c r="A332" s="324">
        <v>279</v>
      </c>
      <c r="B332" s="324">
        <v>279</v>
      </c>
      <c r="C332" s="324" t="s">
        <v>260</v>
      </c>
      <c r="D332" s="324" t="s">
        <v>554</v>
      </c>
      <c r="E332" s="339">
        <v>3.96</v>
      </c>
      <c r="F332" s="334">
        <f t="shared" si="96"/>
        <v>54226.26</v>
      </c>
      <c r="G332" s="334">
        <f t="shared" si="97"/>
        <v>0</v>
      </c>
      <c r="H332" s="349">
        <f t="shared" si="98"/>
        <v>54226.26</v>
      </c>
      <c r="I332" s="334">
        <v>13693.5</v>
      </c>
      <c r="J332" s="334">
        <v>0</v>
      </c>
      <c r="K332" s="334">
        <f t="shared" si="99"/>
        <v>13693.5</v>
      </c>
      <c r="L332" s="359" t="s">
        <v>809</v>
      </c>
    </row>
    <row r="333" spans="1:61" ht="42.75" customHeight="1" outlineLevel="1" x14ac:dyDescent="0.45">
      <c r="A333" s="324">
        <v>280</v>
      </c>
      <c r="B333" s="324">
        <v>280</v>
      </c>
      <c r="C333" s="324" t="s">
        <v>261</v>
      </c>
      <c r="D333" s="324" t="s">
        <v>551</v>
      </c>
      <c r="E333" s="339">
        <v>276.39</v>
      </c>
      <c r="F333" s="334">
        <f t="shared" si="96"/>
        <v>222010.26749999999</v>
      </c>
      <c r="G333" s="334">
        <f t="shared" si="97"/>
        <v>0</v>
      </c>
      <c r="H333" s="349">
        <f t="shared" si="98"/>
        <v>222010.26749999999</v>
      </c>
      <c r="I333" s="334">
        <v>803.25</v>
      </c>
      <c r="J333" s="334">
        <v>0</v>
      </c>
      <c r="K333" s="334">
        <f t="shared" si="99"/>
        <v>803.25</v>
      </c>
      <c r="L333" s="359" t="s">
        <v>810</v>
      </c>
    </row>
    <row r="334" spans="1:61" ht="57" customHeight="1" outlineLevel="1" x14ac:dyDescent="0.45">
      <c r="A334" s="324">
        <v>281</v>
      </c>
      <c r="B334" s="324">
        <v>281</v>
      </c>
      <c r="C334" s="324" t="s">
        <v>262</v>
      </c>
      <c r="D334" s="324" t="s">
        <v>549</v>
      </c>
      <c r="E334" s="339">
        <v>271.14</v>
      </c>
      <c r="F334" s="334">
        <f t="shared" si="96"/>
        <v>261351.84599999999</v>
      </c>
      <c r="G334" s="334">
        <f t="shared" si="97"/>
        <v>0</v>
      </c>
      <c r="H334" s="349">
        <f t="shared" si="98"/>
        <v>261351.84599999999</v>
      </c>
      <c r="I334" s="334">
        <v>963.9</v>
      </c>
      <c r="J334" s="334">
        <v>0</v>
      </c>
      <c r="K334" s="334">
        <f t="shared" si="99"/>
        <v>963.9</v>
      </c>
      <c r="L334" s="359" t="s">
        <v>811</v>
      </c>
    </row>
    <row r="335" spans="1:61" ht="42.75" customHeight="1" outlineLevel="1" x14ac:dyDescent="0.45">
      <c r="A335" s="324">
        <v>282</v>
      </c>
      <c r="B335" s="324">
        <v>282</v>
      </c>
      <c r="C335" s="324" t="s">
        <v>263</v>
      </c>
      <c r="D335" s="324" t="s">
        <v>550</v>
      </c>
      <c r="E335" s="339">
        <v>2</v>
      </c>
      <c r="F335" s="334">
        <f t="shared" si="96"/>
        <v>11934</v>
      </c>
      <c r="G335" s="334">
        <f t="shared" si="97"/>
        <v>0</v>
      </c>
      <c r="H335" s="349">
        <f t="shared" si="98"/>
        <v>11934</v>
      </c>
      <c r="I335" s="334">
        <v>5967</v>
      </c>
      <c r="J335" s="334">
        <v>0</v>
      </c>
      <c r="K335" s="334">
        <f t="shared" si="99"/>
        <v>5967</v>
      </c>
      <c r="L335" s="359" t="s">
        <v>812</v>
      </c>
    </row>
    <row r="336" spans="1:61" ht="28.5" customHeight="1" outlineLevel="1" x14ac:dyDescent="0.45">
      <c r="A336" s="324">
        <v>283</v>
      </c>
      <c r="B336" s="324">
        <v>283</v>
      </c>
      <c r="C336" s="324" t="s">
        <v>264</v>
      </c>
      <c r="D336" s="324" t="s">
        <v>550</v>
      </c>
      <c r="E336" s="339">
        <v>3</v>
      </c>
      <c r="F336" s="334">
        <f t="shared" si="96"/>
        <v>15147</v>
      </c>
      <c r="G336" s="334">
        <f t="shared" si="97"/>
        <v>0</v>
      </c>
      <c r="H336" s="349">
        <f t="shared" si="98"/>
        <v>15147</v>
      </c>
      <c r="I336" s="334">
        <v>5049</v>
      </c>
      <c r="J336" s="334">
        <v>0</v>
      </c>
      <c r="K336" s="334">
        <f t="shared" si="99"/>
        <v>5049</v>
      </c>
      <c r="L336" s="359" t="s">
        <v>813</v>
      </c>
    </row>
    <row r="337" spans="1:61" s="26" customFormat="1" ht="42.75" x14ac:dyDescent="0.45">
      <c r="A337" s="323"/>
      <c r="B337" s="323"/>
      <c r="C337" s="323" t="s">
        <v>265</v>
      </c>
      <c r="D337" s="350">
        <f t="shared" ref="D337:E337" si="100">SUM(D338:D343)</f>
        <v>0</v>
      </c>
      <c r="E337" s="355">
        <f t="shared" si="100"/>
        <v>275.02000000000004</v>
      </c>
      <c r="F337" s="350">
        <f t="shared" ref="F337:H337" si="101">SUM(F338:F343)</f>
        <v>235449.8028</v>
      </c>
      <c r="G337" s="350">
        <f t="shared" si="101"/>
        <v>0</v>
      </c>
      <c r="H337" s="350">
        <f t="shared" si="101"/>
        <v>235449.8028</v>
      </c>
      <c r="I337" s="350"/>
      <c r="J337" s="350"/>
      <c r="K337" s="328">
        <f t="shared" si="99"/>
        <v>0</v>
      </c>
      <c r="L337" s="358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  <c r="AL337" s="53"/>
      <c r="AM337" s="53"/>
      <c r="AN337" s="53"/>
      <c r="AO337" s="53"/>
      <c r="AP337" s="53"/>
      <c r="AQ337" s="53"/>
      <c r="AR337" s="53"/>
      <c r="AS337" s="53"/>
      <c r="AT337" s="53"/>
      <c r="AU337" s="53"/>
      <c r="AV337" s="53"/>
      <c r="AW337" s="53"/>
      <c r="AX337" s="53"/>
      <c r="AY337" s="53"/>
      <c r="AZ337" s="53"/>
      <c r="BA337" s="53"/>
      <c r="BB337" s="53"/>
      <c r="BC337" s="53"/>
      <c r="BD337" s="53"/>
      <c r="BE337" s="53"/>
      <c r="BF337" s="53"/>
      <c r="BG337" s="53"/>
      <c r="BH337" s="53"/>
      <c r="BI337" s="53"/>
    </row>
    <row r="338" spans="1:61" ht="28.5" customHeight="1" outlineLevel="1" x14ac:dyDescent="0.45">
      <c r="A338" s="324">
        <v>284</v>
      </c>
      <c r="B338" s="324">
        <v>284</v>
      </c>
      <c r="C338" s="324" t="s">
        <v>266</v>
      </c>
      <c r="D338" s="324" t="s">
        <v>549</v>
      </c>
      <c r="E338" s="339">
        <v>106.84</v>
      </c>
      <c r="F338" s="334">
        <f t="shared" ref="F338:F343" si="102">I338*E338</f>
        <v>128320.182</v>
      </c>
      <c r="G338" s="334">
        <f t="shared" ref="G338:G343" si="103">J338*E338</f>
        <v>0</v>
      </c>
      <c r="H338" s="349">
        <f t="shared" si="98"/>
        <v>128320.182</v>
      </c>
      <c r="I338" s="334">
        <v>1201.05</v>
      </c>
      <c r="J338" s="334">
        <v>0</v>
      </c>
      <c r="K338" s="334">
        <f t="shared" si="99"/>
        <v>1201.05</v>
      </c>
      <c r="L338" s="359" t="s">
        <v>814</v>
      </c>
    </row>
    <row r="339" spans="1:61" ht="57" customHeight="1" outlineLevel="1" x14ac:dyDescent="0.45">
      <c r="A339" s="324">
        <v>285</v>
      </c>
      <c r="B339" s="324">
        <v>285</v>
      </c>
      <c r="C339" s="324" t="s">
        <v>267</v>
      </c>
      <c r="D339" s="324" t="s">
        <v>549</v>
      </c>
      <c r="E339" s="339">
        <v>44.02</v>
      </c>
      <c r="F339" s="334">
        <f t="shared" si="102"/>
        <v>27748.447200000002</v>
      </c>
      <c r="G339" s="334">
        <f t="shared" si="103"/>
        <v>0</v>
      </c>
      <c r="H339" s="349">
        <f t="shared" si="98"/>
        <v>27748.447200000002</v>
      </c>
      <c r="I339" s="334">
        <v>630.36</v>
      </c>
      <c r="J339" s="334">
        <v>0</v>
      </c>
      <c r="K339" s="334">
        <f t="shared" si="99"/>
        <v>630.36</v>
      </c>
      <c r="L339" s="359" t="s">
        <v>815</v>
      </c>
    </row>
    <row r="340" spans="1:61" ht="57" customHeight="1" outlineLevel="1" x14ac:dyDescent="0.45">
      <c r="A340" s="324">
        <v>286</v>
      </c>
      <c r="B340" s="324">
        <v>286</v>
      </c>
      <c r="C340" s="324" t="s">
        <v>268</v>
      </c>
      <c r="D340" s="324" t="s">
        <v>549</v>
      </c>
      <c r="E340" s="339">
        <v>20.88</v>
      </c>
      <c r="F340" s="334">
        <f t="shared" si="102"/>
        <v>13161.916799999999</v>
      </c>
      <c r="G340" s="334">
        <f t="shared" si="103"/>
        <v>0</v>
      </c>
      <c r="H340" s="349">
        <f t="shared" si="98"/>
        <v>13161.916799999999</v>
      </c>
      <c r="I340" s="334">
        <v>630.36</v>
      </c>
      <c r="J340" s="334">
        <v>0</v>
      </c>
      <c r="K340" s="334">
        <f t="shared" si="99"/>
        <v>630.36</v>
      </c>
      <c r="L340" s="359" t="s">
        <v>816</v>
      </c>
    </row>
    <row r="341" spans="1:61" ht="42.75" customHeight="1" outlineLevel="1" x14ac:dyDescent="0.45">
      <c r="A341" s="324">
        <v>287</v>
      </c>
      <c r="B341" s="324">
        <v>287</v>
      </c>
      <c r="C341" s="324" t="s">
        <v>269</v>
      </c>
      <c r="D341" s="324" t="s">
        <v>549</v>
      </c>
      <c r="E341" s="339">
        <v>9</v>
      </c>
      <c r="F341" s="334">
        <f t="shared" si="102"/>
        <v>8675.1</v>
      </c>
      <c r="G341" s="334">
        <f t="shared" si="103"/>
        <v>0</v>
      </c>
      <c r="H341" s="349">
        <f t="shared" si="98"/>
        <v>8675.1</v>
      </c>
      <c r="I341" s="334">
        <v>963.9</v>
      </c>
      <c r="J341" s="334">
        <v>0</v>
      </c>
      <c r="K341" s="334">
        <f t="shared" si="99"/>
        <v>963.9</v>
      </c>
      <c r="L341" s="359" t="s">
        <v>817</v>
      </c>
    </row>
    <row r="342" spans="1:61" ht="42.75" customHeight="1" outlineLevel="1" x14ac:dyDescent="0.45">
      <c r="A342" s="324">
        <v>288</v>
      </c>
      <c r="B342" s="324">
        <v>288</v>
      </c>
      <c r="C342" s="324" t="s">
        <v>270</v>
      </c>
      <c r="D342" s="324" t="s">
        <v>549</v>
      </c>
      <c r="E342" s="339">
        <v>40.68</v>
      </c>
      <c r="F342" s="334">
        <f t="shared" si="102"/>
        <v>25643.0448</v>
      </c>
      <c r="G342" s="334">
        <f t="shared" si="103"/>
        <v>0</v>
      </c>
      <c r="H342" s="349">
        <f t="shared" si="98"/>
        <v>25643.0448</v>
      </c>
      <c r="I342" s="334">
        <v>630.36</v>
      </c>
      <c r="J342" s="334">
        <v>0</v>
      </c>
      <c r="K342" s="334">
        <f t="shared" si="99"/>
        <v>630.36</v>
      </c>
      <c r="L342" s="359" t="s">
        <v>818</v>
      </c>
    </row>
    <row r="343" spans="1:61" ht="71.25" customHeight="1" outlineLevel="1" x14ac:dyDescent="0.45">
      <c r="A343" s="324">
        <v>289</v>
      </c>
      <c r="B343" s="324">
        <v>289</v>
      </c>
      <c r="C343" s="324" t="s">
        <v>271</v>
      </c>
      <c r="D343" s="324" t="s">
        <v>549</v>
      </c>
      <c r="E343" s="339">
        <v>53.6</v>
      </c>
      <c r="F343" s="334">
        <f t="shared" si="102"/>
        <v>31901.112000000005</v>
      </c>
      <c r="G343" s="334">
        <f t="shared" si="103"/>
        <v>0</v>
      </c>
      <c r="H343" s="349">
        <f t="shared" si="98"/>
        <v>31901.112000000005</v>
      </c>
      <c r="I343" s="334">
        <v>595.17000000000007</v>
      </c>
      <c r="J343" s="334">
        <v>0</v>
      </c>
      <c r="K343" s="334">
        <f t="shared" si="99"/>
        <v>595.17000000000007</v>
      </c>
      <c r="L343" s="359" t="s">
        <v>819</v>
      </c>
    </row>
    <row r="344" spans="1:61" s="26" customFormat="1" ht="28.5" x14ac:dyDescent="0.45">
      <c r="A344" s="323"/>
      <c r="B344" s="323"/>
      <c r="C344" s="323" t="s">
        <v>272</v>
      </c>
      <c r="D344" s="323"/>
      <c r="E344" s="338"/>
      <c r="F344" s="350">
        <f t="shared" ref="F344:H344" si="104">SUM(F345:F356)</f>
        <v>463769.74440000003</v>
      </c>
      <c r="G344" s="350">
        <f t="shared" si="104"/>
        <v>0</v>
      </c>
      <c r="H344" s="350">
        <f t="shared" si="104"/>
        <v>463769.74440000003</v>
      </c>
      <c r="I344" s="350"/>
      <c r="J344" s="350"/>
      <c r="K344" s="328">
        <f t="shared" si="99"/>
        <v>0</v>
      </c>
      <c r="L344" s="358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  <c r="AH344" s="53"/>
      <c r="AI344" s="53"/>
      <c r="AJ344" s="53"/>
      <c r="AK344" s="53"/>
      <c r="AL344" s="53"/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53"/>
      <c r="AX344" s="53"/>
      <c r="AY344" s="53"/>
      <c r="AZ344" s="53"/>
      <c r="BA344" s="53"/>
      <c r="BB344" s="53"/>
      <c r="BC344" s="53"/>
      <c r="BD344" s="53"/>
      <c r="BE344" s="53"/>
      <c r="BF344" s="53"/>
      <c r="BG344" s="53"/>
      <c r="BH344" s="53"/>
      <c r="BI344" s="53"/>
    </row>
    <row r="345" spans="1:61" ht="42.75" customHeight="1" outlineLevel="1" x14ac:dyDescent="0.45">
      <c r="A345" s="324">
        <v>290</v>
      </c>
      <c r="B345" s="324">
        <v>290</v>
      </c>
      <c r="C345" s="324" t="s">
        <v>273</v>
      </c>
      <c r="D345" s="324" t="s">
        <v>549</v>
      </c>
      <c r="E345" s="339">
        <v>83.16</v>
      </c>
      <c r="F345" s="334">
        <f t="shared" ref="F345:F356" si="105">I345*E345</f>
        <v>52420.7376</v>
      </c>
      <c r="G345" s="334">
        <f t="shared" ref="G345:G356" si="106">J345*E345</f>
        <v>0</v>
      </c>
      <c r="H345" s="349">
        <f t="shared" si="98"/>
        <v>52420.7376</v>
      </c>
      <c r="I345" s="334">
        <v>630.36</v>
      </c>
      <c r="J345" s="334">
        <v>0</v>
      </c>
      <c r="K345" s="334">
        <f t="shared" si="99"/>
        <v>630.36</v>
      </c>
      <c r="L345" s="359" t="s">
        <v>820</v>
      </c>
    </row>
    <row r="346" spans="1:61" ht="28.5" customHeight="1" outlineLevel="1" x14ac:dyDescent="0.45">
      <c r="A346" s="324">
        <v>291</v>
      </c>
      <c r="B346" s="324">
        <v>291</v>
      </c>
      <c r="C346" s="324" t="s">
        <v>257</v>
      </c>
      <c r="D346" s="324" t="s">
        <v>549</v>
      </c>
      <c r="E346" s="339">
        <v>83.16</v>
      </c>
      <c r="F346" s="334">
        <f t="shared" si="105"/>
        <v>22266.09</v>
      </c>
      <c r="G346" s="334">
        <f t="shared" si="106"/>
        <v>0</v>
      </c>
      <c r="H346" s="349">
        <f t="shared" si="98"/>
        <v>22266.09</v>
      </c>
      <c r="I346" s="334">
        <v>267.75</v>
      </c>
      <c r="J346" s="334">
        <v>0</v>
      </c>
      <c r="K346" s="334">
        <f t="shared" si="99"/>
        <v>267.75</v>
      </c>
      <c r="L346" s="359" t="s">
        <v>821</v>
      </c>
    </row>
    <row r="347" spans="1:61" ht="42.75" customHeight="1" outlineLevel="1" x14ac:dyDescent="0.45">
      <c r="A347" s="324">
        <v>292</v>
      </c>
      <c r="B347" s="324">
        <v>292</v>
      </c>
      <c r="C347" s="324" t="s">
        <v>256</v>
      </c>
      <c r="D347" s="324" t="s">
        <v>549</v>
      </c>
      <c r="E347" s="339">
        <v>83.16</v>
      </c>
      <c r="F347" s="334">
        <f t="shared" si="105"/>
        <v>76086.410400000008</v>
      </c>
      <c r="G347" s="334">
        <f t="shared" si="106"/>
        <v>0</v>
      </c>
      <c r="H347" s="349">
        <f t="shared" si="98"/>
        <v>76086.410400000008</v>
      </c>
      <c r="I347" s="334">
        <v>914.94</v>
      </c>
      <c r="J347" s="334">
        <v>0</v>
      </c>
      <c r="K347" s="334">
        <f t="shared" si="99"/>
        <v>914.94</v>
      </c>
      <c r="L347" s="359" t="s">
        <v>822</v>
      </c>
    </row>
    <row r="348" spans="1:61" ht="28.5" customHeight="1" outlineLevel="1" x14ac:dyDescent="0.45">
      <c r="A348" s="324">
        <v>293</v>
      </c>
      <c r="B348" s="324">
        <v>293</v>
      </c>
      <c r="C348" s="324" t="s">
        <v>255</v>
      </c>
      <c r="D348" s="324" t="s">
        <v>549</v>
      </c>
      <c r="E348" s="339">
        <v>83.16</v>
      </c>
      <c r="F348" s="334">
        <f t="shared" si="105"/>
        <v>59164.181999999993</v>
      </c>
      <c r="G348" s="334">
        <f t="shared" si="106"/>
        <v>0</v>
      </c>
      <c r="H348" s="349">
        <f t="shared" si="98"/>
        <v>59164.181999999993</v>
      </c>
      <c r="I348" s="334">
        <v>711.44999999999993</v>
      </c>
      <c r="J348" s="334">
        <v>0</v>
      </c>
      <c r="K348" s="334">
        <f t="shared" si="99"/>
        <v>711.44999999999993</v>
      </c>
      <c r="L348" s="359" t="s">
        <v>823</v>
      </c>
    </row>
    <row r="349" spans="1:61" ht="28.5" customHeight="1" outlineLevel="1" x14ac:dyDescent="0.45">
      <c r="A349" s="324">
        <v>294</v>
      </c>
      <c r="B349" s="324">
        <v>294</v>
      </c>
      <c r="C349" s="324" t="s">
        <v>254</v>
      </c>
      <c r="D349" s="324" t="s">
        <v>549</v>
      </c>
      <c r="E349" s="339">
        <v>83.16</v>
      </c>
      <c r="F349" s="334">
        <f t="shared" si="105"/>
        <v>71569.574999999997</v>
      </c>
      <c r="G349" s="334">
        <f t="shared" si="106"/>
        <v>0</v>
      </c>
      <c r="H349" s="349">
        <f t="shared" si="98"/>
        <v>71569.574999999997</v>
      </c>
      <c r="I349" s="334">
        <v>860.625</v>
      </c>
      <c r="J349" s="334">
        <v>0</v>
      </c>
      <c r="K349" s="334">
        <f t="shared" si="99"/>
        <v>860.625</v>
      </c>
      <c r="L349" s="359" t="s">
        <v>824</v>
      </c>
    </row>
    <row r="350" spans="1:61" ht="85.5" customHeight="1" outlineLevel="1" x14ac:dyDescent="0.45">
      <c r="A350" s="324">
        <v>295</v>
      </c>
      <c r="B350" s="324">
        <v>295</v>
      </c>
      <c r="C350" s="324" t="s">
        <v>274</v>
      </c>
      <c r="D350" s="324" t="s">
        <v>549</v>
      </c>
      <c r="E350" s="339">
        <v>28.76</v>
      </c>
      <c r="F350" s="334">
        <f t="shared" si="105"/>
        <v>72604.62000000001</v>
      </c>
      <c r="G350" s="334">
        <f t="shared" si="106"/>
        <v>0</v>
      </c>
      <c r="H350" s="349">
        <f t="shared" si="98"/>
        <v>72604.62000000001</v>
      </c>
      <c r="I350" s="334">
        <v>2524.5</v>
      </c>
      <c r="J350" s="334">
        <v>0</v>
      </c>
      <c r="K350" s="334">
        <f t="shared" si="99"/>
        <v>2524.5</v>
      </c>
      <c r="L350" s="359" t="s">
        <v>825</v>
      </c>
    </row>
    <row r="351" spans="1:61" ht="28.5" customHeight="1" outlineLevel="1" x14ac:dyDescent="0.45">
      <c r="A351" s="324">
        <v>296</v>
      </c>
      <c r="B351" s="324">
        <v>296</v>
      </c>
      <c r="C351" s="324" t="s">
        <v>275</v>
      </c>
      <c r="D351" s="324" t="s">
        <v>550</v>
      </c>
      <c r="E351" s="339">
        <v>30</v>
      </c>
      <c r="F351" s="334">
        <f t="shared" si="105"/>
        <v>0</v>
      </c>
      <c r="G351" s="334">
        <f t="shared" si="106"/>
        <v>0</v>
      </c>
      <c r="H351" s="349">
        <f t="shared" si="98"/>
        <v>0</v>
      </c>
      <c r="I351" s="334">
        <v>0</v>
      </c>
      <c r="J351" s="334">
        <v>0</v>
      </c>
      <c r="K351" s="334">
        <f t="shared" si="99"/>
        <v>0</v>
      </c>
      <c r="L351" s="359" t="s">
        <v>826</v>
      </c>
    </row>
    <row r="352" spans="1:61" ht="57" customHeight="1" outlineLevel="1" x14ac:dyDescent="0.45">
      <c r="A352" s="324">
        <v>297</v>
      </c>
      <c r="B352" s="324">
        <v>297</v>
      </c>
      <c r="C352" s="324" t="s">
        <v>276</v>
      </c>
      <c r="D352" s="324" t="s">
        <v>549</v>
      </c>
      <c r="E352" s="339">
        <v>15.39</v>
      </c>
      <c r="F352" s="334">
        <f t="shared" si="105"/>
        <v>11726.256599999999</v>
      </c>
      <c r="G352" s="334">
        <f t="shared" si="106"/>
        <v>0</v>
      </c>
      <c r="H352" s="349">
        <f t="shared" si="98"/>
        <v>11726.256599999999</v>
      </c>
      <c r="I352" s="334">
        <v>761.93999999999994</v>
      </c>
      <c r="J352" s="334">
        <v>0</v>
      </c>
      <c r="K352" s="334">
        <f t="shared" si="99"/>
        <v>761.93999999999994</v>
      </c>
      <c r="L352" s="359" t="s">
        <v>827</v>
      </c>
    </row>
    <row r="353" spans="1:61" ht="42.75" customHeight="1" outlineLevel="1" x14ac:dyDescent="0.45">
      <c r="A353" s="324">
        <v>298</v>
      </c>
      <c r="B353" s="324">
        <v>298</v>
      </c>
      <c r="C353" s="324" t="s">
        <v>277</v>
      </c>
      <c r="D353" s="324" t="s">
        <v>549</v>
      </c>
      <c r="E353" s="339">
        <v>10.8</v>
      </c>
      <c r="F353" s="334">
        <f t="shared" si="105"/>
        <v>3123.0359999999996</v>
      </c>
      <c r="G353" s="334">
        <f t="shared" si="106"/>
        <v>0</v>
      </c>
      <c r="H353" s="349">
        <f t="shared" si="98"/>
        <v>3123.0359999999996</v>
      </c>
      <c r="I353" s="334">
        <v>289.16999999999996</v>
      </c>
      <c r="J353" s="334">
        <v>0</v>
      </c>
      <c r="K353" s="334">
        <f t="shared" si="99"/>
        <v>289.16999999999996</v>
      </c>
      <c r="L353" s="359" t="s">
        <v>828</v>
      </c>
    </row>
    <row r="354" spans="1:61" ht="42.75" customHeight="1" outlineLevel="1" x14ac:dyDescent="0.45">
      <c r="A354" s="324">
        <v>299</v>
      </c>
      <c r="B354" s="324">
        <v>299</v>
      </c>
      <c r="C354" s="324" t="s">
        <v>278</v>
      </c>
      <c r="D354" s="324" t="s">
        <v>549</v>
      </c>
      <c r="E354" s="339">
        <v>25.03</v>
      </c>
      <c r="F354" s="334">
        <f t="shared" si="105"/>
        <v>20105.3475</v>
      </c>
      <c r="G354" s="334">
        <f t="shared" si="106"/>
        <v>0</v>
      </c>
      <c r="H354" s="349">
        <f t="shared" si="98"/>
        <v>20105.3475</v>
      </c>
      <c r="I354" s="334">
        <v>803.25</v>
      </c>
      <c r="J354" s="334">
        <v>0</v>
      </c>
      <c r="K354" s="334">
        <f t="shared" si="99"/>
        <v>803.25</v>
      </c>
      <c r="L354" s="359" t="s">
        <v>829</v>
      </c>
    </row>
    <row r="355" spans="1:61" ht="57" customHeight="1" outlineLevel="1" x14ac:dyDescent="0.45">
      <c r="A355" s="324">
        <v>300</v>
      </c>
      <c r="B355" s="324">
        <v>300</v>
      </c>
      <c r="C355" s="324" t="s">
        <v>279</v>
      </c>
      <c r="D355" s="324" t="s">
        <v>549</v>
      </c>
      <c r="E355" s="339">
        <v>36.24</v>
      </c>
      <c r="F355" s="334">
        <f t="shared" si="105"/>
        <v>37094.176800000001</v>
      </c>
      <c r="G355" s="334">
        <f t="shared" si="106"/>
        <v>0</v>
      </c>
      <c r="H355" s="349">
        <f t="shared" si="98"/>
        <v>37094.176800000001</v>
      </c>
      <c r="I355" s="334">
        <v>1023.57</v>
      </c>
      <c r="J355" s="334">
        <v>0</v>
      </c>
      <c r="K355" s="334">
        <f t="shared" si="99"/>
        <v>1023.57</v>
      </c>
      <c r="L355" s="359" t="s">
        <v>830</v>
      </c>
    </row>
    <row r="356" spans="1:61" ht="71.25" customHeight="1" outlineLevel="1" x14ac:dyDescent="0.45">
      <c r="A356" s="324">
        <v>301</v>
      </c>
      <c r="B356" s="324">
        <v>301</v>
      </c>
      <c r="C356" s="324" t="s">
        <v>280</v>
      </c>
      <c r="D356" s="324" t="s">
        <v>553</v>
      </c>
      <c r="E356" s="339">
        <v>1.3109999999999999</v>
      </c>
      <c r="F356" s="334">
        <f t="shared" si="105"/>
        <v>37609.3125</v>
      </c>
      <c r="G356" s="334">
        <f t="shared" si="106"/>
        <v>0</v>
      </c>
      <c r="H356" s="349">
        <f t="shared" si="98"/>
        <v>37609.3125</v>
      </c>
      <c r="I356" s="334">
        <v>28687.5</v>
      </c>
      <c r="J356" s="334">
        <v>0</v>
      </c>
      <c r="K356" s="334">
        <f t="shared" si="99"/>
        <v>28687.5</v>
      </c>
      <c r="L356" s="359" t="s">
        <v>831</v>
      </c>
    </row>
    <row r="357" spans="1:61" s="26" customFormat="1" x14ac:dyDescent="0.45">
      <c r="A357" s="323"/>
      <c r="B357" s="323"/>
      <c r="C357" s="323" t="s">
        <v>281</v>
      </c>
      <c r="D357" s="323"/>
      <c r="E357" s="338"/>
      <c r="F357" s="350">
        <f t="shared" ref="F357:H357" si="107">SUM(F358:F365)</f>
        <v>1149046.5545999999</v>
      </c>
      <c r="G357" s="350">
        <f t="shared" si="107"/>
        <v>0</v>
      </c>
      <c r="H357" s="350">
        <f t="shared" si="107"/>
        <v>1149046.5545999999</v>
      </c>
      <c r="I357" s="350"/>
      <c r="J357" s="350"/>
      <c r="K357" s="328">
        <f t="shared" si="99"/>
        <v>0</v>
      </c>
      <c r="L357" s="358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  <c r="AL357" s="53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G357" s="53"/>
      <c r="BH357" s="53"/>
      <c r="BI357" s="53"/>
    </row>
    <row r="358" spans="1:61" ht="42.75" customHeight="1" outlineLevel="1" x14ac:dyDescent="0.45">
      <c r="A358" s="324">
        <v>302</v>
      </c>
      <c r="B358" s="324">
        <v>302</v>
      </c>
      <c r="C358" s="324" t="s">
        <v>282</v>
      </c>
      <c r="D358" s="324" t="s">
        <v>552</v>
      </c>
      <c r="E358" s="339">
        <v>678</v>
      </c>
      <c r="F358" s="334">
        <f t="shared" ref="F358:F365" si="108">I358*E358</f>
        <v>66908.430000000008</v>
      </c>
      <c r="G358" s="334">
        <f t="shared" ref="G358:G365" si="109">J358*E358</f>
        <v>0</v>
      </c>
      <c r="H358" s="349">
        <f t="shared" si="98"/>
        <v>66908.430000000008</v>
      </c>
      <c r="I358" s="334">
        <v>98.685000000000002</v>
      </c>
      <c r="J358" s="334">
        <v>0</v>
      </c>
      <c r="K358" s="334">
        <f t="shared" si="99"/>
        <v>98.685000000000002</v>
      </c>
      <c r="L358" s="359" t="s">
        <v>832</v>
      </c>
    </row>
    <row r="359" spans="1:61" ht="42.75" customHeight="1" outlineLevel="1" x14ac:dyDescent="0.45">
      <c r="A359" s="324">
        <v>303</v>
      </c>
      <c r="B359" s="324">
        <v>303</v>
      </c>
      <c r="C359" s="324" t="s">
        <v>283</v>
      </c>
      <c r="D359" s="324" t="s">
        <v>552</v>
      </c>
      <c r="E359" s="339">
        <v>67.8</v>
      </c>
      <c r="F359" s="334">
        <f t="shared" si="108"/>
        <v>6690.8429999999998</v>
      </c>
      <c r="G359" s="334">
        <f t="shared" si="109"/>
        <v>0</v>
      </c>
      <c r="H359" s="349">
        <f t="shared" si="98"/>
        <v>6690.8429999999998</v>
      </c>
      <c r="I359" s="334">
        <v>98.685000000000002</v>
      </c>
      <c r="J359" s="334">
        <v>0</v>
      </c>
      <c r="K359" s="334">
        <f t="shared" si="99"/>
        <v>98.685000000000002</v>
      </c>
      <c r="L359" s="359" t="s">
        <v>833</v>
      </c>
    </row>
    <row r="360" spans="1:61" ht="42.75" customHeight="1" outlineLevel="1" x14ac:dyDescent="0.45">
      <c r="A360" s="324">
        <v>304</v>
      </c>
      <c r="B360" s="324">
        <v>304</v>
      </c>
      <c r="C360" s="324" t="s">
        <v>284</v>
      </c>
      <c r="D360" s="324" t="s">
        <v>552</v>
      </c>
      <c r="E360" s="339">
        <v>90.4</v>
      </c>
      <c r="F360" s="334">
        <f t="shared" si="108"/>
        <v>8921.1240000000016</v>
      </c>
      <c r="G360" s="334">
        <f t="shared" si="109"/>
        <v>0</v>
      </c>
      <c r="H360" s="349">
        <f t="shared" si="98"/>
        <v>8921.1240000000016</v>
      </c>
      <c r="I360" s="334">
        <v>98.685000000000002</v>
      </c>
      <c r="J360" s="334">
        <v>0</v>
      </c>
      <c r="K360" s="334">
        <f t="shared" si="99"/>
        <v>98.685000000000002</v>
      </c>
      <c r="L360" s="359" t="s">
        <v>834</v>
      </c>
    </row>
    <row r="361" spans="1:61" ht="42.75" customHeight="1" outlineLevel="1" x14ac:dyDescent="0.45">
      <c r="A361" s="324">
        <v>305</v>
      </c>
      <c r="B361" s="324">
        <v>305</v>
      </c>
      <c r="C361" s="324" t="s">
        <v>285</v>
      </c>
      <c r="D361" s="324" t="s">
        <v>553</v>
      </c>
      <c r="E361" s="339">
        <v>4.6079999999999997</v>
      </c>
      <c r="F361" s="334">
        <f t="shared" si="108"/>
        <v>454740.47999999998</v>
      </c>
      <c r="G361" s="334">
        <f t="shared" si="109"/>
        <v>0</v>
      </c>
      <c r="H361" s="349">
        <f t="shared" si="98"/>
        <v>454740.47999999998</v>
      </c>
      <c r="I361" s="334">
        <v>98685</v>
      </c>
      <c r="J361" s="334">
        <v>0</v>
      </c>
      <c r="K361" s="334">
        <f t="shared" si="99"/>
        <v>98685</v>
      </c>
      <c r="L361" s="359" t="s">
        <v>835</v>
      </c>
    </row>
    <row r="362" spans="1:61" ht="42.75" customHeight="1" outlineLevel="1" x14ac:dyDescent="0.45">
      <c r="A362" s="324">
        <v>306</v>
      </c>
      <c r="B362" s="324">
        <v>306</v>
      </c>
      <c r="C362" s="324" t="s">
        <v>286</v>
      </c>
      <c r="D362" s="324" t="s">
        <v>552</v>
      </c>
      <c r="E362" s="339">
        <v>48</v>
      </c>
      <c r="F362" s="334">
        <f t="shared" si="108"/>
        <v>4736.88</v>
      </c>
      <c r="G362" s="334">
        <f t="shared" si="109"/>
        <v>0</v>
      </c>
      <c r="H362" s="349">
        <f t="shared" si="98"/>
        <v>4736.88</v>
      </c>
      <c r="I362" s="334">
        <v>98.685000000000002</v>
      </c>
      <c r="J362" s="334">
        <v>0</v>
      </c>
      <c r="K362" s="334">
        <f t="shared" si="99"/>
        <v>98.685000000000002</v>
      </c>
      <c r="L362" s="359" t="s">
        <v>836</v>
      </c>
    </row>
    <row r="363" spans="1:61" ht="42.75" customHeight="1" outlineLevel="1" x14ac:dyDescent="0.45">
      <c r="A363" s="324">
        <v>307</v>
      </c>
      <c r="B363" s="324">
        <v>307</v>
      </c>
      <c r="C363" s="324" t="s">
        <v>287</v>
      </c>
      <c r="D363" s="324" t="s">
        <v>552</v>
      </c>
      <c r="E363" s="339">
        <v>331.69</v>
      </c>
      <c r="F363" s="334">
        <f t="shared" si="108"/>
        <v>63943.198199999999</v>
      </c>
      <c r="G363" s="334">
        <f t="shared" si="109"/>
        <v>0</v>
      </c>
      <c r="H363" s="349">
        <f t="shared" si="98"/>
        <v>63943.198199999999</v>
      </c>
      <c r="I363" s="334">
        <v>192.78</v>
      </c>
      <c r="J363" s="334">
        <v>0</v>
      </c>
      <c r="K363" s="334">
        <f t="shared" si="99"/>
        <v>192.78</v>
      </c>
      <c r="L363" s="359" t="s">
        <v>837</v>
      </c>
    </row>
    <row r="364" spans="1:61" ht="57" customHeight="1" outlineLevel="1" x14ac:dyDescent="0.45">
      <c r="A364" s="324">
        <v>308</v>
      </c>
      <c r="B364" s="324">
        <v>308</v>
      </c>
      <c r="C364" s="324" t="s">
        <v>288</v>
      </c>
      <c r="D364" s="324" t="s">
        <v>552</v>
      </c>
      <c r="E364" s="339">
        <v>7.23</v>
      </c>
      <c r="F364" s="334">
        <f t="shared" si="108"/>
        <v>1393.7994000000001</v>
      </c>
      <c r="G364" s="334">
        <f t="shared" si="109"/>
        <v>0</v>
      </c>
      <c r="H364" s="349">
        <f t="shared" si="98"/>
        <v>1393.7994000000001</v>
      </c>
      <c r="I364" s="334">
        <v>192.78</v>
      </c>
      <c r="J364" s="334">
        <v>0</v>
      </c>
      <c r="K364" s="334">
        <f t="shared" si="99"/>
        <v>192.78</v>
      </c>
      <c r="L364" s="359" t="s">
        <v>838</v>
      </c>
    </row>
    <row r="365" spans="1:61" ht="99.75" customHeight="1" outlineLevel="1" x14ac:dyDescent="0.45">
      <c r="A365" s="324">
        <v>309</v>
      </c>
      <c r="B365" s="324">
        <v>309</v>
      </c>
      <c r="C365" s="324" t="s">
        <v>289</v>
      </c>
      <c r="D365" s="324" t="s">
        <v>553</v>
      </c>
      <c r="E365" s="339">
        <v>2.81</v>
      </c>
      <c r="F365" s="334">
        <f t="shared" si="108"/>
        <v>541711.80000000005</v>
      </c>
      <c r="G365" s="334">
        <f t="shared" si="109"/>
        <v>0</v>
      </c>
      <c r="H365" s="349">
        <f t="shared" si="98"/>
        <v>541711.80000000005</v>
      </c>
      <c r="I365" s="334">
        <v>192780</v>
      </c>
      <c r="J365" s="334">
        <v>0</v>
      </c>
      <c r="K365" s="334">
        <f t="shared" si="99"/>
        <v>192780</v>
      </c>
      <c r="L365" s="359" t="s">
        <v>839</v>
      </c>
    </row>
    <row r="366" spans="1:61" s="26" customFormat="1" x14ac:dyDescent="0.45">
      <c r="A366" s="323"/>
      <c r="B366" s="323"/>
      <c r="C366" s="323" t="s">
        <v>290</v>
      </c>
      <c r="D366" s="323"/>
      <c r="E366" s="338"/>
      <c r="F366" s="350">
        <f t="shared" ref="F366:H366" si="110">SUM(F367:F370)</f>
        <v>225787.33260000002</v>
      </c>
      <c r="G366" s="350">
        <f t="shared" si="110"/>
        <v>0</v>
      </c>
      <c r="H366" s="350">
        <f t="shared" si="110"/>
        <v>225787.33260000002</v>
      </c>
      <c r="I366" s="350"/>
      <c r="J366" s="350"/>
      <c r="K366" s="328">
        <f t="shared" si="99"/>
        <v>0</v>
      </c>
      <c r="L366" s="358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  <c r="AJ366" s="53"/>
      <c r="AK366" s="53"/>
      <c r="AL366" s="53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G366" s="53"/>
      <c r="BH366" s="53"/>
      <c r="BI366" s="53"/>
    </row>
    <row r="367" spans="1:61" ht="42.75" customHeight="1" outlineLevel="1" x14ac:dyDescent="0.45">
      <c r="A367" s="324">
        <v>310</v>
      </c>
      <c r="B367" s="324">
        <v>310</v>
      </c>
      <c r="C367" s="324" t="s">
        <v>291</v>
      </c>
      <c r="D367" s="324" t="s">
        <v>552</v>
      </c>
      <c r="E367" s="339">
        <v>511.2</v>
      </c>
      <c r="F367" s="334">
        <f>I367*E367</f>
        <v>50447.771999999997</v>
      </c>
      <c r="G367" s="334">
        <f>J367*E367</f>
        <v>0</v>
      </c>
      <c r="H367" s="349">
        <f t="shared" si="98"/>
        <v>50447.771999999997</v>
      </c>
      <c r="I367" s="334">
        <v>98.685000000000002</v>
      </c>
      <c r="J367" s="334">
        <v>0</v>
      </c>
      <c r="K367" s="334">
        <f t="shared" si="99"/>
        <v>98.685000000000002</v>
      </c>
      <c r="L367" s="359" t="s">
        <v>840</v>
      </c>
    </row>
    <row r="368" spans="1:61" ht="85.5" customHeight="1" outlineLevel="1" x14ac:dyDescent="0.45">
      <c r="A368" s="324">
        <v>311</v>
      </c>
      <c r="B368" s="324">
        <v>311</v>
      </c>
      <c r="C368" s="324" t="s">
        <v>292</v>
      </c>
      <c r="D368" s="324" t="s">
        <v>552</v>
      </c>
      <c r="E368" s="339">
        <v>375.15</v>
      </c>
      <c r="F368" s="334">
        <f>I368*E368</f>
        <v>37021.677749999995</v>
      </c>
      <c r="G368" s="334">
        <f>J368*E368</f>
        <v>0</v>
      </c>
      <c r="H368" s="349">
        <f t="shared" si="98"/>
        <v>37021.677749999995</v>
      </c>
      <c r="I368" s="334">
        <v>98.685000000000002</v>
      </c>
      <c r="J368" s="334">
        <v>0</v>
      </c>
      <c r="K368" s="334">
        <f t="shared" si="99"/>
        <v>98.685000000000002</v>
      </c>
      <c r="L368" s="359" t="s">
        <v>841</v>
      </c>
    </row>
    <row r="369" spans="1:61" ht="85.5" customHeight="1" outlineLevel="1" x14ac:dyDescent="0.45">
      <c r="A369" s="324">
        <v>312</v>
      </c>
      <c r="B369" s="324">
        <v>312</v>
      </c>
      <c r="C369" s="324" t="s">
        <v>293</v>
      </c>
      <c r="D369" s="324" t="s">
        <v>552</v>
      </c>
      <c r="E369" s="339">
        <v>1012.04</v>
      </c>
      <c r="F369" s="334">
        <f>I369*E369</f>
        <v>99873.167400000006</v>
      </c>
      <c r="G369" s="334">
        <f>J369*E369</f>
        <v>0</v>
      </c>
      <c r="H369" s="349">
        <f t="shared" si="98"/>
        <v>99873.167400000006</v>
      </c>
      <c r="I369" s="334">
        <v>98.685000000000002</v>
      </c>
      <c r="J369" s="334">
        <v>0</v>
      </c>
      <c r="K369" s="334">
        <f t="shared" si="99"/>
        <v>98.685000000000002</v>
      </c>
      <c r="L369" s="359" t="s">
        <v>842</v>
      </c>
    </row>
    <row r="370" spans="1:61" ht="42.75" customHeight="1" outlineLevel="1" x14ac:dyDescent="0.45">
      <c r="A370" s="324">
        <v>313</v>
      </c>
      <c r="B370" s="324">
        <v>313</v>
      </c>
      <c r="C370" s="324" t="s">
        <v>294</v>
      </c>
      <c r="D370" s="324" t="s">
        <v>552</v>
      </c>
      <c r="E370" s="339">
        <v>389.57</v>
      </c>
      <c r="F370" s="334">
        <f>I370*E370</f>
        <v>38444.715450000003</v>
      </c>
      <c r="G370" s="334">
        <f>J370*E370</f>
        <v>0</v>
      </c>
      <c r="H370" s="349">
        <f t="shared" si="98"/>
        <v>38444.715450000003</v>
      </c>
      <c r="I370" s="334">
        <v>98.685000000000002</v>
      </c>
      <c r="J370" s="334">
        <v>0</v>
      </c>
      <c r="K370" s="334">
        <f t="shared" si="99"/>
        <v>98.685000000000002</v>
      </c>
      <c r="L370" s="359" t="s">
        <v>843</v>
      </c>
    </row>
    <row r="371" spans="1:61" s="30" customFormat="1" x14ac:dyDescent="0.45">
      <c r="A371" s="322"/>
      <c r="B371" s="322"/>
      <c r="C371" s="322" t="s">
        <v>63</v>
      </c>
      <c r="D371" s="322"/>
      <c r="E371" s="356">
        <f t="shared" ref="E371" si="111">E372+E378+E383+E388+E393+E395+E397+E402+E404+E407+E409+E411+E413</f>
        <v>0</v>
      </c>
      <c r="F371" s="348">
        <f t="shared" ref="F371:H371" si="112">F372+F378+F383+F388+F393+F395+F397+F402+F404+F407+F409+F411+F413</f>
        <v>2528920.4867100003</v>
      </c>
      <c r="G371" s="348">
        <f t="shared" si="112"/>
        <v>1063958.801895594</v>
      </c>
      <c r="H371" s="348">
        <f t="shared" si="112"/>
        <v>3592879.288605595</v>
      </c>
      <c r="I371" s="348"/>
      <c r="J371" s="348"/>
      <c r="K371" s="330">
        <f t="shared" si="99"/>
        <v>0</v>
      </c>
      <c r="L371" s="357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  <c r="AL371" s="55"/>
      <c r="AM371" s="55"/>
      <c r="AN371" s="55"/>
      <c r="AO371" s="55"/>
      <c r="AP371" s="55"/>
      <c r="AQ371" s="55"/>
      <c r="AR371" s="55"/>
      <c r="AS371" s="55"/>
      <c r="AT371" s="55"/>
      <c r="AU371" s="55"/>
      <c r="AV371" s="55"/>
      <c r="AW371" s="55"/>
      <c r="AX371" s="55"/>
      <c r="AY371" s="55"/>
      <c r="AZ371" s="55"/>
      <c r="BA371" s="55"/>
      <c r="BB371" s="55"/>
      <c r="BC371" s="55"/>
      <c r="BD371" s="55"/>
      <c r="BE371" s="55"/>
      <c r="BF371" s="55"/>
      <c r="BG371" s="55"/>
      <c r="BH371" s="55"/>
      <c r="BI371" s="55"/>
    </row>
    <row r="372" spans="1:61" s="26" customFormat="1" x14ac:dyDescent="0.45">
      <c r="A372" s="323"/>
      <c r="B372" s="323"/>
      <c r="C372" s="323" t="s">
        <v>295</v>
      </c>
      <c r="D372" s="323"/>
      <c r="E372" s="338"/>
      <c r="F372" s="350">
        <f t="shared" ref="F372:H372" si="113">SUM(F373:F377)</f>
        <v>126245.84319</v>
      </c>
      <c r="G372" s="350">
        <f t="shared" si="113"/>
        <v>84181.33560751201</v>
      </c>
      <c r="H372" s="350">
        <f t="shared" si="113"/>
        <v>210427.178797512</v>
      </c>
      <c r="I372" s="350"/>
      <c r="J372" s="350"/>
      <c r="K372" s="328">
        <f t="shared" si="99"/>
        <v>0</v>
      </c>
      <c r="L372" s="358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  <c r="AJ372" s="53"/>
      <c r="AK372" s="53"/>
      <c r="AL372" s="53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G372" s="53"/>
      <c r="BH372" s="53"/>
      <c r="BI372" s="53"/>
    </row>
    <row r="373" spans="1:61" ht="128.25" customHeight="1" outlineLevel="1" x14ac:dyDescent="0.45">
      <c r="A373" s="324">
        <v>314</v>
      </c>
      <c r="B373" s="324">
        <v>314</v>
      </c>
      <c r="C373" s="324" t="s">
        <v>296</v>
      </c>
      <c r="D373" s="324" t="s">
        <v>552</v>
      </c>
      <c r="E373" s="339">
        <v>654.11</v>
      </c>
      <c r="F373" s="334">
        <f>I373*E373</f>
        <v>71306.166375000001</v>
      </c>
      <c r="G373" s="334">
        <f>J373*E373</f>
        <v>54849.085830000004</v>
      </c>
      <c r="H373" s="349">
        <f t="shared" si="98"/>
        <v>126155.252205</v>
      </c>
      <c r="I373" s="334">
        <v>109.0125</v>
      </c>
      <c r="J373" s="334">
        <v>83.853000000000009</v>
      </c>
      <c r="K373" s="334">
        <f t="shared" si="99"/>
        <v>192.8655</v>
      </c>
      <c r="L373" s="359" t="s">
        <v>844</v>
      </c>
    </row>
    <row r="374" spans="1:61" ht="114" customHeight="1" outlineLevel="1" x14ac:dyDescent="0.45">
      <c r="A374" s="324">
        <v>315</v>
      </c>
      <c r="B374" s="324">
        <v>315</v>
      </c>
      <c r="C374" s="324" t="s">
        <v>297</v>
      </c>
      <c r="D374" s="324" t="s">
        <v>552</v>
      </c>
      <c r="E374" s="339">
        <v>88.67</v>
      </c>
      <c r="F374" s="334">
        <f>I374*E374</f>
        <v>9666.1383750000005</v>
      </c>
      <c r="G374" s="334">
        <f>J374*E374</f>
        <v>7435.2455100000006</v>
      </c>
      <c r="H374" s="349">
        <f t="shared" si="98"/>
        <v>17101.383885000003</v>
      </c>
      <c r="I374" s="334">
        <v>109.0125</v>
      </c>
      <c r="J374" s="334">
        <v>83.853000000000009</v>
      </c>
      <c r="K374" s="334">
        <f t="shared" si="99"/>
        <v>192.8655</v>
      </c>
      <c r="L374" s="359" t="s">
        <v>845</v>
      </c>
    </row>
    <row r="375" spans="1:61" ht="42.75" customHeight="1" outlineLevel="1" x14ac:dyDescent="0.45">
      <c r="A375" s="324">
        <v>316</v>
      </c>
      <c r="B375" s="324">
        <v>316</v>
      </c>
      <c r="C375" s="324" t="s">
        <v>298</v>
      </c>
      <c r="D375" s="324" t="s">
        <v>552</v>
      </c>
      <c r="E375" s="339">
        <v>65.3</v>
      </c>
      <c r="F375" s="334">
        <f>I375*E375</f>
        <v>7118.5162499999997</v>
      </c>
      <c r="G375" s="334">
        <f>J375*E375</f>
        <v>5669.5419000000002</v>
      </c>
      <c r="H375" s="349">
        <f t="shared" si="98"/>
        <v>12788.058150000001</v>
      </c>
      <c r="I375" s="334">
        <v>109.0125</v>
      </c>
      <c r="J375" s="334">
        <v>86.823000000000008</v>
      </c>
      <c r="K375" s="334">
        <f t="shared" si="99"/>
        <v>195.83550000000002</v>
      </c>
      <c r="L375" s="359" t="s">
        <v>846</v>
      </c>
    </row>
    <row r="376" spans="1:61" outlineLevel="1" x14ac:dyDescent="0.45">
      <c r="A376" s="324">
        <v>317</v>
      </c>
      <c r="B376" s="324">
        <v>317</v>
      </c>
      <c r="C376" s="324" t="s">
        <v>299</v>
      </c>
      <c r="D376" s="324" t="s">
        <v>552</v>
      </c>
      <c r="E376" s="339">
        <v>58.95</v>
      </c>
      <c r="F376" s="334">
        <f>I376*E376</f>
        <v>35581.335750000006</v>
      </c>
      <c r="G376" s="334">
        <f>J376*E376</f>
        <v>15132.877650000004</v>
      </c>
      <c r="H376" s="349">
        <f t="shared" si="98"/>
        <v>50714.213400000008</v>
      </c>
      <c r="I376" s="334">
        <v>603.58500000000004</v>
      </c>
      <c r="J376" s="334">
        <v>256.70700000000005</v>
      </c>
      <c r="K376" s="334">
        <f t="shared" si="99"/>
        <v>860.29200000000014</v>
      </c>
      <c r="L376" s="359" t="s">
        <v>847</v>
      </c>
    </row>
    <row r="377" spans="1:61" ht="57" customHeight="1" outlineLevel="1" x14ac:dyDescent="0.45">
      <c r="A377" s="324">
        <v>318</v>
      </c>
      <c r="B377" s="324">
        <v>318</v>
      </c>
      <c r="C377" s="324" t="s">
        <v>299</v>
      </c>
      <c r="D377" s="324" t="s">
        <v>552</v>
      </c>
      <c r="E377" s="339">
        <v>4.2640000000000002</v>
      </c>
      <c r="F377" s="334">
        <f>I377*E377</f>
        <v>2573.6864400000004</v>
      </c>
      <c r="G377" s="334">
        <f>J377*E377</f>
        <v>1094.584717512</v>
      </c>
      <c r="H377" s="349">
        <f t="shared" si="98"/>
        <v>3668.2711575120002</v>
      </c>
      <c r="I377" s="334">
        <v>603.58500000000004</v>
      </c>
      <c r="J377" s="334">
        <v>256.703733</v>
      </c>
      <c r="K377" s="334">
        <f t="shared" si="99"/>
        <v>860.28873300000009</v>
      </c>
      <c r="L377" s="359" t="s">
        <v>848</v>
      </c>
    </row>
    <row r="378" spans="1:61" s="26" customFormat="1" ht="28.5" x14ac:dyDescent="0.45">
      <c r="A378" s="323"/>
      <c r="B378" s="323"/>
      <c r="C378" s="323" t="s">
        <v>300</v>
      </c>
      <c r="D378" s="323"/>
      <c r="E378" s="338"/>
      <c r="F378" s="350">
        <f t="shared" ref="F378:H378" si="114">SUM(F379:F382)</f>
        <v>88996.657500000001</v>
      </c>
      <c r="G378" s="350">
        <f t="shared" si="114"/>
        <v>2653.5450150000001</v>
      </c>
      <c r="H378" s="350">
        <f t="shared" si="114"/>
        <v>91650.202514999997</v>
      </c>
      <c r="I378" s="350"/>
      <c r="J378" s="350"/>
      <c r="K378" s="328">
        <f t="shared" si="99"/>
        <v>0</v>
      </c>
      <c r="L378" s="358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"/>
      <c r="AE378" s="53"/>
      <c r="AF378" s="53"/>
      <c r="AG378" s="53"/>
      <c r="AH378" s="53"/>
      <c r="AI378" s="53"/>
      <c r="AJ378" s="53"/>
      <c r="AK378" s="53"/>
      <c r="AL378" s="53"/>
      <c r="AM378" s="53"/>
      <c r="AN378" s="53"/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53"/>
      <c r="AZ378" s="53"/>
      <c r="BA378" s="53"/>
      <c r="BB378" s="53"/>
      <c r="BC378" s="53"/>
      <c r="BD378" s="53"/>
      <c r="BE378" s="53"/>
      <c r="BF378" s="53"/>
      <c r="BG378" s="53"/>
      <c r="BH378" s="53"/>
      <c r="BI378" s="53"/>
    </row>
    <row r="379" spans="1:61" ht="42.75" customHeight="1" outlineLevel="1" x14ac:dyDescent="0.45">
      <c r="A379" s="324">
        <v>319</v>
      </c>
      <c r="B379" s="324">
        <v>319</v>
      </c>
      <c r="C379" s="324" t="s">
        <v>92</v>
      </c>
      <c r="D379" s="324" t="s">
        <v>550</v>
      </c>
      <c r="E379" s="339">
        <v>4</v>
      </c>
      <c r="F379" s="334">
        <f>I379*E379</f>
        <v>62424</v>
      </c>
      <c r="G379" s="334">
        <f>J379*E379</f>
        <v>0</v>
      </c>
      <c r="H379" s="349">
        <f t="shared" si="98"/>
        <v>62424</v>
      </c>
      <c r="I379" s="334">
        <v>15606</v>
      </c>
      <c r="J379" s="334">
        <v>0</v>
      </c>
      <c r="K379" s="334">
        <f t="shared" si="99"/>
        <v>15606</v>
      </c>
      <c r="L379" s="359" t="s">
        <v>849</v>
      </c>
    </row>
    <row r="380" spans="1:61" ht="42.75" customHeight="1" outlineLevel="1" x14ac:dyDescent="0.45">
      <c r="A380" s="324">
        <v>320</v>
      </c>
      <c r="B380" s="324">
        <v>320</v>
      </c>
      <c r="C380" s="324" t="s">
        <v>93</v>
      </c>
      <c r="D380" s="324" t="s">
        <v>554</v>
      </c>
      <c r="E380" s="339">
        <v>2.7E-2</v>
      </c>
      <c r="F380" s="334">
        <f>I380*E380</f>
        <v>7931.5199999999995</v>
      </c>
      <c r="G380" s="334">
        <f>J380*E380</f>
        <v>71.502750000000006</v>
      </c>
      <c r="H380" s="349">
        <f t="shared" si="98"/>
        <v>8003.0227499999992</v>
      </c>
      <c r="I380" s="334">
        <v>293760</v>
      </c>
      <c r="J380" s="334">
        <v>2648.25</v>
      </c>
      <c r="K380" s="334">
        <f t="shared" si="99"/>
        <v>296408.25</v>
      </c>
      <c r="L380" s="359" t="s">
        <v>850</v>
      </c>
    </row>
    <row r="381" spans="1:61" ht="57" customHeight="1" outlineLevel="1" x14ac:dyDescent="0.45">
      <c r="A381" s="324">
        <v>321</v>
      </c>
      <c r="B381" s="324">
        <v>321</v>
      </c>
      <c r="C381" s="324" t="s">
        <v>95</v>
      </c>
      <c r="D381" s="324" t="s">
        <v>554</v>
      </c>
      <c r="E381" s="339">
        <v>7.0000000000000001E-3</v>
      </c>
      <c r="F381" s="334">
        <f>I381*E381</f>
        <v>2899.7325000000001</v>
      </c>
      <c r="G381" s="334">
        <f>J381*E381</f>
        <v>401.65101900000002</v>
      </c>
      <c r="H381" s="349">
        <f t="shared" si="98"/>
        <v>3301.383519</v>
      </c>
      <c r="I381" s="334">
        <v>414247.5</v>
      </c>
      <c r="J381" s="334">
        <v>57378.717000000004</v>
      </c>
      <c r="K381" s="334">
        <f t="shared" si="99"/>
        <v>471626.217</v>
      </c>
      <c r="L381" s="359" t="s">
        <v>851</v>
      </c>
    </row>
    <row r="382" spans="1:61" ht="71.25" customHeight="1" outlineLevel="1" x14ac:dyDescent="0.45">
      <c r="A382" s="324">
        <v>322</v>
      </c>
      <c r="B382" s="324">
        <v>322</v>
      </c>
      <c r="C382" s="324" t="s">
        <v>94</v>
      </c>
      <c r="D382" s="324" t="s">
        <v>554</v>
      </c>
      <c r="E382" s="339">
        <v>3.7999999999999999E-2</v>
      </c>
      <c r="F382" s="334">
        <f>I382*E382</f>
        <v>15741.404999999999</v>
      </c>
      <c r="G382" s="334">
        <f>J382*E382</f>
        <v>2180.3912460000001</v>
      </c>
      <c r="H382" s="349">
        <f t="shared" si="98"/>
        <v>17921.796245999998</v>
      </c>
      <c r="I382" s="334">
        <v>414247.5</v>
      </c>
      <c r="J382" s="334">
        <v>57378.717000000004</v>
      </c>
      <c r="K382" s="334">
        <f t="shared" si="99"/>
        <v>471626.217</v>
      </c>
      <c r="L382" s="359" t="s">
        <v>852</v>
      </c>
    </row>
    <row r="383" spans="1:61" s="26" customFormat="1" x14ac:dyDescent="0.45">
      <c r="A383" s="323"/>
      <c r="B383" s="323"/>
      <c r="C383" s="323" t="s">
        <v>301</v>
      </c>
      <c r="D383" s="323"/>
      <c r="E383" s="338"/>
      <c r="F383" s="350">
        <f t="shared" ref="F383:H383" si="115">SUM(F384:F387)</f>
        <v>1220705.880165</v>
      </c>
      <c r="G383" s="350">
        <f t="shared" si="115"/>
        <v>699837.80196508206</v>
      </c>
      <c r="H383" s="350">
        <f t="shared" si="115"/>
        <v>1920543.682130082</v>
      </c>
      <c r="I383" s="350"/>
      <c r="J383" s="350"/>
      <c r="K383" s="328">
        <f t="shared" si="99"/>
        <v>0</v>
      </c>
      <c r="L383" s="358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  <c r="AF383" s="53"/>
      <c r="AG383" s="53"/>
      <c r="AH383" s="53"/>
      <c r="AI383" s="53"/>
      <c r="AJ383" s="53"/>
      <c r="AK383" s="53"/>
      <c r="AL383" s="53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53"/>
      <c r="AZ383" s="53"/>
      <c r="BA383" s="53"/>
      <c r="BB383" s="53"/>
      <c r="BC383" s="53"/>
      <c r="BD383" s="53"/>
      <c r="BE383" s="53"/>
      <c r="BF383" s="53"/>
      <c r="BG383" s="53"/>
      <c r="BH383" s="53"/>
      <c r="BI383" s="53"/>
    </row>
    <row r="384" spans="1:61" ht="114" customHeight="1" outlineLevel="1" x14ac:dyDescent="0.45">
      <c r="A384" s="324">
        <v>323</v>
      </c>
      <c r="B384" s="324">
        <v>323</v>
      </c>
      <c r="C384" s="324" t="s">
        <v>302</v>
      </c>
      <c r="D384" s="324" t="s">
        <v>553</v>
      </c>
      <c r="E384" s="339">
        <v>4.7679999999999998</v>
      </c>
      <c r="F384" s="334">
        <f>I384*E384</f>
        <v>519771.6</v>
      </c>
      <c r="G384" s="334">
        <f>J384*E384</f>
        <v>399850.282656</v>
      </c>
      <c r="H384" s="349">
        <f t="shared" si="98"/>
        <v>919621.88265599997</v>
      </c>
      <c r="I384" s="334">
        <v>109012.5</v>
      </c>
      <c r="J384" s="334">
        <v>83861.217000000004</v>
      </c>
      <c r="K384" s="334">
        <f t="shared" si="99"/>
        <v>192873.717</v>
      </c>
      <c r="L384" s="359" t="s">
        <v>853</v>
      </c>
    </row>
    <row r="385" spans="1:61" ht="42.75" customHeight="1" outlineLevel="1" x14ac:dyDescent="0.45">
      <c r="A385" s="324">
        <v>324</v>
      </c>
      <c r="B385" s="324">
        <v>324</v>
      </c>
      <c r="C385" s="324" t="s">
        <v>303</v>
      </c>
      <c r="D385" s="324" t="s">
        <v>552</v>
      </c>
      <c r="E385" s="339">
        <v>50.17</v>
      </c>
      <c r="F385" s="334">
        <f>I385*E385</f>
        <v>5469.1571250000006</v>
      </c>
      <c r="G385" s="334">
        <f>J385*E385</f>
        <v>4207.3172568900018</v>
      </c>
      <c r="H385" s="349">
        <f t="shared" si="98"/>
        <v>9676.4743818900024</v>
      </c>
      <c r="I385" s="334">
        <v>109.0125</v>
      </c>
      <c r="J385" s="334">
        <v>83.861217000000025</v>
      </c>
      <c r="K385" s="334">
        <f t="shared" si="99"/>
        <v>192.87371700000003</v>
      </c>
      <c r="L385" s="359" t="s">
        <v>854</v>
      </c>
    </row>
    <row r="386" spans="1:61" ht="71.25" customHeight="1" outlineLevel="1" x14ac:dyDescent="0.45">
      <c r="A386" s="324">
        <v>325</v>
      </c>
      <c r="B386" s="324">
        <v>325</v>
      </c>
      <c r="C386" s="324" t="s">
        <v>299</v>
      </c>
      <c r="D386" s="324" t="s">
        <v>553</v>
      </c>
      <c r="E386" s="339">
        <v>1.149</v>
      </c>
      <c r="F386" s="334">
        <f>I386*E386</f>
        <v>693519.16500000004</v>
      </c>
      <c r="G386" s="334">
        <f>J386*E386</f>
        <v>294952.58921700006</v>
      </c>
      <c r="H386" s="349">
        <f t="shared" si="98"/>
        <v>988471.7542170001</v>
      </c>
      <c r="I386" s="334">
        <v>603585</v>
      </c>
      <c r="J386" s="334">
        <v>256703.73300000007</v>
      </c>
      <c r="K386" s="334">
        <f t="shared" si="99"/>
        <v>860288.73300000001</v>
      </c>
      <c r="L386" s="359" t="s">
        <v>855</v>
      </c>
    </row>
    <row r="387" spans="1:61" ht="42.75" customHeight="1" outlineLevel="1" x14ac:dyDescent="0.45">
      <c r="A387" s="324">
        <v>326</v>
      </c>
      <c r="B387" s="324">
        <v>326</v>
      </c>
      <c r="C387" s="324" t="s">
        <v>299</v>
      </c>
      <c r="D387" s="324" t="s">
        <v>552</v>
      </c>
      <c r="E387" s="339">
        <v>3.2240000000000002</v>
      </c>
      <c r="F387" s="334">
        <f>I387*E387</f>
        <v>1945.9580400000002</v>
      </c>
      <c r="G387" s="334">
        <f>J387*E387</f>
        <v>827.61283519200003</v>
      </c>
      <c r="H387" s="349">
        <f t="shared" si="98"/>
        <v>2773.5708751920001</v>
      </c>
      <c r="I387" s="334">
        <v>603.58500000000004</v>
      </c>
      <c r="J387" s="334">
        <v>256.703733</v>
      </c>
      <c r="K387" s="334">
        <f t="shared" si="99"/>
        <v>860.28873300000009</v>
      </c>
      <c r="L387" s="359" t="s">
        <v>856</v>
      </c>
    </row>
    <row r="388" spans="1:61" s="26" customFormat="1" ht="28.5" x14ac:dyDescent="0.45">
      <c r="A388" s="323"/>
      <c r="B388" s="323"/>
      <c r="C388" s="323" t="s">
        <v>304</v>
      </c>
      <c r="D388" s="323"/>
      <c r="E388" s="338"/>
      <c r="F388" s="350">
        <f t="shared" ref="F388:H388" si="116">SUM(F389:F392)</f>
        <v>53551.53</v>
      </c>
      <c r="G388" s="350">
        <f t="shared" si="116"/>
        <v>2561.7390479999999</v>
      </c>
      <c r="H388" s="350">
        <f t="shared" si="116"/>
        <v>56113.269047999995</v>
      </c>
      <c r="I388" s="350"/>
      <c r="J388" s="350"/>
      <c r="K388" s="328">
        <f t="shared" si="99"/>
        <v>0</v>
      </c>
      <c r="L388" s="358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G388" s="53"/>
      <c r="BH388" s="53"/>
      <c r="BI388" s="53"/>
    </row>
    <row r="389" spans="1:61" ht="42.75" customHeight="1" outlineLevel="1" x14ac:dyDescent="0.45">
      <c r="A389" s="324">
        <v>327</v>
      </c>
      <c r="B389" s="324">
        <v>327</v>
      </c>
      <c r="C389" s="324" t="s">
        <v>92</v>
      </c>
      <c r="D389" s="324" t="s">
        <v>550</v>
      </c>
      <c r="E389" s="339">
        <v>2</v>
      </c>
      <c r="F389" s="334">
        <f>I389*E389</f>
        <v>31212</v>
      </c>
      <c r="G389" s="334">
        <f>J389*E389</f>
        <v>0</v>
      </c>
      <c r="H389" s="349">
        <f t="shared" si="98"/>
        <v>31212</v>
      </c>
      <c r="I389" s="334">
        <v>15606</v>
      </c>
      <c r="J389" s="334">
        <v>0</v>
      </c>
      <c r="K389" s="334">
        <f t="shared" si="99"/>
        <v>15606</v>
      </c>
      <c r="L389" s="359" t="s">
        <v>857</v>
      </c>
    </row>
    <row r="390" spans="1:61" ht="42.75" customHeight="1" outlineLevel="1" x14ac:dyDescent="0.45">
      <c r="A390" s="324">
        <v>328</v>
      </c>
      <c r="B390" s="324">
        <v>328</v>
      </c>
      <c r="C390" s="324" t="s">
        <v>93</v>
      </c>
      <c r="D390" s="324" t="s">
        <v>554</v>
      </c>
      <c r="E390" s="339">
        <v>1.4E-2</v>
      </c>
      <c r="F390" s="334">
        <f>I390*E390</f>
        <v>4112.6400000000003</v>
      </c>
      <c r="G390" s="334">
        <f>J390*E390</f>
        <v>37.075499999999998</v>
      </c>
      <c r="H390" s="349">
        <f t="shared" si="98"/>
        <v>4149.7155000000002</v>
      </c>
      <c r="I390" s="334">
        <v>293760</v>
      </c>
      <c r="J390" s="334">
        <v>2648.25</v>
      </c>
      <c r="K390" s="334">
        <f t="shared" si="99"/>
        <v>296408.25</v>
      </c>
      <c r="L390" s="359" t="s">
        <v>858</v>
      </c>
    </row>
    <row r="391" spans="1:61" ht="57" customHeight="1" outlineLevel="1" x14ac:dyDescent="0.45">
      <c r="A391" s="324">
        <v>329</v>
      </c>
      <c r="B391" s="324">
        <v>329</v>
      </c>
      <c r="C391" s="324" t="s">
        <v>95</v>
      </c>
      <c r="D391" s="324" t="s">
        <v>554</v>
      </c>
      <c r="E391" s="339">
        <v>2.1999999999999999E-2</v>
      </c>
      <c r="F391" s="334">
        <f>I391*E391</f>
        <v>9113.4449999999997</v>
      </c>
      <c r="G391" s="334">
        <f>J391*E391</f>
        <v>1262.331774</v>
      </c>
      <c r="H391" s="349">
        <f t="shared" si="98"/>
        <v>10375.776774</v>
      </c>
      <c r="I391" s="334">
        <v>414247.5</v>
      </c>
      <c r="J391" s="334">
        <v>57378.717000000004</v>
      </c>
      <c r="K391" s="334">
        <f t="shared" si="99"/>
        <v>471626.217</v>
      </c>
      <c r="L391" s="359" t="s">
        <v>859</v>
      </c>
    </row>
    <row r="392" spans="1:61" ht="71.25" customHeight="1" outlineLevel="1" x14ac:dyDescent="0.45">
      <c r="A392" s="324">
        <v>330</v>
      </c>
      <c r="B392" s="324">
        <v>330</v>
      </c>
      <c r="C392" s="324" t="s">
        <v>94</v>
      </c>
      <c r="D392" s="324" t="s">
        <v>554</v>
      </c>
      <c r="E392" s="339">
        <v>2.1999999999999999E-2</v>
      </c>
      <c r="F392" s="334">
        <f>I392*E392</f>
        <v>9113.4449999999997</v>
      </c>
      <c r="G392" s="334">
        <f>J392*E392</f>
        <v>1262.331774</v>
      </c>
      <c r="H392" s="349">
        <f t="shared" ref="H392:H455" si="117">F392+G392</f>
        <v>10375.776774</v>
      </c>
      <c r="I392" s="334">
        <v>414247.5</v>
      </c>
      <c r="J392" s="334">
        <v>57378.717000000004</v>
      </c>
      <c r="K392" s="334">
        <f t="shared" ref="K392:K455" si="118">I392+J392</f>
        <v>471626.217</v>
      </c>
      <c r="L392" s="359" t="s">
        <v>860</v>
      </c>
    </row>
    <row r="393" spans="1:61" s="26" customFormat="1" ht="28.5" x14ac:dyDescent="0.45">
      <c r="A393" s="323"/>
      <c r="B393" s="323"/>
      <c r="C393" s="323" t="s">
        <v>305</v>
      </c>
      <c r="D393" s="323"/>
      <c r="E393" s="338"/>
      <c r="F393" s="350">
        <f t="shared" ref="F393:H393" si="119">SUM(F394)</f>
        <v>59057.521874999999</v>
      </c>
      <c r="G393" s="350">
        <f t="shared" si="119"/>
        <v>45427.362750000008</v>
      </c>
      <c r="H393" s="350">
        <f t="shared" si="119"/>
        <v>104484.88462500001</v>
      </c>
      <c r="I393" s="350"/>
      <c r="J393" s="350"/>
      <c r="K393" s="328">
        <f t="shared" si="118"/>
        <v>0</v>
      </c>
      <c r="L393" s="358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G393" s="53"/>
      <c r="BH393" s="53"/>
      <c r="BI393" s="53"/>
    </row>
    <row r="394" spans="1:61" ht="57" customHeight="1" outlineLevel="1" x14ac:dyDescent="0.45">
      <c r="A394" s="324">
        <v>331</v>
      </c>
      <c r="B394" s="324">
        <v>331</v>
      </c>
      <c r="C394" s="324" t="s">
        <v>306</v>
      </c>
      <c r="D394" s="324" t="s">
        <v>552</v>
      </c>
      <c r="E394" s="339">
        <v>541.75</v>
      </c>
      <c r="F394" s="334">
        <f>I394*E394</f>
        <v>59057.521874999999</v>
      </c>
      <c r="G394" s="334">
        <f>J394*E394</f>
        <v>45427.362750000008</v>
      </c>
      <c r="H394" s="349">
        <f t="shared" si="117"/>
        <v>104484.88462500001</v>
      </c>
      <c r="I394" s="334">
        <v>109.0125</v>
      </c>
      <c r="J394" s="334">
        <v>83.853000000000009</v>
      </c>
      <c r="K394" s="334">
        <f t="shared" si="118"/>
        <v>192.8655</v>
      </c>
      <c r="L394" s="359" t="s">
        <v>861</v>
      </c>
    </row>
    <row r="395" spans="1:61" s="26" customFormat="1" x14ac:dyDescent="0.45">
      <c r="A395" s="323"/>
      <c r="B395" s="323"/>
      <c r="C395" s="323" t="s">
        <v>307</v>
      </c>
      <c r="D395" s="323"/>
      <c r="E395" s="338"/>
      <c r="F395" s="350">
        <f t="shared" ref="F395:H395" si="120">SUM(F396)</f>
        <v>2578.0194000000001</v>
      </c>
      <c r="G395" s="350">
        <f t="shared" si="120"/>
        <v>750.65859000000012</v>
      </c>
      <c r="H395" s="350">
        <f t="shared" si="120"/>
        <v>3328.6779900000001</v>
      </c>
      <c r="I395" s="350"/>
      <c r="J395" s="350"/>
      <c r="K395" s="328">
        <f t="shared" si="118"/>
        <v>0</v>
      </c>
      <c r="L395" s="358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G395" s="53"/>
      <c r="BH395" s="53"/>
      <c r="BI395" s="53"/>
    </row>
    <row r="396" spans="1:61" ht="71.25" customHeight="1" outlineLevel="1" x14ac:dyDescent="0.45">
      <c r="A396" s="324">
        <v>332</v>
      </c>
      <c r="B396" s="324">
        <v>332</v>
      </c>
      <c r="C396" s="324" t="s">
        <v>308</v>
      </c>
      <c r="D396" s="324" t="s">
        <v>552</v>
      </c>
      <c r="E396" s="339">
        <v>7.59</v>
      </c>
      <c r="F396" s="334">
        <f>I396*E396</f>
        <v>2578.0194000000001</v>
      </c>
      <c r="G396" s="334">
        <f>J396*E396</f>
        <v>750.65859000000012</v>
      </c>
      <c r="H396" s="349">
        <f t="shared" si="117"/>
        <v>3328.6779900000001</v>
      </c>
      <c r="I396" s="334">
        <v>339.66</v>
      </c>
      <c r="J396" s="334">
        <v>98.901000000000025</v>
      </c>
      <c r="K396" s="334">
        <f t="shared" si="118"/>
        <v>438.56100000000004</v>
      </c>
      <c r="L396" s="359" t="s">
        <v>862</v>
      </c>
    </row>
    <row r="397" spans="1:61" s="26" customFormat="1" ht="28.5" x14ac:dyDescent="0.45">
      <c r="A397" s="323"/>
      <c r="B397" s="323"/>
      <c r="C397" s="323" t="s">
        <v>309</v>
      </c>
      <c r="D397" s="323"/>
      <c r="E397" s="338"/>
      <c r="F397" s="350">
        <f t="shared" ref="F397:H397" si="121">SUM(F398:F401)</f>
        <v>122446.66500000001</v>
      </c>
      <c r="G397" s="350">
        <f t="shared" si="121"/>
        <v>0</v>
      </c>
      <c r="H397" s="350">
        <f t="shared" si="121"/>
        <v>122446.66500000001</v>
      </c>
      <c r="I397" s="350"/>
      <c r="J397" s="350"/>
      <c r="K397" s="328">
        <f t="shared" si="118"/>
        <v>0</v>
      </c>
      <c r="L397" s="358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  <c r="BC397" s="53"/>
      <c r="BD397" s="53"/>
      <c r="BE397" s="53"/>
      <c r="BF397" s="53"/>
      <c r="BG397" s="53"/>
      <c r="BH397" s="53"/>
      <c r="BI397" s="53"/>
    </row>
    <row r="398" spans="1:61" ht="28.5" customHeight="1" outlineLevel="1" x14ac:dyDescent="0.45">
      <c r="A398" s="324">
        <v>333</v>
      </c>
      <c r="B398" s="324">
        <v>333</v>
      </c>
      <c r="C398" s="324" t="s">
        <v>310</v>
      </c>
      <c r="D398" s="324" t="s">
        <v>554</v>
      </c>
      <c r="E398" s="339">
        <v>2.91</v>
      </c>
      <c r="F398" s="334">
        <f>I398*E398</f>
        <v>30275.640000000003</v>
      </c>
      <c r="G398" s="334">
        <f>J398*E398</f>
        <v>0</v>
      </c>
      <c r="H398" s="349">
        <f t="shared" si="117"/>
        <v>30275.640000000003</v>
      </c>
      <c r="I398" s="334">
        <v>10404</v>
      </c>
      <c r="J398" s="334">
        <v>0</v>
      </c>
      <c r="K398" s="334">
        <f t="shared" si="118"/>
        <v>10404</v>
      </c>
      <c r="L398" s="359" t="s">
        <v>863</v>
      </c>
    </row>
    <row r="399" spans="1:61" ht="42.75" customHeight="1" outlineLevel="1" x14ac:dyDescent="0.45">
      <c r="A399" s="324">
        <v>334</v>
      </c>
      <c r="B399" s="324">
        <v>334</v>
      </c>
      <c r="C399" s="324" t="s">
        <v>311</v>
      </c>
      <c r="D399" s="324" t="s">
        <v>554</v>
      </c>
      <c r="E399" s="339">
        <v>0.06</v>
      </c>
      <c r="F399" s="334">
        <f>I399*E399</f>
        <v>8996.4</v>
      </c>
      <c r="G399" s="334">
        <f>J399*E399</f>
        <v>0</v>
      </c>
      <c r="H399" s="349">
        <f t="shared" si="117"/>
        <v>8996.4</v>
      </c>
      <c r="I399" s="334">
        <v>149940</v>
      </c>
      <c r="J399" s="334">
        <v>0</v>
      </c>
      <c r="K399" s="334">
        <f t="shared" si="118"/>
        <v>149940</v>
      </c>
      <c r="L399" s="359"/>
    </row>
    <row r="400" spans="1:61" ht="28.5" customHeight="1" outlineLevel="1" x14ac:dyDescent="0.45">
      <c r="A400" s="324">
        <v>335</v>
      </c>
      <c r="B400" s="324">
        <v>335</v>
      </c>
      <c r="C400" s="324" t="s">
        <v>312</v>
      </c>
      <c r="D400" s="324" t="s">
        <v>550</v>
      </c>
      <c r="E400" s="339">
        <v>5</v>
      </c>
      <c r="F400" s="334">
        <f>I400*E400</f>
        <v>74970</v>
      </c>
      <c r="G400" s="334">
        <f>J400*E400</f>
        <v>0</v>
      </c>
      <c r="H400" s="349">
        <f t="shared" si="117"/>
        <v>74970</v>
      </c>
      <c r="I400" s="334">
        <v>14994</v>
      </c>
      <c r="J400" s="334">
        <v>0</v>
      </c>
      <c r="K400" s="334">
        <f t="shared" si="118"/>
        <v>14994</v>
      </c>
      <c r="L400" s="359" t="s">
        <v>864</v>
      </c>
    </row>
    <row r="401" spans="1:61" ht="42.75" customHeight="1" outlineLevel="1" x14ac:dyDescent="0.45">
      <c r="A401" s="324">
        <v>336</v>
      </c>
      <c r="B401" s="324">
        <v>336</v>
      </c>
      <c r="C401" s="324" t="s">
        <v>313</v>
      </c>
      <c r="D401" s="324" t="s">
        <v>549</v>
      </c>
      <c r="E401" s="339">
        <v>8.25</v>
      </c>
      <c r="F401" s="334">
        <f>I401*E401</f>
        <v>8204.625</v>
      </c>
      <c r="G401" s="334">
        <f>J401*E401</f>
        <v>0</v>
      </c>
      <c r="H401" s="349">
        <f t="shared" si="117"/>
        <v>8204.625</v>
      </c>
      <c r="I401" s="334">
        <v>994.5</v>
      </c>
      <c r="J401" s="334">
        <v>0</v>
      </c>
      <c r="K401" s="334">
        <f t="shared" si="118"/>
        <v>994.5</v>
      </c>
      <c r="L401" s="359" t="s">
        <v>865</v>
      </c>
    </row>
    <row r="402" spans="1:61" s="26" customFormat="1" x14ac:dyDescent="0.45">
      <c r="A402" s="323"/>
      <c r="B402" s="323"/>
      <c r="C402" s="323" t="s">
        <v>314</v>
      </c>
      <c r="D402" s="323"/>
      <c r="E402" s="338"/>
      <c r="F402" s="350">
        <f t="shared" ref="F402:H402" si="122">SUM(F403)</f>
        <v>59183.46</v>
      </c>
      <c r="G402" s="350">
        <f t="shared" si="122"/>
        <v>29785.14</v>
      </c>
      <c r="H402" s="350">
        <f t="shared" si="122"/>
        <v>88968.6</v>
      </c>
      <c r="I402" s="350"/>
      <c r="J402" s="350"/>
      <c r="K402" s="328">
        <f t="shared" si="118"/>
        <v>0</v>
      </c>
      <c r="L402" s="358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53"/>
      <c r="AE402" s="53"/>
      <c r="AF402" s="53"/>
      <c r="AG402" s="53"/>
      <c r="AH402" s="53"/>
      <c r="AI402" s="53"/>
      <c r="AJ402" s="53"/>
      <c r="AK402" s="53"/>
      <c r="AL402" s="53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53"/>
      <c r="AZ402" s="53"/>
      <c r="BA402" s="53"/>
      <c r="BB402" s="53"/>
      <c r="BC402" s="53"/>
      <c r="BD402" s="53"/>
      <c r="BE402" s="53"/>
      <c r="BF402" s="53"/>
      <c r="BG402" s="53"/>
      <c r="BH402" s="53"/>
      <c r="BI402" s="53"/>
    </row>
    <row r="403" spans="1:61" ht="28.5" customHeight="1" outlineLevel="1" x14ac:dyDescent="0.45">
      <c r="A403" s="324">
        <v>337</v>
      </c>
      <c r="B403" s="324">
        <v>337</v>
      </c>
      <c r="C403" s="324" t="s">
        <v>315</v>
      </c>
      <c r="D403" s="324" t="s">
        <v>554</v>
      </c>
      <c r="E403" s="339">
        <v>3.07</v>
      </c>
      <c r="F403" s="334">
        <f>I403*E403</f>
        <v>59183.46</v>
      </c>
      <c r="G403" s="334">
        <f>J403*E403</f>
        <v>29785.14</v>
      </c>
      <c r="H403" s="349">
        <f t="shared" si="117"/>
        <v>88968.6</v>
      </c>
      <c r="I403" s="334">
        <v>19278</v>
      </c>
      <c r="J403" s="334">
        <v>9702</v>
      </c>
      <c r="K403" s="334">
        <f t="shared" si="118"/>
        <v>28980</v>
      </c>
      <c r="L403" s="359" t="s">
        <v>866</v>
      </c>
    </row>
    <row r="404" spans="1:61" s="26" customFormat="1" ht="28.5" x14ac:dyDescent="0.45">
      <c r="A404" s="323"/>
      <c r="B404" s="323"/>
      <c r="C404" s="323" t="s">
        <v>316</v>
      </c>
      <c r="D404" s="323"/>
      <c r="E404" s="338"/>
      <c r="F404" s="350">
        <f t="shared" ref="F404:H404" si="123">SUM(F405:F406)</f>
        <v>17871.067079999997</v>
      </c>
      <c r="G404" s="350">
        <f t="shared" si="123"/>
        <v>2838.6369</v>
      </c>
      <c r="H404" s="350">
        <f t="shared" si="123"/>
        <v>20709.703979999998</v>
      </c>
      <c r="I404" s="350"/>
      <c r="J404" s="350"/>
      <c r="K404" s="328">
        <f t="shared" si="118"/>
        <v>0</v>
      </c>
      <c r="L404" s="358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  <c r="AJ404" s="53"/>
      <c r="AK404" s="53"/>
      <c r="AL404" s="53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G404" s="53"/>
      <c r="BH404" s="53"/>
      <c r="BI404" s="53"/>
    </row>
    <row r="405" spans="1:61" ht="28.5" customHeight="1" outlineLevel="1" x14ac:dyDescent="0.45">
      <c r="A405" s="324">
        <v>338</v>
      </c>
      <c r="B405" s="324">
        <v>338</v>
      </c>
      <c r="C405" s="324" t="s">
        <v>317</v>
      </c>
      <c r="D405" s="324" t="s">
        <v>554</v>
      </c>
      <c r="E405" s="339">
        <v>0.14316999999999999</v>
      </c>
      <c r="F405" s="334">
        <f>I405*E405</f>
        <v>8061.0436799999998</v>
      </c>
      <c r="G405" s="334">
        <f>J405*E405</f>
        <v>1275.6446999999998</v>
      </c>
      <c r="H405" s="349">
        <f t="shared" si="117"/>
        <v>9336.6883799999996</v>
      </c>
      <c r="I405" s="334">
        <v>56304</v>
      </c>
      <c r="J405" s="334">
        <v>8910</v>
      </c>
      <c r="K405" s="334">
        <f t="shared" si="118"/>
        <v>65214</v>
      </c>
      <c r="L405" s="359" t="s">
        <v>867</v>
      </c>
    </row>
    <row r="406" spans="1:61" ht="28.5" customHeight="1" outlineLevel="1" x14ac:dyDescent="0.45">
      <c r="A406" s="324">
        <v>339</v>
      </c>
      <c r="B406" s="324">
        <v>339</v>
      </c>
      <c r="C406" s="324" t="s">
        <v>318</v>
      </c>
      <c r="D406" s="324" t="s">
        <v>552</v>
      </c>
      <c r="E406" s="339">
        <v>16.11</v>
      </c>
      <c r="F406" s="334">
        <f>I406*E406</f>
        <v>9810.0233999999982</v>
      </c>
      <c r="G406" s="334">
        <f>J406*E406</f>
        <v>1562.9922000000001</v>
      </c>
      <c r="H406" s="349">
        <f t="shared" si="117"/>
        <v>11373.015599999999</v>
      </c>
      <c r="I406" s="334">
        <v>608.93999999999994</v>
      </c>
      <c r="J406" s="334">
        <v>97.02000000000001</v>
      </c>
      <c r="K406" s="334">
        <f t="shared" si="118"/>
        <v>705.95999999999992</v>
      </c>
      <c r="L406" s="359" t="s">
        <v>868</v>
      </c>
    </row>
    <row r="407" spans="1:61" s="26" customFormat="1" ht="28.5" x14ac:dyDescent="0.45">
      <c r="A407" s="323"/>
      <c r="B407" s="323"/>
      <c r="C407" s="323" t="s">
        <v>319</v>
      </c>
      <c r="D407" s="323"/>
      <c r="E407" s="338"/>
      <c r="F407" s="350">
        <f t="shared" ref="F407:H407" si="124">SUM(F408)</f>
        <v>44614.8</v>
      </c>
      <c r="G407" s="350">
        <f t="shared" si="124"/>
        <v>1306.8000000000002</v>
      </c>
      <c r="H407" s="350">
        <f t="shared" si="124"/>
        <v>45921.600000000006</v>
      </c>
      <c r="I407" s="350"/>
      <c r="J407" s="350"/>
      <c r="K407" s="328">
        <f t="shared" si="118"/>
        <v>0</v>
      </c>
      <c r="L407" s="358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  <c r="BH407" s="53"/>
      <c r="BI407" s="53"/>
    </row>
    <row r="408" spans="1:61" ht="42.75" customHeight="1" outlineLevel="1" x14ac:dyDescent="0.45">
      <c r="A408" s="324">
        <v>340</v>
      </c>
      <c r="B408" s="324">
        <v>340</v>
      </c>
      <c r="C408" s="324" t="s">
        <v>320</v>
      </c>
      <c r="D408" s="324" t="s">
        <v>554</v>
      </c>
      <c r="E408" s="339">
        <v>0.08</v>
      </c>
      <c r="F408" s="334">
        <f>I408*E408</f>
        <v>44614.8</v>
      </c>
      <c r="G408" s="334">
        <f>J408*E408</f>
        <v>1306.8000000000002</v>
      </c>
      <c r="H408" s="349">
        <f t="shared" si="117"/>
        <v>45921.600000000006</v>
      </c>
      <c r="I408" s="334">
        <v>557685</v>
      </c>
      <c r="J408" s="334">
        <v>16335.000000000002</v>
      </c>
      <c r="K408" s="334">
        <f t="shared" si="118"/>
        <v>574020</v>
      </c>
      <c r="L408" s="359" t="s">
        <v>869</v>
      </c>
    </row>
    <row r="409" spans="1:61" s="26" customFormat="1" ht="42.75" x14ac:dyDescent="0.45">
      <c r="A409" s="323"/>
      <c r="B409" s="323"/>
      <c r="C409" s="323" t="s">
        <v>321</v>
      </c>
      <c r="D409" s="323"/>
      <c r="E409" s="338"/>
      <c r="F409" s="350">
        <f t="shared" ref="F409:H409" si="125">SUM(F410)</f>
        <v>172882.35</v>
      </c>
      <c r="G409" s="350">
        <f t="shared" si="125"/>
        <v>4051.0800000000004</v>
      </c>
      <c r="H409" s="350">
        <f t="shared" si="125"/>
        <v>176933.43</v>
      </c>
      <c r="I409" s="350"/>
      <c r="J409" s="350"/>
      <c r="K409" s="328">
        <f t="shared" si="118"/>
        <v>0</v>
      </c>
      <c r="L409" s="358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  <c r="AJ409" s="53"/>
      <c r="AK409" s="53"/>
      <c r="AL409" s="53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53"/>
      <c r="AZ409" s="53"/>
      <c r="BA409" s="53"/>
      <c r="BB409" s="53"/>
      <c r="BC409" s="53"/>
      <c r="BD409" s="53"/>
      <c r="BE409" s="53"/>
      <c r="BF409" s="53"/>
      <c r="BG409" s="53"/>
      <c r="BH409" s="53"/>
      <c r="BI409" s="53"/>
    </row>
    <row r="410" spans="1:61" ht="42.75" customHeight="1" outlineLevel="1" x14ac:dyDescent="0.45">
      <c r="A410" s="324">
        <v>341</v>
      </c>
      <c r="B410" s="324">
        <v>341</v>
      </c>
      <c r="C410" s="324" t="s">
        <v>322</v>
      </c>
      <c r="D410" s="324" t="s">
        <v>554</v>
      </c>
      <c r="E410" s="339">
        <v>0.31</v>
      </c>
      <c r="F410" s="334">
        <f>I410*E410</f>
        <v>172882.35</v>
      </c>
      <c r="G410" s="334">
        <f>J410*E410</f>
        <v>4051.0800000000004</v>
      </c>
      <c r="H410" s="349">
        <f t="shared" si="117"/>
        <v>176933.43</v>
      </c>
      <c r="I410" s="334">
        <v>557685</v>
      </c>
      <c r="J410" s="334">
        <v>13068.000000000002</v>
      </c>
      <c r="K410" s="334">
        <f t="shared" si="118"/>
        <v>570753</v>
      </c>
      <c r="L410" s="359" t="s">
        <v>870</v>
      </c>
    </row>
    <row r="411" spans="1:61" s="26" customFormat="1" ht="28.5" x14ac:dyDescent="0.45">
      <c r="A411" s="323"/>
      <c r="B411" s="323"/>
      <c r="C411" s="323" t="s">
        <v>323</v>
      </c>
      <c r="D411" s="323"/>
      <c r="E411" s="338"/>
      <c r="F411" s="350">
        <f t="shared" ref="F411:H411" si="126">SUM(F412)</f>
        <v>399788.99999999994</v>
      </c>
      <c r="G411" s="350">
        <f t="shared" si="126"/>
        <v>164083.83750000002</v>
      </c>
      <c r="H411" s="350">
        <f t="shared" si="126"/>
        <v>563872.83749999991</v>
      </c>
      <c r="I411" s="350"/>
      <c r="J411" s="350"/>
      <c r="K411" s="328">
        <f t="shared" si="118"/>
        <v>0</v>
      </c>
      <c r="L411" s="358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G411" s="53"/>
      <c r="BH411" s="53"/>
      <c r="BI411" s="53"/>
    </row>
    <row r="412" spans="1:61" ht="57" customHeight="1" outlineLevel="1" x14ac:dyDescent="0.45">
      <c r="A412" s="324">
        <v>342</v>
      </c>
      <c r="B412" s="324">
        <v>342</v>
      </c>
      <c r="C412" s="324" t="s">
        <v>324</v>
      </c>
      <c r="D412" s="324" t="s">
        <v>549</v>
      </c>
      <c r="E412" s="339">
        <v>167.5</v>
      </c>
      <c r="F412" s="334">
        <f>I412*E412</f>
        <v>399788.99999999994</v>
      </c>
      <c r="G412" s="334">
        <f>J412*E412</f>
        <v>164083.83750000002</v>
      </c>
      <c r="H412" s="349">
        <f t="shared" si="117"/>
        <v>563872.83749999991</v>
      </c>
      <c r="I412" s="334">
        <v>2386.7999999999997</v>
      </c>
      <c r="J412" s="334">
        <v>979.60500000000013</v>
      </c>
      <c r="K412" s="334">
        <f t="shared" si="118"/>
        <v>3366.4049999999997</v>
      </c>
      <c r="L412" s="359" t="s">
        <v>871</v>
      </c>
    </row>
    <row r="413" spans="1:61" s="26" customFormat="1" x14ac:dyDescent="0.45">
      <c r="A413" s="323"/>
      <c r="B413" s="323"/>
      <c r="C413" s="323" t="s">
        <v>325</v>
      </c>
      <c r="D413" s="323"/>
      <c r="E413" s="338"/>
      <c r="F413" s="350">
        <f t="shared" ref="F413:H413" si="127">SUM(F414:F416)</f>
        <v>160997.6925</v>
      </c>
      <c r="G413" s="350">
        <f t="shared" si="127"/>
        <v>26480.864520000003</v>
      </c>
      <c r="H413" s="350">
        <f t="shared" si="127"/>
        <v>187478.55702000001</v>
      </c>
      <c r="I413" s="350"/>
      <c r="J413" s="350"/>
      <c r="K413" s="328">
        <f t="shared" si="118"/>
        <v>0</v>
      </c>
      <c r="L413" s="358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G413" s="53"/>
      <c r="BH413" s="53"/>
      <c r="BI413" s="53"/>
    </row>
    <row r="414" spans="1:61" ht="114" customHeight="1" outlineLevel="1" x14ac:dyDescent="0.45">
      <c r="A414" s="324">
        <v>343</v>
      </c>
      <c r="B414" s="324">
        <v>343</v>
      </c>
      <c r="C414" s="324" t="s">
        <v>326</v>
      </c>
      <c r="D414" s="324" t="s">
        <v>557</v>
      </c>
      <c r="E414" s="339">
        <v>22.03</v>
      </c>
      <c r="F414" s="334">
        <f>I414*E414</f>
        <v>32863.252500000002</v>
      </c>
      <c r="G414" s="334">
        <f>J414*E414</f>
        <v>12640.902120000002</v>
      </c>
      <c r="H414" s="349">
        <f t="shared" si="117"/>
        <v>45504.154620000001</v>
      </c>
      <c r="I414" s="334">
        <v>1491.75</v>
      </c>
      <c r="J414" s="334">
        <v>573.80400000000009</v>
      </c>
      <c r="K414" s="334">
        <f t="shared" si="118"/>
        <v>2065.5540000000001</v>
      </c>
      <c r="L414" s="359" t="s">
        <v>872</v>
      </c>
    </row>
    <row r="415" spans="1:61" ht="42.75" customHeight="1" outlineLevel="1" x14ac:dyDescent="0.45">
      <c r="A415" s="324">
        <v>344</v>
      </c>
      <c r="B415" s="324">
        <v>344</v>
      </c>
      <c r="C415" s="324" t="s">
        <v>327</v>
      </c>
      <c r="D415" s="324" t="s">
        <v>558</v>
      </c>
      <c r="E415" s="339">
        <v>7.2</v>
      </c>
      <c r="F415" s="334">
        <f>I415*E415</f>
        <v>98042.400000000009</v>
      </c>
      <c r="G415" s="334">
        <f>J415*E415</f>
        <v>7436.6424000000015</v>
      </c>
      <c r="H415" s="349">
        <f t="shared" si="117"/>
        <v>105479.04240000001</v>
      </c>
      <c r="I415" s="334">
        <v>13617</v>
      </c>
      <c r="J415" s="334">
        <v>1032.8670000000002</v>
      </c>
      <c r="K415" s="334">
        <f t="shared" si="118"/>
        <v>14649.867</v>
      </c>
      <c r="L415" s="359" t="s">
        <v>873</v>
      </c>
    </row>
    <row r="416" spans="1:61" ht="57" customHeight="1" outlineLevel="1" x14ac:dyDescent="0.45">
      <c r="A416" s="324">
        <v>345</v>
      </c>
      <c r="B416" s="324">
        <v>345</v>
      </c>
      <c r="C416" s="324" t="s">
        <v>328</v>
      </c>
      <c r="D416" s="324" t="s">
        <v>549</v>
      </c>
      <c r="E416" s="339">
        <v>6.6</v>
      </c>
      <c r="F416" s="334">
        <f>I416*E416</f>
        <v>30092.039999999997</v>
      </c>
      <c r="G416" s="334">
        <f>J416*E416</f>
        <v>6403.32</v>
      </c>
      <c r="H416" s="349">
        <f t="shared" si="117"/>
        <v>36495.360000000001</v>
      </c>
      <c r="I416" s="334">
        <v>4559.3999999999996</v>
      </c>
      <c r="J416" s="334">
        <v>970.2</v>
      </c>
      <c r="K416" s="334">
        <f t="shared" si="118"/>
        <v>5529.5999999999995</v>
      </c>
      <c r="L416" s="359" t="s">
        <v>874</v>
      </c>
    </row>
    <row r="417" spans="1:61" s="30" customFormat="1" x14ac:dyDescent="0.45">
      <c r="A417" s="322"/>
      <c r="B417" s="322"/>
      <c r="C417" s="322" t="s">
        <v>63</v>
      </c>
      <c r="D417" s="322"/>
      <c r="E417" s="342"/>
      <c r="F417" s="348">
        <f t="shared" ref="F417:H417" si="128">F418+F421+F424+F427+F431+F451+F462</f>
        <v>18298008.232650001</v>
      </c>
      <c r="G417" s="348">
        <f t="shared" si="128"/>
        <v>3892679.4638160006</v>
      </c>
      <c r="H417" s="348">
        <f t="shared" si="128"/>
        <v>22190687.696465999</v>
      </c>
      <c r="I417" s="348"/>
      <c r="J417" s="348"/>
      <c r="K417" s="330">
        <f t="shared" si="118"/>
        <v>0</v>
      </c>
      <c r="L417" s="357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  <c r="AL417" s="55"/>
      <c r="AM417" s="55"/>
      <c r="AN417" s="55"/>
      <c r="AO417" s="55"/>
      <c r="AP417" s="55"/>
      <c r="AQ417" s="55"/>
      <c r="AR417" s="55"/>
      <c r="AS417" s="55"/>
      <c r="AT417" s="55"/>
      <c r="AU417" s="55"/>
      <c r="AV417" s="55"/>
      <c r="AW417" s="55"/>
      <c r="AX417" s="55"/>
      <c r="AY417" s="55"/>
      <c r="AZ417" s="55"/>
      <c r="BA417" s="55"/>
      <c r="BB417" s="55"/>
      <c r="BC417" s="55"/>
      <c r="BD417" s="55"/>
      <c r="BE417" s="55"/>
      <c r="BF417" s="55"/>
      <c r="BG417" s="55"/>
      <c r="BH417" s="55"/>
      <c r="BI417" s="55"/>
    </row>
    <row r="418" spans="1:61" s="26" customFormat="1" x14ac:dyDescent="0.45">
      <c r="A418" s="323"/>
      <c r="B418" s="323"/>
      <c r="C418" s="323" t="s">
        <v>329</v>
      </c>
      <c r="D418" s="323"/>
      <c r="E418" s="338"/>
      <c r="F418" s="350">
        <f t="shared" ref="F418:H418" si="129">SUM(F419:F420)</f>
        <v>97258.886999999988</v>
      </c>
      <c r="G418" s="350">
        <f t="shared" si="129"/>
        <v>26526.884669999999</v>
      </c>
      <c r="H418" s="350">
        <f t="shared" si="129"/>
        <v>123785.77166999999</v>
      </c>
      <c r="I418" s="350"/>
      <c r="J418" s="350"/>
      <c r="K418" s="328">
        <f t="shared" si="118"/>
        <v>0</v>
      </c>
      <c r="L418" s="358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  <c r="AF418" s="53"/>
      <c r="AG418" s="53"/>
      <c r="AH418" s="53"/>
      <c r="AI418" s="53"/>
      <c r="AJ418" s="53"/>
      <c r="AK418" s="53"/>
      <c r="AL418" s="53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3"/>
      <c r="AX418" s="53"/>
      <c r="AY418" s="53"/>
      <c r="AZ418" s="53"/>
      <c r="BA418" s="53"/>
      <c r="BB418" s="53"/>
      <c r="BC418" s="53"/>
      <c r="BD418" s="53"/>
      <c r="BE418" s="53"/>
      <c r="BF418" s="53"/>
      <c r="BG418" s="53"/>
      <c r="BH418" s="53"/>
      <c r="BI418" s="53"/>
    </row>
    <row r="419" spans="1:61" ht="156.75" customHeight="1" outlineLevel="1" x14ac:dyDescent="0.45">
      <c r="A419" s="324">
        <v>346</v>
      </c>
      <c r="B419" s="324">
        <v>346</v>
      </c>
      <c r="C419" s="324" t="s">
        <v>330</v>
      </c>
      <c r="D419" s="324" t="s">
        <v>552</v>
      </c>
      <c r="E419" s="339">
        <v>317.89</v>
      </c>
      <c r="F419" s="334">
        <f>I419*E419</f>
        <v>80251.330499999996</v>
      </c>
      <c r="G419" s="334">
        <f>J419*E419</f>
        <v>21888.157005000001</v>
      </c>
      <c r="H419" s="349">
        <f t="shared" si="117"/>
        <v>102139.487505</v>
      </c>
      <c r="I419" s="334">
        <v>252.45</v>
      </c>
      <c r="J419" s="334">
        <v>68.854500000000002</v>
      </c>
      <c r="K419" s="334">
        <f t="shared" si="118"/>
        <v>321.30449999999996</v>
      </c>
      <c r="L419" s="359" t="s">
        <v>875</v>
      </c>
    </row>
    <row r="420" spans="1:61" ht="57" customHeight="1" outlineLevel="1" x14ac:dyDescent="0.45">
      <c r="A420" s="324">
        <v>347</v>
      </c>
      <c r="B420" s="324">
        <v>347</v>
      </c>
      <c r="C420" s="324" t="s">
        <v>331</v>
      </c>
      <c r="D420" s="324" t="s">
        <v>552</v>
      </c>
      <c r="E420" s="339">
        <v>67.37</v>
      </c>
      <c r="F420" s="334">
        <f>I420*E420</f>
        <v>17007.556499999999</v>
      </c>
      <c r="G420" s="334">
        <f>J420*E420</f>
        <v>4638.7276650000003</v>
      </c>
      <c r="H420" s="349">
        <f t="shared" si="117"/>
        <v>21646.284164999997</v>
      </c>
      <c r="I420" s="334">
        <v>252.45</v>
      </c>
      <c r="J420" s="334">
        <v>68.854500000000002</v>
      </c>
      <c r="K420" s="334">
        <f t="shared" si="118"/>
        <v>321.30449999999996</v>
      </c>
      <c r="L420" s="359" t="s">
        <v>876</v>
      </c>
    </row>
    <row r="421" spans="1:61" s="26" customFormat="1" x14ac:dyDescent="0.45">
      <c r="A421" s="323"/>
      <c r="B421" s="323"/>
      <c r="C421" s="323" t="s">
        <v>332</v>
      </c>
      <c r="D421" s="323"/>
      <c r="E421" s="338"/>
      <c r="F421" s="350">
        <f t="shared" ref="F421:H421" si="130">SUM(F422:F423)</f>
        <v>724097.28600000008</v>
      </c>
      <c r="G421" s="350">
        <f t="shared" si="130"/>
        <v>197493.98526000002</v>
      </c>
      <c r="H421" s="350">
        <f t="shared" si="130"/>
        <v>921591.27126000007</v>
      </c>
      <c r="I421" s="350"/>
      <c r="J421" s="350"/>
      <c r="K421" s="328">
        <f t="shared" si="118"/>
        <v>0</v>
      </c>
      <c r="L421" s="358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  <c r="AF421" s="53"/>
      <c r="AG421" s="53"/>
      <c r="AH421" s="53"/>
      <c r="AI421" s="53"/>
      <c r="AJ421" s="53"/>
      <c r="AK421" s="53"/>
      <c r="AL421" s="53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53"/>
      <c r="AX421" s="53"/>
      <c r="AY421" s="53"/>
      <c r="AZ421" s="53"/>
      <c r="BA421" s="53"/>
      <c r="BB421" s="53"/>
      <c r="BC421" s="53"/>
      <c r="BD421" s="53"/>
      <c r="BE421" s="53"/>
      <c r="BF421" s="53"/>
      <c r="BG421" s="53"/>
      <c r="BH421" s="53"/>
      <c r="BI421" s="53"/>
    </row>
    <row r="422" spans="1:61" ht="128.25" customHeight="1" outlineLevel="1" x14ac:dyDescent="0.45">
      <c r="A422" s="324">
        <v>348</v>
      </c>
      <c r="B422" s="324">
        <v>348</v>
      </c>
      <c r="C422" s="324" t="s">
        <v>333</v>
      </c>
      <c r="D422" s="324" t="s">
        <v>553</v>
      </c>
      <c r="E422" s="339">
        <v>2.6230000000000002</v>
      </c>
      <c r="F422" s="334">
        <f>I422*E422</f>
        <v>662176.35000000009</v>
      </c>
      <c r="G422" s="334">
        <f>J422*E422</f>
        <v>180605.35350000003</v>
      </c>
      <c r="H422" s="349">
        <f t="shared" si="117"/>
        <v>842781.70350000006</v>
      </c>
      <c r="I422" s="334">
        <v>252450</v>
      </c>
      <c r="J422" s="334">
        <v>68854.5</v>
      </c>
      <c r="K422" s="334">
        <f t="shared" si="118"/>
        <v>321304.5</v>
      </c>
      <c r="L422" s="359" t="s">
        <v>877</v>
      </c>
    </row>
    <row r="423" spans="1:61" ht="42.75" customHeight="1" outlineLevel="1" x14ac:dyDescent="0.45">
      <c r="A423" s="324">
        <v>349</v>
      </c>
      <c r="B423" s="324">
        <v>349</v>
      </c>
      <c r="C423" s="324" t="s">
        <v>334</v>
      </c>
      <c r="D423" s="324" t="s">
        <v>552</v>
      </c>
      <c r="E423" s="339">
        <v>245.28</v>
      </c>
      <c r="F423" s="334">
        <f>I423*E423</f>
        <v>61920.935999999994</v>
      </c>
      <c r="G423" s="334">
        <f>J423*E423</f>
        <v>16888.63176</v>
      </c>
      <c r="H423" s="349">
        <f t="shared" si="117"/>
        <v>78809.567759999991</v>
      </c>
      <c r="I423" s="334">
        <v>252.45</v>
      </c>
      <c r="J423" s="334">
        <v>68.854500000000002</v>
      </c>
      <c r="K423" s="334">
        <f t="shared" si="118"/>
        <v>321.30449999999996</v>
      </c>
      <c r="L423" s="359" t="s">
        <v>878</v>
      </c>
    </row>
    <row r="424" spans="1:61" s="26" customFormat="1" x14ac:dyDescent="0.45">
      <c r="A424" s="323"/>
      <c r="B424" s="323"/>
      <c r="C424" s="323" t="s">
        <v>335</v>
      </c>
      <c r="D424" s="323"/>
      <c r="E424" s="338"/>
      <c r="F424" s="350">
        <f t="shared" ref="F424:H424" si="131">SUM(F425:F426)</f>
        <v>169537.84649999999</v>
      </c>
      <c r="G424" s="350">
        <f t="shared" si="131"/>
        <v>46240.616565000004</v>
      </c>
      <c r="H424" s="350">
        <f t="shared" si="131"/>
        <v>215778.46306499999</v>
      </c>
      <c r="I424" s="350"/>
      <c r="J424" s="350"/>
      <c r="K424" s="328">
        <f t="shared" si="118"/>
        <v>0</v>
      </c>
      <c r="L424" s="358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  <c r="AH424" s="53"/>
      <c r="AI424" s="53"/>
      <c r="AJ424" s="53"/>
      <c r="AK424" s="53"/>
      <c r="AL424" s="53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53"/>
      <c r="AZ424" s="53"/>
      <c r="BA424" s="53"/>
      <c r="BB424" s="53"/>
      <c r="BC424" s="53"/>
      <c r="BD424" s="53"/>
      <c r="BE424" s="53"/>
      <c r="BF424" s="53"/>
      <c r="BG424" s="53"/>
      <c r="BH424" s="53"/>
      <c r="BI424" s="53"/>
    </row>
    <row r="425" spans="1:61" ht="57" customHeight="1" outlineLevel="1" x14ac:dyDescent="0.45">
      <c r="A425" s="324">
        <v>350</v>
      </c>
      <c r="B425" s="324">
        <v>350</v>
      </c>
      <c r="C425" s="324" t="s">
        <v>336</v>
      </c>
      <c r="D425" s="324" t="s">
        <v>552</v>
      </c>
      <c r="E425" s="339">
        <v>170.27</v>
      </c>
      <c r="F425" s="334">
        <f>I425*E425</f>
        <v>42984.661500000002</v>
      </c>
      <c r="G425" s="334">
        <f>J425*E425</f>
        <v>11723.855715000002</v>
      </c>
      <c r="H425" s="349">
        <f t="shared" si="117"/>
        <v>54708.517215</v>
      </c>
      <c r="I425" s="334">
        <v>252.45</v>
      </c>
      <c r="J425" s="334">
        <v>68.854500000000002</v>
      </c>
      <c r="K425" s="334">
        <f t="shared" si="118"/>
        <v>321.30449999999996</v>
      </c>
      <c r="L425" s="359" t="s">
        <v>879</v>
      </c>
    </row>
    <row r="426" spans="1:61" ht="57" customHeight="1" outlineLevel="1" x14ac:dyDescent="0.45">
      <c r="A426" s="324">
        <v>351</v>
      </c>
      <c r="B426" s="324">
        <v>351</v>
      </c>
      <c r="C426" s="324" t="s">
        <v>337</v>
      </c>
      <c r="D426" s="324" t="s">
        <v>552</v>
      </c>
      <c r="E426" s="339">
        <v>501.3</v>
      </c>
      <c r="F426" s="334">
        <f>I426*E426</f>
        <v>126553.185</v>
      </c>
      <c r="G426" s="334">
        <f>J426*E426</f>
        <v>34516.760849999999</v>
      </c>
      <c r="H426" s="349">
        <f t="shared" si="117"/>
        <v>161069.94584999999</v>
      </c>
      <c r="I426" s="334">
        <v>252.45</v>
      </c>
      <c r="J426" s="334">
        <v>68.854500000000002</v>
      </c>
      <c r="K426" s="334">
        <f t="shared" si="118"/>
        <v>321.30449999999996</v>
      </c>
      <c r="L426" s="359" t="s">
        <v>880</v>
      </c>
    </row>
    <row r="427" spans="1:61" s="26" customFormat="1" x14ac:dyDescent="0.45">
      <c r="A427" s="323"/>
      <c r="B427" s="323"/>
      <c r="C427" s="323" t="s">
        <v>338</v>
      </c>
      <c r="D427" s="323"/>
      <c r="E427" s="338"/>
      <c r="F427" s="350">
        <f t="shared" ref="F427:H427" si="132">SUM(F428:F430)</f>
        <v>231010.54605</v>
      </c>
      <c r="G427" s="350">
        <f t="shared" si="132"/>
        <v>55323.197028000002</v>
      </c>
      <c r="H427" s="350">
        <f t="shared" si="132"/>
        <v>286333.74307800003</v>
      </c>
      <c r="I427" s="350"/>
      <c r="J427" s="350"/>
      <c r="K427" s="328">
        <f t="shared" si="118"/>
        <v>0</v>
      </c>
      <c r="L427" s="358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G427" s="53"/>
      <c r="BH427" s="53"/>
      <c r="BI427" s="53"/>
    </row>
    <row r="428" spans="1:61" ht="57" customHeight="1" outlineLevel="1" x14ac:dyDescent="0.45">
      <c r="A428" s="324">
        <v>352</v>
      </c>
      <c r="B428" s="324">
        <v>352</v>
      </c>
      <c r="C428" s="324" t="s">
        <v>339</v>
      </c>
      <c r="D428" s="324" t="s">
        <v>552</v>
      </c>
      <c r="E428" s="339">
        <v>28.73</v>
      </c>
      <c r="F428" s="334">
        <f>I428*E428</f>
        <v>1516.51305</v>
      </c>
      <c r="G428" s="334">
        <f>J428*E428</f>
        <v>0</v>
      </c>
      <c r="H428" s="349">
        <f t="shared" si="117"/>
        <v>1516.51305</v>
      </c>
      <c r="I428" s="334">
        <v>52.784999999999997</v>
      </c>
      <c r="J428" s="334">
        <v>0</v>
      </c>
      <c r="K428" s="334">
        <f t="shared" si="118"/>
        <v>52.784999999999997</v>
      </c>
      <c r="L428" s="359" t="s">
        <v>881</v>
      </c>
    </row>
    <row r="429" spans="1:61" ht="85.5" customHeight="1" outlineLevel="1" x14ac:dyDescent="0.45">
      <c r="A429" s="324">
        <v>353</v>
      </c>
      <c r="B429" s="324">
        <v>353</v>
      </c>
      <c r="C429" s="324" t="s">
        <v>340</v>
      </c>
      <c r="D429" s="324" t="s">
        <v>552</v>
      </c>
      <c r="E429" s="339">
        <v>33.04</v>
      </c>
      <c r="F429" s="334">
        <f>I429*E429</f>
        <v>8340.9479999999985</v>
      </c>
      <c r="G429" s="334">
        <f>J429*E429</f>
        <v>2387.146608</v>
      </c>
      <c r="H429" s="349">
        <f t="shared" si="117"/>
        <v>10728.094607999999</v>
      </c>
      <c r="I429" s="334">
        <v>252.45</v>
      </c>
      <c r="J429" s="334">
        <v>72.250200000000007</v>
      </c>
      <c r="K429" s="334">
        <f t="shared" si="118"/>
        <v>324.7002</v>
      </c>
      <c r="L429" s="359" t="s">
        <v>882</v>
      </c>
    </row>
    <row r="430" spans="1:61" ht="156.75" customHeight="1" outlineLevel="1" x14ac:dyDescent="0.45">
      <c r="A430" s="324">
        <v>354</v>
      </c>
      <c r="B430" s="324">
        <v>354</v>
      </c>
      <c r="C430" s="324" t="s">
        <v>341</v>
      </c>
      <c r="D430" s="324" t="s">
        <v>552</v>
      </c>
      <c r="E430" s="339">
        <v>214.14</v>
      </c>
      <c r="F430" s="334">
        <f>I430*E430</f>
        <v>221153.08499999999</v>
      </c>
      <c r="G430" s="334">
        <f>J430*E430</f>
        <v>52936.05042</v>
      </c>
      <c r="H430" s="349">
        <f t="shared" si="117"/>
        <v>274089.13542000001</v>
      </c>
      <c r="I430" s="334">
        <v>1032.75</v>
      </c>
      <c r="J430" s="334">
        <v>247.203</v>
      </c>
      <c r="K430" s="334">
        <f t="shared" si="118"/>
        <v>1279.953</v>
      </c>
      <c r="L430" s="359" t="s">
        <v>883</v>
      </c>
    </row>
    <row r="431" spans="1:61" s="26" customFormat="1" x14ac:dyDescent="0.45">
      <c r="A431" s="323"/>
      <c r="B431" s="323"/>
      <c r="C431" s="323" t="s">
        <v>342</v>
      </c>
      <c r="D431" s="323"/>
      <c r="E431" s="338"/>
      <c r="F431" s="350">
        <f t="shared" ref="F431:H431" si="133">SUM(F432:F450)</f>
        <v>1803245.8670999999</v>
      </c>
      <c r="G431" s="350">
        <f t="shared" si="133"/>
        <v>449572.27035600005</v>
      </c>
      <c r="H431" s="350">
        <f t="shared" si="133"/>
        <v>2252818.1374559999</v>
      </c>
      <c r="I431" s="350"/>
      <c r="J431" s="350"/>
      <c r="K431" s="328">
        <f t="shared" si="118"/>
        <v>0</v>
      </c>
      <c r="L431" s="358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  <c r="AF431" s="53"/>
      <c r="AG431" s="53"/>
      <c r="AH431" s="53"/>
      <c r="AI431" s="53"/>
      <c r="AJ431" s="53"/>
      <c r="AK431" s="53"/>
      <c r="AL431" s="53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53"/>
      <c r="AZ431" s="53"/>
      <c r="BA431" s="53"/>
      <c r="BB431" s="53"/>
      <c r="BC431" s="53"/>
      <c r="BD431" s="53"/>
      <c r="BE431" s="53"/>
      <c r="BF431" s="53"/>
      <c r="BG431" s="53"/>
      <c r="BH431" s="53"/>
      <c r="BI431" s="53"/>
    </row>
    <row r="432" spans="1:61" ht="57" customHeight="1" outlineLevel="1" x14ac:dyDescent="0.45">
      <c r="A432" s="324">
        <v>355</v>
      </c>
      <c r="B432" s="324">
        <v>355</v>
      </c>
      <c r="C432" s="324" t="s">
        <v>343</v>
      </c>
      <c r="D432" s="324" t="s">
        <v>552</v>
      </c>
      <c r="E432" s="339">
        <v>158.12</v>
      </c>
      <c r="F432" s="334">
        <f t="shared" ref="F432:F450" si="134">I432*E432</f>
        <v>13305.797999999999</v>
      </c>
      <c r="G432" s="334">
        <f t="shared" ref="G432:G450" si="135">J432*E432</f>
        <v>0</v>
      </c>
      <c r="H432" s="349">
        <f t="shared" si="117"/>
        <v>13305.797999999999</v>
      </c>
      <c r="I432" s="334">
        <v>84.149999999999991</v>
      </c>
      <c r="J432" s="334">
        <v>0</v>
      </c>
      <c r="K432" s="334">
        <f t="shared" si="118"/>
        <v>84.149999999999991</v>
      </c>
      <c r="L432" s="359" t="s">
        <v>884</v>
      </c>
    </row>
    <row r="433" spans="1:147" s="32" customFormat="1" ht="57" customHeight="1" outlineLevel="1" x14ac:dyDescent="0.45">
      <c r="A433" s="324">
        <v>356</v>
      </c>
      <c r="B433" s="324">
        <v>356</v>
      </c>
      <c r="C433" s="324" t="s">
        <v>344</v>
      </c>
      <c r="D433" s="324" t="s">
        <v>552</v>
      </c>
      <c r="E433" s="339">
        <v>271.2</v>
      </c>
      <c r="F433" s="334">
        <f t="shared" si="134"/>
        <v>22821.479999999996</v>
      </c>
      <c r="G433" s="334">
        <f t="shared" si="135"/>
        <v>0</v>
      </c>
      <c r="H433" s="349">
        <f t="shared" si="117"/>
        <v>22821.479999999996</v>
      </c>
      <c r="I433" s="334">
        <v>84.149999999999991</v>
      </c>
      <c r="J433" s="334">
        <v>0</v>
      </c>
      <c r="K433" s="334">
        <f t="shared" si="118"/>
        <v>84.149999999999991</v>
      </c>
      <c r="L433" s="359" t="s">
        <v>885</v>
      </c>
      <c r="BJ433" s="182"/>
      <c r="BK433" s="182"/>
      <c r="BL433" s="182"/>
      <c r="BM433" s="182"/>
      <c r="BN433" s="182"/>
      <c r="BO433" s="182"/>
      <c r="BP433" s="182"/>
      <c r="BQ433" s="182"/>
      <c r="BR433" s="182"/>
      <c r="BS433" s="182"/>
      <c r="BT433" s="182"/>
      <c r="BU433" s="182"/>
      <c r="BV433" s="182"/>
      <c r="BW433" s="182"/>
      <c r="BX433" s="182"/>
      <c r="BY433" s="182"/>
      <c r="BZ433" s="182"/>
      <c r="CA433" s="182"/>
      <c r="CB433" s="182"/>
      <c r="CC433" s="182"/>
      <c r="CD433" s="182"/>
      <c r="CE433" s="182"/>
      <c r="CF433" s="182"/>
      <c r="CG433" s="182"/>
      <c r="CH433" s="182"/>
      <c r="CI433" s="182"/>
      <c r="CJ433" s="182"/>
      <c r="CK433" s="182"/>
      <c r="CL433" s="182"/>
      <c r="CM433" s="182"/>
      <c r="CN433" s="182"/>
      <c r="CO433" s="182"/>
      <c r="CP433" s="182"/>
      <c r="CQ433" s="182"/>
      <c r="CR433" s="182"/>
      <c r="CS433" s="182"/>
      <c r="CT433" s="182"/>
      <c r="CU433" s="182"/>
      <c r="CV433" s="182"/>
      <c r="CW433" s="182"/>
      <c r="CX433" s="182"/>
      <c r="CY433" s="182"/>
      <c r="CZ433" s="182"/>
      <c r="DA433" s="182"/>
      <c r="DB433" s="182"/>
      <c r="DC433" s="182"/>
      <c r="DD433" s="182"/>
      <c r="DE433" s="182"/>
      <c r="DF433" s="182"/>
      <c r="DG433" s="182"/>
      <c r="DH433" s="182"/>
      <c r="DI433" s="182"/>
      <c r="DJ433" s="182"/>
      <c r="DK433" s="182"/>
      <c r="DL433" s="182"/>
      <c r="DM433" s="182"/>
      <c r="DN433" s="182"/>
      <c r="DO433" s="182"/>
      <c r="DP433" s="182"/>
      <c r="DQ433" s="182"/>
      <c r="DR433" s="182"/>
      <c r="DS433" s="182"/>
      <c r="DT433" s="182"/>
      <c r="DU433" s="182"/>
      <c r="DV433" s="182"/>
      <c r="DW433" s="182"/>
      <c r="DX433" s="182"/>
      <c r="DY433" s="182"/>
      <c r="DZ433" s="182"/>
      <c r="EA433" s="182"/>
      <c r="EB433" s="182"/>
      <c r="EC433" s="182"/>
      <c r="ED433" s="182"/>
      <c r="EE433" s="182"/>
      <c r="EF433" s="182"/>
      <c r="EG433" s="182"/>
      <c r="EH433" s="182"/>
      <c r="EI433" s="182"/>
      <c r="EJ433" s="182"/>
      <c r="EK433" s="182"/>
      <c r="EL433" s="182"/>
      <c r="EM433" s="182"/>
      <c r="EN433" s="182"/>
      <c r="EO433" s="182"/>
      <c r="EP433" s="182"/>
      <c r="EQ433" s="182"/>
    </row>
    <row r="434" spans="1:147" s="32" customFormat="1" ht="57" customHeight="1" outlineLevel="1" x14ac:dyDescent="0.45">
      <c r="A434" s="324">
        <v>357</v>
      </c>
      <c r="B434" s="324">
        <v>357</v>
      </c>
      <c r="C434" s="324" t="s">
        <v>345</v>
      </c>
      <c r="D434" s="324" t="s">
        <v>553</v>
      </c>
      <c r="E434" s="339">
        <v>1.103</v>
      </c>
      <c r="F434" s="334">
        <f t="shared" si="134"/>
        <v>92817.45</v>
      </c>
      <c r="G434" s="334">
        <f t="shared" si="135"/>
        <v>0</v>
      </c>
      <c r="H434" s="349">
        <f t="shared" si="117"/>
        <v>92817.45</v>
      </c>
      <c r="I434" s="334">
        <v>84150</v>
      </c>
      <c r="J434" s="334">
        <v>0</v>
      </c>
      <c r="K434" s="334">
        <f t="shared" si="118"/>
        <v>84150</v>
      </c>
      <c r="L434" s="359" t="s">
        <v>886</v>
      </c>
      <c r="BJ434" s="182"/>
      <c r="BK434" s="182"/>
      <c r="BL434" s="182"/>
      <c r="BM434" s="182"/>
      <c r="BN434" s="182"/>
      <c r="BO434" s="182"/>
      <c r="BP434" s="182"/>
      <c r="BQ434" s="182"/>
      <c r="BR434" s="182"/>
      <c r="BS434" s="182"/>
      <c r="BT434" s="182"/>
      <c r="BU434" s="182"/>
      <c r="BV434" s="182"/>
      <c r="BW434" s="182"/>
      <c r="BX434" s="182"/>
      <c r="BY434" s="182"/>
      <c r="BZ434" s="182"/>
      <c r="CA434" s="182"/>
      <c r="CB434" s="182"/>
      <c r="CC434" s="182"/>
      <c r="CD434" s="182"/>
      <c r="CE434" s="182"/>
      <c r="CF434" s="182"/>
      <c r="CG434" s="182"/>
      <c r="CH434" s="182"/>
      <c r="CI434" s="182"/>
      <c r="CJ434" s="182"/>
      <c r="CK434" s="182"/>
      <c r="CL434" s="182"/>
      <c r="CM434" s="182"/>
      <c r="CN434" s="182"/>
      <c r="CO434" s="182"/>
      <c r="CP434" s="182"/>
      <c r="CQ434" s="182"/>
      <c r="CR434" s="182"/>
      <c r="CS434" s="182"/>
      <c r="CT434" s="182"/>
      <c r="CU434" s="182"/>
      <c r="CV434" s="182"/>
      <c r="CW434" s="182"/>
      <c r="CX434" s="182"/>
      <c r="CY434" s="182"/>
      <c r="CZ434" s="182"/>
      <c r="DA434" s="182"/>
      <c r="DB434" s="182"/>
      <c r="DC434" s="182"/>
      <c r="DD434" s="182"/>
      <c r="DE434" s="182"/>
      <c r="DF434" s="182"/>
      <c r="DG434" s="182"/>
      <c r="DH434" s="182"/>
      <c r="DI434" s="182"/>
      <c r="DJ434" s="182"/>
      <c r="DK434" s="182"/>
      <c r="DL434" s="182"/>
      <c r="DM434" s="182"/>
      <c r="DN434" s="182"/>
      <c r="DO434" s="182"/>
      <c r="DP434" s="182"/>
      <c r="DQ434" s="182"/>
      <c r="DR434" s="182"/>
      <c r="DS434" s="182"/>
      <c r="DT434" s="182"/>
      <c r="DU434" s="182"/>
      <c r="DV434" s="182"/>
      <c r="DW434" s="182"/>
      <c r="DX434" s="182"/>
      <c r="DY434" s="182"/>
      <c r="DZ434" s="182"/>
      <c r="EA434" s="182"/>
      <c r="EB434" s="182"/>
      <c r="EC434" s="182"/>
      <c r="ED434" s="182"/>
      <c r="EE434" s="182"/>
      <c r="EF434" s="182"/>
      <c r="EG434" s="182"/>
      <c r="EH434" s="182"/>
      <c r="EI434" s="182"/>
      <c r="EJ434" s="182"/>
      <c r="EK434" s="182"/>
      <c r="EL434" s="182"/>
      <c r="EM434" s="182"/>
      <c r="EN434" s="182"/>
      <c r="EO434" s="182"/>
      <c r="EP434" s="182"/>
      <c r="EQ434" s="182"/>
    </row>
    <row r="435" spans="1:147" s="32" customFormat="1" ht="71.25" customHeight="1" outlineLevel="1" x14ac:dyDescent="0.45">
      <c r="A435" s="324">
        <v>358</v>
      </c>
      <c r="B435" s="324">
        <v>358</v>
      </c>
      <c r="C435" s="324" t="s">
        <v>346</v>
      </c>
      <c r="D435" s="324" t="s">
        <v>553</v>
      </c>
      <c r="E435" s="339">
        <v>1.0349999999999999</v>
      </c>
      <c r="F435" s="334">
        <f t="shared" si="134"/>
        <v>87095.25</v>
      </c>
      <c r="G435" s="334">
        <f t="shared" si="135"/>
        <v>0</v>
      </c>
      <c r="H435" s="349">
        <f t="shared" si="117"/>
        <v>87095.25</v>
      </c>
      <c r="I435" s="334">
        <v>84150</v>
      </c>
      <c r="J435" s="334">
        <v>0</v>
      </c>
      <c r="K435" s="334">
        <f t="shared" si="118"/>
        <v>84150</v>
      </c>
      <c r="L435" s="359" t="s">
        <v>887</v>
      </c>
      <c r="BJ435" s="182"/>
      <c r="BK435" s="182"/>
      <c r="BL435" s="182"/>
      <c r="BM435" s="182"/>
      <c r="BN435" s="182"/>
      <c r="BO435" s="182"/>
      <c r="BP435" s="182"/>
      <c r="BQ435" s="182"/>
      <c r="BR435" s="182"/>
      <c r="BS435" s="182"/>
      <c r="BT435" s="182"/>
      <c r="BU435" s="182"/>
      <c r="BV435" s="182"/>
      <c r="BW435" s="182"/>
      <c r="BX435" s="182"/>
      <c r="BY435" s="182"/>
      <c r="BZ435" s="182"/>
      <c r="CA435" s="182"/>
      <c r="CB435" s="182"/>
      <c r="CC435" s="182"/>
      <c r="CD435" s="182"/>
      <c r="CE435" s="182"/>
      <c r="CF435" s="182"/>
      <c r="CG435" s="182"/>
      <c r="CH435" s="182"/>
      <c r="CI435" s="182"/>
      <c r="CJ435" s="182"/>
      <c r="CK435" s="182"/>
      <c r="CL435" s="182"/>
      <c r="CM435" s="182"/>
      <c r="CN435" s="182"/>
      <c r="CO435" s="182"/>
      <c r="CP435" s="182"/>
      <c r="CQ435" s="182"/>
      <c r="CR435" s="182"/>
      <c r="CS435" s="182"/>
      <c r="CT435" s="182"/>
      <c r="CU435" s="182"/>
      <c r="CV435" s="182"/>
      <c r="CW435" s="182"/>
      <c r="CX435" s="182"/>
      <c r="CY435" s="182"/>
      <c r="CZ435" s="182"/>
      <c r="DA435" s="182"/>
      <c r="DB435" s="182"/>
      <c r="DC435" s="182"/>
      <c r="DD435" s="182"/>
      <c r="DE435" s="182"/>
      <c r="DF435" s="182"/>
      <c r="DG435" s="182"/>
      <c r="DH435" s="182"/>
      <c r="DI435" s="182"/>
      <c r="DJ435" s="182"/>
      <c r="DK435" s="182"/>
      <c r="DL435" s="182"/>
      <c r="DM435" s="182"/>
      <c r="DN435" s="182"/>
      <c r="DO435" s="182"/>
      <c r="DP435" s="182"/>
      <c r="DQ435" s="182"/>
      <c r="DR435" s="182"/>
      <c r="DS435" s="182"/>
      <c r="DT435" s="182"/>
      <c r="DU435" s="182"/>
      <c r="DV435" s="182"/>
      <c r="DW435" s="182"/>
      <c r="DX435" s="182"/>
      <c r="DY435" s="182"/>
      <c r="DZ435" s="182"/>
      <c r="EA435" s="182"/>
      <c r="EB435" s="182"/>
      <c r="EC435" s="182"/>
      <c r="ED435" s="182"/>
      <c r="EE435" s="182"/>
      <c r="EF435" s="182"/>
      <c r="EG435" s="182"/>
      <c r="EH435" s="182"/>
      <c r="EI435" s="182"/>
      <c r="EJ435" s="182"/>
      <c r="EK435" s="182"/>
      <c r="EL435" s="182"/>
      <c r="EM435" s="182"/>
      <c r="EN435" s="182"/>
      <c r="EO435" s="182"/>
      <c r="EP435" s="182"/>
      <c r="EQ435" s="182"/>
    </row>
    <row r="436" spans="1:147" s="32" customFormat="1" ht="142.5" customHeight="1" outlineLevel="1" x14ac:dyDescent="0.45">
      <c r="A436" s="324">
        <v>359</v>
      </c>
      <c r="B436" s="324">
        <v>359</v>
      </c>
      <c r="C436" s="324" t="s">
        <v>347</v>
      </c>
      <c r="D436" s="324" t="s">
        <v>552</v>
      </c>
      <c r="E436" s="339">
        <v>267.86</v>
      </c>
      <c r="F436" s="334">
        <f t="shared" si="134"/>
        <v>90981.327600000004</v>
      </c>
      <c r="G436" s="334">
        <f t="shared" si="135"/>
        <v>26483.666418000008</v>
      </c>
      <c r="H436" s="349">
        <f t="shared" si="117"/>
        <v>117464.99401800001</v>
      </c>
      <c r="I436" s="334">
        <v>339.66</v>
      </c>
      <c r="J436" s="334">
        <v>98.871300000000019</v>
      </c>
      <c r="K436" s="334">
        <f t="shared" si="118"/>
        <v>438.53130000000004</v>
      </c>
      <c r="L436" s="359" t="s">
        <v>888</v>
      </c>
      <c r="BJ436" s="182"/>
      <c r="BK436" s="182"/>
      <c r="BL436" s="182"/>
      <c r="BM436" s="182"/>
      <c r="BN436" s="182"/>
      <c r="BO436" s="182"/>
      <c r="BP436" s="182"/>
      <c r="BQ436" s="182"/>
      <c r="BR436" s="182"/>
      <c r="BS436" s="182"/>
      <c r="BT436" s="182"/>
      <c r="BU436" s="182"/>
      <c r="BV436" s="182"/>
      <c r="BW436" s="182"/>
      <c r="BX436" s="182"/>
      <c r="BY436" s="182"/>
      <c r="BZ436" s="182"/>
      <c r="CA436" s="182"/>
      <c r="CB436" s="182"/>
      <c r="CC436" s="182"/>
      <c r="CD436" s="182"/>
      <c r="CE436" s="182"/>
      <c r="CF436" s="182"/>
      <c r="CG436" s="182"/>
      <c r="CH436" s="182"/>
      <c r="CI436" s="182"/>
      <c r="CJ436" s="182"/>
      <c r="CK436" s="182"/>
      <c r="CL436" s="182"/>
      <c r="CM436" s="182"/>
      <c r="CN436" s="182"/>
      <c r="CO436" s="182"/>
      <c r="CP436" s="182"/>
      <c r="CQ436" s="182"/>
      <c r="CR436" s="182"/>
      <c r="CS436" s="182"/>
      <c r="CT436" s="182"/>
      <c r="CU436" s="182"/>
      <c r="CV436" s="182"/>
      <c r="CW436" s="182"/>
      <c r="CX436" s="182"/>
      <c r="CY436" s="182"/>
      <c r="CZ436" s="182"/>
      <c r="DA436" s="182"/>
      <c r="DB436" s="182"/>
      <c r="DC436" s="182"/>
      <c r="DD436" s="182"/>
      <c r="DE436" s="182"/>
      <c r="DF436" s="182"/>
      <c r="DG436" s="182"/>
      <c r="DH436" s="182"/>
      <c r="DI436" s="182"/>
      <c r="DJ436" s="182"/>
      <c r="DK436" s="182"/>
      <c r="DL436" s="182"/>
      <c r="DM436" s="182"/>
      <c r="DN436" s="182"/>
      <c r="DO436" s="182"/>
      <c r="DP436" s="182"/>
      <c r="DQ436" s="182"/>
      <c r="DR436" s="182"/>
      <c r="DS436" s="182"/>
      <c r="DT436" s="182"/>
      <c r="DU436" s="182"/>
      <c r="DV436" s="182"/>
      <c r="DW436" s="182"/>
      <c r="DX436" s="182"/>
      <c r="DY436" s="182"/>
      <c r="DZ436" s="182"/>
      <c r="EA436" s="182"/>
      <c r="EB436" s="182"/>
      <c r="EC436" s="182"/>
      <c r="ED436" s="182"/>
      <c r="EE436" s="182"/>
      <c r="EF436" s="182"/>
      <c r="EG436" s="182"/>
      <c r="EH436" s="182"/>
      <c r="EI436" s="182"/>
      <c r="EJ436" s="182"/>
      <c r="EK436" s="182"/>
      <c r="EL436" s="182"/>
      <c r="EM436" s="182"/>
      <c r="EN436" s="182"/>
      <c r="EO436" s="182"/>
      <c r="EP436" s="182"/>
      <c r="EQ436" s="182"/>
    </row>
    <row r="437" spans="1:147" s="32" customFormat="1" ht="142.5" customHeight="1" outlineLevel="1" x14ac:dyDescent="0.45">
      <c r="A437" s="324">
        <v>360</v>
      </c>
      <c r="B437" s="324">
        <v>360</v>
      </c>
      <c r="C437" s="324" t="s">
        <v>348</v>
      </c>
      <c r="D437" s="324" t="s">
        <v>552</v>
      </c>
      <c r="E437" s="339">
        <v>706.53</v>
      </c>
      <c r="F437" s="334">
        <f t="shared" si="134"/>
        <v>239979.9798</v>
      </c>
      <c r="G437" s="334">
        <f t="shared" si="135"/>
        <v>69855.539589000007</v>
      </c>
      <c r="H437" s="349">
        <f t="shared" si="117"/>
        <v>309835.51938900002</v>
      </c>
      <c r="I437" s="334">
        <v>339.66</v>
      </c>
      <c r="J437" s="334">
        <v>98.871300000000019</v>
      </c>
      <c r="K437" s="334">
        <f t="shared" si="118"/>
        <v>438.53130000000004</v>
      </c>
      <c r="L437" s="359" t="s">
        <v>889</v>
      </c>
      <c r="BJ437" s="182"/>
      <c r="BK437" s="182"/>
      <c r="BL437" s="182"/>
      <c r="BM437" s="182"/>
      <c r="BN437" s="182"/>
      <c r="BO437" s="182"/>
      <c r="BP437" s="182"/>
      <c r="BQ437" s="182"/>
      <c r="BR437" s="182"/>
      <c r="BS437" s="182"/>
      <c r="BT437" s="182"/>
      <c r="BU437" s="182"/>
      <c r="BV437" s="182"/>
      <c r="BW437" s="182"/>
      <c r="BX437" s="182"/>
      <c r="BY437" s="182"/>
      <c r="BZ437" s="182"/>
      <c r="CA437" s="182"/>
      <c r="CB437" s="182"/>
      <c r="CC437" s="182"/>
      <c r="CD437" s="182"/>
      <c r="CE437" s="182"/>
      <c r="CF437" s="182"/>
      <c r="CG437" s="182"/>
      <c r="CH437" s="182"/>
      <c r="CI437" s="182"/>
      <c r="CJ437" s="182"/>
      <c r="CK437" s="182"/>
      <c r="CL437" s="182"/>
      <c r="CM437" s="182"/>
      <c r="CN437" s="182"/>
      <c r="CO437" s="182"/>
      <c r="CP437" s="182"/>
      <c r="CQ437" s="182"/>
      <c r="CR437" s="182"/>
      <c r="CS437" s="182"/>
      <c r="CT437" s="182"/>
      <c r="CU437" s="182"/>
      <c r="CV437" s="182"/>
      <c r="CW437" s="182"/>
      <c r="CX437" s="182"/>
      <c r="CY437" s="182"/>
      <c r="CZ437" s="182"/>
      <c r="DA437" s="182"/>
      <c r="DB437" s="182"/>
      <c r="DC437" s="182"/>
      <c r="DD437" s="182"/>
      <c r="DE437" s="182"/>
      <c r="DF437" s="182"/>
      <c r="DG437" s="182"/>
      <c r="DH437" s="182"/>
      <c r="DI437" s="182"/>
      <c r="DJ437" s="182"/>
      <c r="DK437" s="182"/>
      <c r="DL437" s="182"/>
      <c r="DM437" s="182"/>
      <c r="DN437" s="182"/>
      <c r="DO437" s="182"/>
      <c r="DP437" s="182"/>
      <c r="DQ437" s="182"/>
      <c r="DR437" s="182"/>
      <c r="DS437" s="182"/>
      <c r="DT437" s="182"/>
      <c r="DU437" s="182"/>
      <c r="DV437" s="182"/>
      <c r="DW437" s="182"/>
      <c r="DX437" s="182"/>
      <c r="DY437" s="182"/>
      <c r="DZ437" s="182"/>
      <c r="EA437" s="182"/>
      <c r="EB437" s="182"/>
      <c r="EC437" s="182"/>
      <c r="ED437" s="182"/>
      <c r="EE437" s="182"/>
      <c r="EF437" s="182"/>
      <c r="EG437" s="182"/>
      <c r="EH437" s="182"/>
      <c r="EI437" s="182"/>
      <c r="EJ437" s="182"/>
      <c r="EK437" s="182"/>
      <c r="EL437" s="182"/>
      <c r="EM437" s="182"/>
      <c r="EN437" s="182"/>
      <c r="EO437" s="182"/>
      <c r="EP437" s="182"/>
      <c r="EQ437" s="182"/>
    </row>
    <row r="438" spans="1:147" s="32" customFormat="1" ht="171" customHeight="1" outlineLevel="1" x14ac:dyDescent="0.45">
      <c r="A438" s="324">
        <v>361</v>
      </c>
      <c r="B438" s="324">
        <v>361</v>
      </c>
      <c r="C438" s="324" t="s">
        <v>349</v>
      </c>
      <c r="D438" s="324" t="s">
        <v>553</v>
      </c>
      <c r="E438" s="339">
        <v>1.3089999999999999</v>
      </c>
      <c r="F438" s="334">
        <f t="shared" si="134"/>
        <v>444614.94</v>
      </c>
      <c r="G438" s="334">
        <f t="shared" si="135"/>
        <v>129418.25519700001</v>
      </c>
      <c r="H438" s="349">
        <f t="shared" si="117"/>
        <v>574033.19519700005</v>
      </c>
      <c r="I438" s="334">
        <v>339660</v>
      </c>
      <c r="J438" s="334">
        <v>98868.03300000001</v>
      </c>
      <c r="K438" s="334">
        <f t="shared" si="118"/>
        <v>438528.033</v>
      </c>
      <c r="L438" s="359" t="s">
        <v>890</v>
      </c>
      <c r="BJ438" s="182"/>
      <c r="BK438" s="182"/>
      <c r="BL438" s="182"/>
      <c r="BM438" s="182"/>
      <c r="BN438" s="182"/>
      <c r="BO438" s="182"/>
      <c r="BP438" s="182"/>
      <c r="BQ438" s="182"/>
      <c r="BR438" s="182"/>
      <c r="BS438" s="182"/>
      <c r="BT438" s="182"/>
      <c r="BU438" s="182"/>
      <c r="BV438" s="182"/>
      <c r="BW438" s="182"/>
      <c r="BX438" s="182"/>
      <c r="BY438" s="182"/>
      <c r="BZ438" s="182"/>
      <c r="CA438" s="182"/>
      <c r="CB438" s="182"/>
      <c r="CC438" s="182"/>
      <c r="CD438" s="182"/>
      <c r="CE438" s="182"/>
      <c r="CF438" s="182"/>
      <c r="CG438" s="182"/>
      <c r="CH438" s="182"/>
      <c r="CI438" s="182"/>
      <c r="CJ438" s="182"/>
      <c r="CK438" s="182"/>
      <c r="CL438" s="182"/>
      <c r="CM438" s="182"/>
      <c r="CN438" s="182"/>
      <c r="CO438" s="182"/>
      <c r="CP438" s="182"/>
      <c r="CQ438" s="182"/>
      <c r="CR438" s="182"/>
      <c r="CS438" s="182"/>
      <c r="CT438" s="182"/>
      <c r="CU438" s="182"/>
      <c r="CV438" s="182"/>
      <c r="CW438" s="182"/>
      <c r="CX438" s="182"/>
      <c r="CY438" s="182"/>
      <c r="CZ438" s="182"/>
      <c r="DA438" s="182"/>
      <c r="DB438" s="182"/>
      <c r="DC438" s="182"/>
      <c r="DD438" s="182"/>
      <c r="DE438" s="182"/>
      <c r="DF438" s="182"/>
      <c r="DG438" s="182"/>
      <c r="DH438" s="182"/>
      <c r="DI438" s="182"/>
      <c r="DJ438" s="182"/>
      <c r="DK438" s="182"/>
      <c r="DL438" s="182"/>
      <c r="DM438" s="182"/>
      <c r="DN438" s="182"/>
      <c r="DO438" s="182"/>
      <c r="DP438" s="182"/>
      <c r="DQ438" s="182"/>
      <c r="DR438" s="182"/>
      <c r="DS438" s="182"/>
      <c r="DT438" s="182"/>
      <c r="DU438" s="182"/>
      <c r="DV438" s="182"/>
      <c r="DW438" s="182"/>
      <c r="DX438" s="182"/>
      <c r="DY438" s="182"/>
      <c r="DZ438" s="182"/>
      <c r="EA438" s="182"/>
      <c r="EB438" s="182"/>
      <c r="EC438" s="182"/>
      <c r="ED438" s="182"/>
      <c r="EE438" s="182"/>
      <c r="EF438" s="182"/>
      <c r="EG438" s="182"/>
      <c r="EH438" s="182"/>
      <c r="EI438" s="182"/>
      <c r="EJ438" s="182"/>
      <c r="EK438" s="182"/>
      <c r="EL438" s="182"/>
      <c r="EM438" s="182"/>
      <c r="EN438" s="182"/>
      <c r="EO438" s="182"/>
      <c r="EP438" s="182"/>
      <c r="EQ438" s="182"/>
    </row>
    <row r="439" spans="1:147" s="32" customFormat="1" ht="85.5" customHeight="1" outlineLevel="1" x14ac:dyDescent="0.45">
      <c r="A439" s="324">
        <v>362</v>
      </c>
      <c r="B439" s="324">
        <v>362</v>
      </c>
      <c r="C439" s="324" t="s">
        <v>350</v>
      </c>
      <c r="D439" s="324" t="s">
        <v>559</v>
      </c>
      <c r="E439" s="339">
        <v>1.054</v>
      </c>
      <c r="F439" s="334">
        <f t="shared" si="134"/>
        <v>358001.64</v>
      </c>
      <c r="G439" s="334">
        <f t="shared" si="135"/>
        <v>104206.90678200002</v>
      </c>
      <c r="H439" s="349">
        <f t="shared" si="117"/>
        <v>462208.54678200005</v>
      </c>
      <c r="I439" s="334">
        <v>339660</v>
      </c>
      <c r="J439" s="334">
        <v>98868.03300000001</v>
      </c>
      <c r="K439" s="334">
        <f t="shared" si="118"/>
        <v>438528.033</v>
      </c>
      <c r="L439" s="359" t="s">
        <v>891</v>
      </c>
      <c r="BJ439" s="182"/>
      <c r="BK439" s="182"/>
      <c r="BL439" s="182"/>
      <c r="BM439" s="182"/>
      <c r="BN439" s="182"/>
      <c r="BO439" s="182"/>
      <c r="BP439" s="182"/>
      <c r="BQ439" s="182"/>
      <c r="BR439" s="182"/>
      <c r="BS439" s="182"/>
      <c r="BT439" s="182"/>
      <c r="BU439" s="182"/>
      <c r="BV439" s="182"/>
      <c r="BW439" s="182"/>
      <c r="BX439" s="182"/>
      <c r="BY439" s="182"/>
      <c r="BZ439" s="182"/>
      <c r="CA439" s="182"/>
      <c r="CB439" s="182"/>
      <c r="CC439" s="182"/>
      <c r="CD439" s="182"/>
      <c r="CE439" s="182"/>
      <c r="CF439" s="182"/>
      <c r="CG439" s="182"/>
      <c r="CH439" s="182"/>
      <c r="CI439" s="182"/>
      <c r="CJ439" s="182"/>
      <c r="CK439" s="182"/>
      <c r="CL439" s="182"/>
      <c r="CM439" s="182"/>
      <c r="CN439" s="182"/>
      <c r="CO439" s="182"/>
      <c r="CP439" s="182"/>
      <c r="CQ439" s="182"/>
      <c r="CR439" s="182"/>
      <c r="CS439" s="182"/>
      <c r="CT439" s="182"/>
      <c r="CU439" s="182"/>
      <c r="CV439" s="182"/>
      <c r="CW439" s="182"/>
      <c r="CX439" s="182"/>
      <c r="CY439" s="182"/>
      <c r="CZ439" s="182"/>
      <c r="DA439" s="182"/>
      <c r="DB439" s="182"/>
      <c r="DC439" s="182"/>
      <c r="DD439" s="182"/>
      <c r="DE439" s="182"/>
      <c r="DF439" s="182"/>
      <c r="DG439" s="182"/>
      <c r="DH439" s="182"/>
      <c r="DI439" s="182"/>
      <c r="DJ439" s="182"/>
      <c r="DK439" s="182"/>
      <c r="DL439" s="182"/>
      <c r="DM439" s="182"/>
      <c r="DN439" s="182"/>
      <c r="DO439" s="182"/>
      <c r="DP439" s="182"/>
      <c r="DQ439" s="182"/>
      <c r="DR439" s="182"/>
      <c r="DS439" s="182"/>
      <c r="DT439" s="182"/>
      <c r="DU439" s="182"/>
      <c r="DV439" s="182"/>
      <c r="DW439" s="182"/>
      <c r="DX439" s="182"/>
      <c r="DY439" s="182"/>
      <c r="DZ439" s="182"/>
      <c r="EA439" s="182"/>
      <c r="EB439" s="182"/>
      <c r="EC439" s="182"/>
      <c r="ED439" s="182"/>
      <c r="EE439" s="182"/>
      <c r="EF439" s="182"/>
      <c r="EG439" s="182"/>
      <c r="EH439" s="182"/>
      <c r="EI439" s="182"/>
      <c r="EJ439" s="182"/>
      <c r="EK439" s="182"/>
      <c r="EL439" s="182"/>
      <c r="EM439" s="182"/>
      <c r="EN439" s="182"/>
      <c r="EO439" s="182"/>
      <c r="EP439" s="182"/>
      <c r="EQ439" s="182"/>
    </row>
    <row r="440" spans="1:147" s="32" customFormat="1" ht="28.5" customHeight="1" outlineLevel="1" x14ac:dyDescent="0.45">
      <c r="A440" s="324"/>
      <c r="B440" s="324"/>
      <c r="C440" s="324" t="s">
        <v>351</v>
      </c>
      <c r="D440" s="324"/>
      <c r="E440" s="339"/>
      <c r="F440" s="334">
        <f t="shared" si="134"/>
        <v>0</v>
      </c>
      <c r="G440" s="334">
        <f t="shared" si="135"/>
        <v>0</v>
      </c>
      <c r="H440" s="349">
        <f t="shared" si="117"/>
        <v>0</v>
      </c>
      <c r="I440" s="334">
        <v>0</v>
      </c>
      <c r="J440" s="334">
        <v>0</v>
      </c>
      <c r="K440" s="334">
        <f t="shared" si="118"/>
        <v>0</v>
      </c>
      <c r="L440" s="359"/>
      <c r="BJ440" s="182"/>
      <c r="BK440" s="182"/>
      <c r="BL440" s="182"/>
      <c r="BM440" s="182"/>
      <c r="BN440" s="182"/>
      <c r="BO440" s="182"/>
      <c r="BP440" s="182"/>
      <c r="BQ440" s="182"/>
      <c r="BR440" s="182"/>
      <c r="BS440" s="182"/>
      <c r="BT440" s="182"/>
      <c r="BU440" s="182"/>
      <c r="BV440" s="182"/>
      <c r="BW440" s="182"/>
      <c r="BX440" s="182"/>
      <c r="BY440" s="182"/>
      <c r="BZ440" s="182"/>
      <c r="CA440" s="182"/>
      <c r="CB440" s="182"/>
      <c r="CC440" s="182"/>
      <c r="CD440" s="182"/>
      <c r="CE440" s="182"/>
      <c r="CF440" s="182"/>
      <c r="CG440" s="182"/>
      <c r="CH440" s="182"/>
      <c r="CI440" s="182"/>
      <c r="CJ440" s="182"/>
      <c r="CK440" s="182"/>
      <c r="CL440" s="182"/>
      <c r="CM440" s="182"/>
      <c r="CN440" s="182"/>
      <c r="CO440" s="182"/>
      <c r="CP440" s="182"/>
      <c r="CQ440" s="182"/>
      <c r="CR440" s="182"/>
      <c r="CS440" s="182"/>
      <c r="CT440" s="182"/>
      <c r="CU440" s="182"/>
      <c r="CV440" s="182"/>
      <c r="CW440" s="182"/>
      <c r="CX440" s="182"/>
      <c r="CY440" s="182"/>
      <c r="CZ440" s="182"/>
      <c r="DA440" s="182"/>
      <c r="DB440" s="182"/>
      <c r="DC440" s="182"/>
      <c r="DD440" s="182"/>
      <c r="DE440" s="182"/>
      <c r="DF440" s="182"/>
      <c r="DG440" s="182"/>
      <c r="DH440" s="182"/>
      <c r="DI440" s="182"/>
      <c r="DJ440" s="182"/>
      <c r="DK440" s="182"/>
      <c r="DL440" s="182"/>
      <c r="DM440" s="182"/>
      <c r="DN440" s="182"/>
      <c r="DO440" s="182"/>
      <c r="DP440" s="182"/>
      <c r="DQ440" s="182"/>
      <c r="DR440" s="182"/>
      <c r="DS440" s="182"/>
      <c r="DT440" s="182"/>
      <c r="DU440" s="182"/>
      <c r="DV440" s="182"/>
      <c r="DW440" s="182"/>
      <c r="DX440" s="182"/>
      <c r="DY440" s="182"/>
      <c r="DZ440" s="182"/>
      <c r="EA440" s="182"/>
      <c r="EB440" s="182"/>
      <c r="EC440" s="182"/>
      <c r="ED440" s="182"/>
      <c r="EE440" s="182"/>
      <c r="EF440" s="182"/>
      <c r="EG440" s="182"/>
      <c r="EH440" s="182"/>
      <c r="EI440" s="182"/>
      <c r="EJ440" s="182"/>
      <c r="EK440" s="182"/>
      <c r="EL440" s="182"/>
      <c r="EM440" s="182"/>
      <c r="EN440" s="182"/>
      <c r="EO440" s="182"/>
      <c r="EP440" s="182"/>
      <c r="EQ440" s="182"/>
    </row>
    <row r="441" spans="1:147" s="32" customFormat="1" ht="57" customHeight="1" outlineLevel="1" x14ac:dyDescent="0.45">
      <c r="A441" s="324">
        <v>363</v>
      </c>
      <c r="B441" s="324">
        <v>363</v>
      </c>
      <c r="C441" s="324" t="s">
        <v>352</v>
      </c>
      <c r="D441" s="324" t="s">
        <v>552</v>
      </c>
      <c r="E441" s="339">
        <v>151.72999999999999</v>
      </c>
      <c r="F441" s="334">
        <f t="shared" si="134"/>
        <v>12768.079499999998</v>
      </c>
      <c r="G441" s="334">
        <f t="shared" si="135"/>
        <v>0</v>
      </c>
      <c r="H441" s="349">
        <f t="shared" si="117"/>
        <v>12768.079499999998</v>
      </c>
      <c r="I441" s="334">
        <v>84.149999999999991</v>
      </c>
      <c r="J441" s="334">
        <v>0</v>
      </c>
      <c r="K441" s="334">
        <f t="shared" si="118"/>
        <v>84.149999999999991</v>
      </c>
      <c r="L441" s="359" t="s">
        <v>892</v>
      </c>
      <c r="BJ441" s="182"/>
      <c r="BK441" s="182"/>
      <c r="BL441" s="182"/>
      <c r="BM441" s="182"/>
      <c r="BN441" s="182"/>
      <c r="BO441" s="182"/>
      <c r="BP441" s="182"/>
      <c r="BQ441" s="182"/>
      <c r="BR441" s="182"/>
      <c r="BS441" s="182"/>
      <c r="BT441" s="182"/>
      <c r="BU441" s="182"/>
      <c r="BV441" s="182"/>
      <c r="BW441" s="182"/>
      <c r="BX441" s="182"/>
      <c r="BY441" s="182"/>
      <c r="BZ441" s="182"/>
      <c r="CA441" s="182"/>
      <c r="CB441" s="182"/>
      <c r="CC441" s="182"/>
      <c r="CD441" s="182"/>
      <c r="CE441" s="182"/>
      <c r="CF441" s="182"/>
      <c r="CG441" s="182"/>
      <c r="CH441" s="182"/>
      <c r="CI441" s="182"/>
      <c r="CJ441" s="182"/>
      <c r="CK441" s="182"/>
      <c r="CL441" s="182"/>
      <c r="CM441" s="182"/>
      <c r="CN441" s="182"/>
      <c r="CO441" s="182"/>
      <c r="CP441" s="182"/>
      <c r="CQ441" s="182"/>
      <c r="CR441" s="182"/>
      <c r="CS441" s="182"/>
      <c r="CT441" s="182"/>
      <c r="CU441" s="182"/>
      <c r="CV441" s="182"/>
      <c r="CW441" s="182"/>
      <c r="CX441" s="182"/>
      <c r="CY441" s="182"/>
      <c r="CZ441" s="182"/>
      <c r="DA441" s="182"/>
      <c r="DB441" s="182"/>
      <c r="DC441" s="182"/>
      <c r="DD441" s="182"/>
      <c r="DE441" s="182"/>
      <c r="DF441" s="182"/>
      <c r="DG441" s="182"/>
      <c r="DH441" s="182"/>
      <c r="DI441" s="182"/>
      <c r="DJ441" s="182"/>
      <c r="DK441" s="182"/>
      <c r="DL441" s="182"/>
      <c r="DM441" s="182"/>
      <c r="DN441" s="182"/>
      <c r="DO441" s="182"/>
      <c r="DP441" s="182"/>
      <c r="DQ441" s="182"/>
      <c r="DR441" s="182"/>
      <c r="DS441" s="182"/>
      <c r="DT441" s="182"/>
      <c r="DU441" s="182"/>
      <c r="DV441" s="182"/>
      <c r="DW441" s="182"/>
      <c r="DX441" s="182"/>
      <c r="DY441" s="182"/>
      <c r="DZ441" s="182"/>
      <c r="EA441" s="182"/>
      <c r="EB441" s="182"/>
      <c r="EC441" s="182"/>
      <c r="ED441" s="182"/>
      <c r="EE441" s="182"/>
      <c r="EF441" s="182"/>
      <c r="EG441" s="182"/>
      <c r="EH441" s="182"/>
      <c r="EI441" s="182"/>
      <c r="EJ441" s="182"/>
      <c r="EK441" s="182"/>
      <c r="EL441" s="182"/>
      <c r="EM441" s="182"/>
      <c r="EN441" s="182"/>
      <c r="EO441" s="182"/>
      <c r="EP441" s="182"/>
      <c r="EQ441" s="182"/>
    </row>
    <row r="442" spans="1:147" s="32" customFormat="1" ht="57" customHeight="1" outlineLevel="1" x14ac:dyDescent="0.45">
      <c r="A442" s="324">
        <v>364</v>
      </c>
      <c r="B442" s="324">
        <v>364</v>
      </c>
      <c r="C442" s="324" t="s">
        <v>353</v>
      </c>
      <c r="D442" s="324" t="s">
        <v>552</v>
      </c>
      <c r="E442" s="339">
        <v>101.15</v>
      </c>
      <c r="F442" s="334">
        <f t="shared" si="134"/>
        <v>8511.7724999999991</v>
      </c>
      <c r="G442" s="334">
        <f t="shared" si="135"/>
        <v>0</v>
      </c>
      <c r="H442" s="349">
        <f t="shared" si="117"/>
        <v>8511.7724999999991</v>
      </c>
      <c r="I442" s="334">
        <v>84.149999999999991</v>
      </c>
      <c r="J442" s="334">
        <v>0</v>
      </c>
      <c r="K442" s="334">
        <f t="shared" si="118"/>
        <v>84.149999999999991</v>
      </c>
      <c r="L442" s="359" t="s">
        <v>893</v>
      </c>
      <c r="BJ442" s="182"/>
      <c r="BK442" s="182"/>
      <c r="BL442" s="182"/>
      <c r="BM442" s="182"/>
      <c r="BN442" s="182"/>
      <c r="BO442" s="182"/>
      <c r="BP442" s="182"/>
      <c r="BQ442" s="182"/>
      <c r="BR442" s="182"/>
      <c r="BS442" s="182"/>
      <c r="BT442" s="182"/>
      <c r="BU442" s="182"/>
      <c r="BV442" s="182"/>
      <c r="BW442" s="182"/>
      <c r="BX442" s="182"/>
      <c r="BY442" s="182"/>
      <c r="BZ442" s="182"/>
      <c r="CA442" s="182"/>
      <c r="CB442" s="182"/>
      <c r="CC442" s="182"/>
      <c r="CD442" s="182"/>
      <c r="CE442" s="182"/>
      <c r="CF442" s="182"/>
      <c r="CG442" s="182"/>
      <c r="CH442" s="182"/>
      <c r="CI442" s="182"/>
      <c r="CJ442" s="182"/>
      <c r="CK442" s="182"/>
      <c r="CL442" s="182"/>
      <c r="CM442" s="182"/>
      <c r="CN442" s="182"/>
      <c r="CO442" s="182"/>
      <c r="CP442" s="182"/>
      <c r="CQ442" s="182"/>
      <c r="CR442" s="182"/>
      <c r="CS442" s="182"/>
      <c r="CT442" s="182"/>
      <c r="CU442" s="182"/>
      <c r="CV442" s="182"/>
      <c r="CW442" s="182"/>
      <c r="CX442" s="182"/>
      <c r="CY442" s="182"/>
      <c r="CZ442" s="182"/>
      <c r="DA442" s="182"/>
      <c r="DB442" s="182"/>
      <c r="DC442" s="182"/>
      <c r="DD442" s="182"/>
      <c r="DE442" s="182"/>
      <c r="DF442" s="182"/>
      <c r="DG442" s="182"/>
      <c r="DH442" s="182"/>
      <c r="DI442" s="182"/>
      <c r="DJ442" s="182"/>
      <c r="DK442" s="182"/>
      <c r="DL442" s="182"/>
      <c r="DM442" s="182"/>
      <c r="DN442" s="182"/>
      <c r="DO442" s="182"/>
      <c r="DP442" s="182"/>
      <c r="DQ442" s="182"/>
      <c r="DR442" s="182"/>
      <c r="DS442" s="182"/>
      <c r="DT442" s="182"/>
      <c r="DU442" s="182"/>
      <c r="DV442" s="182"/>
      <c r="DW442" s="182"/>
      <c r="DX442" s="182"/>
      <c r="DY442" s="182"/>
      <c r="DZ442" s="182"/>
      <c r="EA442" s="182"/>
      <c r="EB442" s="182"/>
      <c r="EC442" s="182"/>
      <c r="ED442" s="182"/>
      <c r="EE442" s="182"/>
      <c r="EF442" s="182"/>
      <c r="EG442" s="182"/>
      <c r="EH442" s="182"/>
      <c r="EI442" s="182"/>
      <c r="EJ442" s="182"/>
      <c r="EK442" s="182"/>
      <c r="EL442" s="182"/>
      <c r="EM442" s="182"/>
      <c r="EN442" s="182"/>
      <c r="EO442" s="182"/>
      <c r="EP442" s="182"/>
      <c r="EQ442" s="182"/>
    </row>
    <row r="443" spans="1:147" s="32" customFormat="1" ht="57" customHeight="1" outlineLevel="1" x14ac:dyDescent="0.45">
      <c r="A443" s="324">
        <v>365</v>
      </c>
      <c r="B443" s="324">
        <v>365</v>
      </c>
      <c r="C443" s="324" t="s">
        <v>354</v>
      </c>
      <c r="D443" s="324" t="s">
        <v>552</v>
      </c>
      <c r="E443" s="339">
        <v>50.58</v>
      </c>
      <c r="F443" s="334">
        <f t="shared" si="134"/>
        <v>4256.3069999999998</v>
      </c>
      <c r="G443" s="334">
        <f t="shared" si="135"/>
        <v>0</v>
      </c>
      <c r="H443" s="349">
        <f t="shared" si="117"/>
        <v>4256.3069999999998</v>
      </c>
      <c r="I443" s="334">
        <v>84.149999999999991</v>
      </c>
      <c r="J443" s="334">
        <v>0</v>
      </c>
      <c r="K443" s="334">
        <f t="shared" si="118"/>
        <v>84.149999999999991</v>
      </c>
      <c r="L443" s="359" t="s">
        <v>894</v>
      </c>
      <c r="BJ443" s="182"/>
      <c r="BK443" s="182"/>
      <c r="BL443" s="182"/>
      <c r="BM443" s="182"/>
      <c r="BN443" s="182"/>
      <c r="BO443" s="182"/>
      <c r="BP443" s="182"/>
      <c r="BQ443" s="182"/>
      <c r="BR443" s="182"/>
      <c r="BS443" s="182"/>
      <c r="BT443" s="182"/>
      <c r="BU443" s="182"/>
      <c r="BV443" s="182"/>
      <c r="BW443" s="182"/>
      <c r="BX443" s="182"/>
      <c r="BY443" s="182"/>
      <c r="BZ443" s="182"/>
      <c r="CA443" s="182"/>
      <c r="CB443" s="182"/>
      <c r="CC443" s="182"/>
      <c r="CD443" s="182"/>
      <c r="CE443" s="182"/>
      <c r="CF443" s="182"/>
      <c r="CG443" s="182"/>
      <c r="CH443" s="182"/>
      <c r="CI443" s="182"/>
      <c r="CJ443" s="182"/>
      <c r="CK443" s="182"/>
      <c r="CL443" s="182"/>
      <c r="CM443" s="182"/>
      <c r="CN443" s="182"/>
      <c r="CO443" s="182"/>
      <c r="CP443" s="182"/>
      <c r="CQ443" s="182"/>
      <c r="CR443" s="182"/>
      <c r="CS443" s="182"/>
      <c r="CT443" s="182"/>
      <c r="CU443" s="182"/>
      <c r="CV443" s="182"/>
      <c r="CW443" s="182"/>
      <c r="CX443" s="182"/>
      <c r="CY443" s="182"/>
      <c r="CZ443" s="182"/>
      <c r="DA443" s="182"/>
      <c r="DB443" s="182"/>
      <c r="DC443" s="182"/>
      <c r="DD443" s="182"/>
      <c r="DE443" s="182"/>
      <c r="DF443" s="182"/>
      <c r="DG443" s="182"/>
      <c r="DH443" s="182"/>
      <c r="DI443" s="182"/>
      <c r="DJ443" s="182"/>
      <c r="DK443" s="182"/>
      <c r="DL443" s="182"/>
      <c r="DM443" s="182"/>
      <c r="DN443" s="182"/>
      <c r="DO443" s="182"/>
      <c r="DP443" s="182"/>
      <c r="DQ443" s="182"/>
      <c r="DR443" s="182"/>
      <c r="DS443" s="182"/>
      <c r="DT443" s="182"/>
      <c r="DU443" s="182"/>
      <c r="DV443" s="182"/>
      <c r="DW443" s="182"/>
      <c r="DX443" s="182"/>
      <c r="DY443" s="182"/>
      <c r="DZ443" s="182"/>
      <c r="EA443" s="182"/>
      <c r="EB443" s="182"/>
      <c r="EC443" s="182"/>
      <c r="ED443" s="182"/>
      <c r="EE443" s="182"/>
      <c r="EF443" s="182"/>
      <c r="EG443" s="182"/>
      <c r="EH443" s="182"/>
      <c r="EI443" s="182"/>
      <c r="EJ443" s="182"/>
      <c r="EK443" s="182"/>
      <c r="EL443" s="182"/>
      <c r="EM443" s="182"/>
      <c r="EN443" s="182"/>
      <c r="EO443" s="182"/>
      <c r="EP443" s="182"/>
      <c r="EQ443" s="182"/>
    </row>
    <row r="444" spans="1:147" s="32" customFormat="1" ht="85.5" customHeight="1" outlineLevel="1" x14ac:dyDescent="0.45">
      <c r="A444" s="324">
        <v>366</v>
      </c>
      <c r="B444" s="324">
        <v>366</v>
      </c>
      <c r="C444" s="324" t="s">
        <v>355</v>
      </c>
      <c r="D444" s="324" t="s">
        <v>552</v>
      </c>
      <c r="E444" s="339">
        <v>205.79</v>
      </c>
      <c r="F444" s="334">
        <f t="shared" si="134"/>
        <v>17317.228499999997</v>
      </c>
      <c r="G444" s="334">
        <f t="shared" si="135"/>
        <v>0</v>
      </c>
      <c r="H444" s="349">
        <f t="shared" si="117"/>
        <v>17317.228499999997</v>
      </c>
      <c r="I444" s="334">
        <v>84.149999999999991</v>
      </c>
      <c r="J444" s="334">
        <v>0</v>
      </c>
      <c r="K444" s="334">
        <f t="shared" si="118"/>
        <v>84.149999999999991</v>
      </c>
      <c r="L444" s="359" t="s">
        <v>895</v>
      </c>
      <c r="BJ444" s="182"/>
      <c r="BK444" s="182"/>
      <c r="BL444" s="182"/>
      <c r="BM444" s="182"/>
      <c r="BN444" s="182"/>
      <c r="BO444" s="182"/>
      <c r="BP444" s="182"/>
      <c r="BQ444" s="182"/>
      <c r="BR444" s="182"/>
      <c r="BS444" s="182"/>
      <c r="BT444" s="182"/>
      <c r="BU444" s="182"/>
      <c r="BV444" s="182"/>
      <c r="BW444" s="182"/>
      <c r="BX444" s="182"/>
      <c r="BY444" s="182"/>
      <c r="BZ444" s="182"/>
      <c r="CA444" s="182"/>
      <c r="CB444" s="182"/>
      <c r="CC444" s="182"/>
      <c r="CD444" s="182"/>
      <c r="CE444" s="182"/>
      <c r="CF444" s="182"/>
      <c r="CG444" s="182"/>
      <c r="CH444" s="182"/>
      <c r="CI444" s="182"/>
      <c r="CJ444" s="182"/>
      <c r="CK444" s="182"/>
      <c r="CL444" s="182"/>
      <c r="CM444" s="182"/>
      <c r="CN444" s="182"/>
      <c r="CO444" s="182"/>
      <c r="CP444" s="182"/>
      <c r="CQ444" s="182"/>
      <c r="CR444" s="182"/>
      <c r="CS444" s="182"/>
      <c r="CT444" s="182"/>
      <c r="CU444" s="182"/>
      <c r="CV444" s="182"/>
      <c r="CW444" s="182"/>
      <c r="CX444" s="182"/>
      <c r="CY444" s="182"/>
      <c r="CZ444" s="182"/>
      <c r="DA444" s="182"/>
      <c r="DB444" s="182"/>
      <c r="DC444" s="182"/>
      <c r="DD444" s="182"/>
      <c r="DE444" s="182"/>
      <c r="DF444" s="182"/>
      <c r="DG444" s="182"/>
      <c r="DH444" s="182"/>
      <c r="DI444" s="182"/>
      <c r="DJ444" s="182"/>
      <c r="DK444" s="182"/>
      <c r="DL444" s="182"/>
      <c r="DM444" s="182"/>
      <c r="DN444" s="182"/>
      <c r="DO444" s="182"/>
      <c r="DP444" s="182"/>
      <c r="DQ444" s="182"/>
      <c r="DR444" s="182"/>
      <c r="DS444" s="182"/>
      <c r="DT444" s="182"/>
      <c r="DU444" s="182"/>
      <c r="DV444" s="182"/>
      <c r="DW444" s="182"/>
      <c r="DX444" s="182"/>
      <c r="DY444" s="182"/>
      <c r="DZ444" s="182"/>
      <c r="EA444" s="182"/>
      <c r="EB444" s="182"/>
      <c r="EC444" s="182"/>
      <c r="ED444" s="182"/>
      <c r="EE444" s="182"/>
      <c r="EF444" s="182"/>
      <c r="EG444" s="182"/>
      <c r="EH444" s="182"/>
      <c r="EI444" s="182"/>
      <c r="EJ444" s="182"/>
      <c r="EK444" s="182"/>
      <c r="EL444" s="182"/>
      <c r="EM444" s="182"/>
      <c r="EN444" s="182"/>
      <c r="EO444" s="182"/>
      <c r="EP444" s="182"/>
      <c r="EQ444" s="182"/>
    </row>
    <row r="445" spans="1:147" s="32" customFormat="1" ht="42.75" customHeight="1" outlineLevel="1" x14ac:dyDescent="0.45">
      <c r="A445" s="324">
        <v>367</v>
      </c>
      <c r="B445" s="324">
        <v>367</v>
      </c>
      <c r="C445" s="324" t="s">
        <v>356</v>
      </c>
      <c r="D445" s="324" t="s">
        <v>552</v>
      </c>
      <c r="E445" s="339">
        <v>428.31</v>
      </c>
      <c r="F445" s="334">
        <f t="shared" si="134"/>
        <v>145479.7746</v>
      </c>
      <c r="G445" s="334">
        <f t="shared" si="135"/>
        <v>42360.287310000014</v>
      </c>
      <c r="H445" s="349">
        <f t="shared" si="117"/>
        <v>187840.06191000002</v>
      </c>
      <c r="I445" s="334">
        <v>339.66</v>
      </c>
      <c r="J445" s="334">
        <v>98.901000000000025</v>
      </c>
      <c r="K445" s="334">
        <f t="shared" si="118"/>
        <v>438.56100000000004</v>
      </c>
      <c r="L445" s="359" t="s">
        <v>896</v>
      </c>
      <c r="BJ445" s="182"/>
      <c r="BK445" s="182"/>
      <c r="BL445" s="182"/>
      <c r="BM445" s="182"/>
      <c r="BN445" s="182"/>
      <c r="BO445" s="182"/>
      <c r="BP445" s="182"/>
      <c r="BQ445" s="182"/>
      <c r="BR445" s="182"/>
      <c r="BS445" s="182"/>
      <c r="BT445" s="182"/>
      <c r="BU445" s="182"/>
      <c r="BV445" s="182"/>
      <c r="BW445" s="182"/>
      <c r="BX445" s="182"/>
      <c r="BY445" s="182"/>
      <c r="BZ445" s="182"/>
      <c r="CA445" s="182"/>
      <c r="CB445" s="182"/>
      <c r="CC445" s="182"/>
      <c r="CD445" s="182"/>
      <c r="CE445" s="182"/>
      <c r="CF445" s="182"/>
      <c r="CG445" s="182"/>
      <c r="CH445" s="182"/>
      <c r="CI445" s="182"/>
      <c r="CJ445" s="182"/>
      <c r="CK445" s="182"/>
      <c r="CL445" s="182"/>
      <c r="CM445" s="182"/>
      <c r="CN445" s="182"/>
      <c r="CO445" s="182"/>
      <c r="CP445" s="182"/>
      <c r="CQ445" s="182"/>
      <c r="CR445" s="182"/>
      <c r="CS445" s="182"/>
      <c r="CT445" s="182"/>
      <c r="CU445" s="182"/>
      <c r="CV445" s="182"/>
      <c r="CW445" s="182"/>
      <c r="CX445" s="182"/>
      <c r="CY445" s="182"/>
      <c r="CZ445" s="182"/>
      <c r="DA445" s="182"/>
      <c r="DB445" s="182"/>
      <c r="DC445" s="182"/>
      <c r="DD445" s="182"/>
      <c r="DE445" s="182"/>
      <c r="DF445" s="182"/>
      <c r="DG445" s="182"/>
      <c r="DH445" s="182"/>
      <c r="DI445" s="182"/>
      <c r="DJ445" s="182"/>
      <c r="DK445" s="182"/>
      <c r="DL445" s="182"/>
      <c r="DM445" s="182"/>
      <c r="DN445" s="182"/>
      <c r="DO445" s="182"/>
      <c r="DP445" s="182"/>
      <c r="DQ445" s="182"/>
      <c r="DR445" s="182"/>
      <c r="DS445" s="182"/>
      <c r="DT445" s="182"/>
      <c r="DU445" s="182"/>
      <c r="DV445" s="182"/>
      <c r="DW445" s="182"/>
      <c r="DX445" s="182"/>
      <c r="DY445" s="182"/>
      <c r="DZ445" s="182"/>
      <c r="EA445" s="182"/>
      <c r="EB445" s="182"/>
      <c r="EC445" s="182"/>
      <c r="ED445" s="182"/>
      <c r="EE445" s="182"/>
      <c r="EF445" s="182"/>
      <c r="EG445" s="182"/>
      <c r="EH445" s="182"/>
      <c r="EI445" s="182"/>
      <c r="EJ445" s="182"/>
      <c r="EK445" s="182"/>
      <c r="EL445" s="182"/>
      <c r="EM445" s="182"/>
      <c r="EN445" s="182"/>
      <c r="EO445" s="182"/>
      <c r="EP445" s="182"/>
      <c r="EQ445" s="182"/>
    </row>
    <row r="446" spans="1:147" s="32" customFormat="1" ht="114" customHeight="1" outlineLevel="1" x14ac:dyDescent="0.45">
      <c r="A446" s="324">
        <v>368</v>
      </c>
      <c r="B446" s="324">
        <v>368</v>
      </c>
      <c r="C446" s="324" t="s">
        <v>357</v>
      </c>
      <c r="D446" s="324" t="s">
        <v>552</v>
      </c>
      <c r="E446" s="339">
        <v>293.41000000000003</v>
      </c>
      <c r="F446" s="334">
        <f t="shared" si="134"/>
        <v>99659.640600000013</v>
      </c>
      <c r="G446" s="334">
        <f t="shared" si="135"/>
        <v>29018.542410000009</v>
      </c>
      <c r="H446" s="349">
        <f t="shared" si="117"/>
        <v>128678.18301000002</v>
      </c>
      <c r="I446" s="334">
        <v>339.66</v>
      </c>
      <c r="J446" s="334">
        <v>98.901000000000025</v>
      </c>
      <c r="K446" s="334">
        <f t="shared" si="118"/>
        <v>438.56100000000004</v>
      </c>
      <c r="L446" s="359" t="s">
        <v>897</v>
      </c>
      <c r="BJ446" s="182"/>
      <c r="BK446" s="182"/>
      <c r="BL446" s="182"/>
      <c r="BM446" s="182"/>
      <c r="BN446" s="182"/>
      <c r="BO446" s="182"/>
      <c r="BP446" s="182"/>
      <c r="BQ446" s="182"/>
      <c r="BR446" s="182"/>
      <c r="BS446" s="182"/>
      <c r="BT446" s="182"/>
      <c r="BU446" s="182"/>
      <c r="BV446" s="182"/>
      <c r="BW446" s="182"/>
      <c r="BX446" s="182"/>
      <c r="BY446" s="182"/>
      <c r="BZ446" s="182"/>
      <c r="CA446" s="182"/>
      <c r="CB446" s="182"/>
      <c r="CC446" s="182"/>
      <c r="CD446" s="182"/>
      <c r="CE446" s="182"/>
      <c r="CF446" s="182"/>
      <c r="CG446" s="182"/>
      <c r="CH446" s="182"/>
      <c r="CI446" s="182"/>
      <c r="CJ446" s="182"/>
      <c r="CK446" s="182"/>
      <c r="CL446" s="182"/>
      <c r="CM446" s="182"/>
      <c r="CN446" s="182"/>
      <c r="CO446" s="182"/>
      <c r="CP446" s="182"/>
      <c r="CQ446" s="182"/>
      <c r="CR446" s="182"/>
      <c r="CS446" s="182"/>
      <c r="CT446" s="182"/>
      <c r="CU446" s="182"/>
      <c r="CV446" s="182"/>
      <c r="CW446" s="182"/>
      <c r="CX446" s="182"/>
      <c r="CY446" s="182"/>
      <c r="CZ446" s="182"/>
      <c r="DA446" s="182"/>
      <c r="DB446" s="182"/>
      <c r="DC446" s="182"/>
      <c r="DD446" s="182"/>
      <c r="DE446" s="182"/>
      <c r="DF446" s="182"/>
      <c r="DG446" s="182"/>
      <c r="DH446" s="182"/>
      <c r="DI446" s="182"/>
      <c r="DJ446" s="182"/>
      <c r="DK446" s="182"/>
      <c r="DL446" s="182"/>
      <c r="DM446" s="182"/>
      <c r="DN446" s="182"/>
      <c r="DO446" s="182"/>
      <c r="DP446" s="182"/>
      <c r="DQ446" s="182"/>
      <c r="DR446" s="182"/>
      <c r="DS446" s="182"/>
      <c r="DT446" s="182"/>
      <c r="DU446" s="182"/>
      <c r="DV446" s="182"/>
      <c r="DW446" s="182"/>
      <c r="DX446" s="182"/>
      <c r="DY446" s="182"/>
      <c r="DZ446" s="182"/>
      <c r="EA446" s="182"/>
      <c r="EB446" s="182"/>
      <c r="EC446" s="182"/>
      <c r="ED446" s="182"/>
      <c r="EE446" s="182"/>
      <c r="EF446" s="182"/>
      <c r="EG446" s="182"/>
      <c r="EH446" s="182"/>
      <c r="EI446" s="182"/>
      <c r="EJ446" s="182"/>
      <c r="EK446" s="182"/>
      <c r="EL446" s="182"/>
      <c r="EM446" s="182"/>
      <c r="EN446" s="182"/>
      <c r="EO446" s="182"/>
      <c r="EP446" s="182"/>
      <c r="EQ446" s="182"/>
    </row>
    <row r="447" spans="1:147" s="32" customFormat="1" ht="71.25" customHeight="1" outlineLevel="1" x14ac:dyDescent="0.45">
      <c r="A447" s="324">
        <v>369</v>
      </c>
      <c r="B447" s="324">
        <v>369</v>
      </c>
      <c r="C447" s="324" t="s">
        <v>358</v>
      </c>
      <c r="D447" s="324" t="s">
        <v>552</v>
      </c>
      <c r="E447" s="339">
        <v>108.33</v>
      </c>
      <c r="F447" s="334">
        <f t="shared" si="134"/>
        <v>36795.3678</v>
      </c>
      <c r="G447" s="334">
        <f t="shared" si="135"/>
        <v>10713.945330000002</v>
      </c>
      <c r="H447" s="349">
        <f t="shared" si="117"/>
        <v>47509.313130000002</v>
      </c>
      <c r="I447" s="334">
        <v>339.66</v>
      </c>
      <c r="J447" s="334">
        <v>98.901000000000025</v>
      </c>
      <c r="K447" s="334">
        <f t="shared" si="118"/>
        <v>438.56100000000004</v>
      </c>
      <c r="L447" s="359" t="s">
        <v>898</v>
      </c>
      <c r="BJ447" s="182"/>
      <c r="BK447" s="182"/>
      <c r="BL447" s="182"/>
      <c r="BM447" s="182"/>
      <c r="BN447" s="182"/>
      <c r="BO447" s="182"/>
      <c r="BP447" s="182"/>
      <c r="BQ447" s="182"/>
      <c r="BR447" s="182"/>
      <c r="BS447" s="182"/>
      <c r="BT447" s="182"/>
      <c r="BU447" s="182"/>
      <c r="BV447" s="182"/>
      <c r="BW447" s="182"/>
      <c r="BX447" s="182"/>
      <c r="BY447" s="182"/>
      <c r="BZ447" s="182"/>
      <c r="CA447" s="182"/>
      <c r="CB447" s="182"/>
      <c r="CC447" s="182"/>
      <c r="CD447" s="182"/>
      <c r="CE447" s="182"/>
      <c r="CF447" s="182"/>
      <c r="CG447" s="182"/>
      <c r="CH447" s="182"/>
      <c r="CI447" s="182"/>
      <c r="CJ447" s="182"/>
      <c r="CK447" s="182"/>
      <c r="CL447" s="182"/>
      <c r="CM447" s="182"/>
      <c r="CN447" s="182"/>
      <c r="CO447" s="182"/>
      <c r="CP447" s="182"/>
      <c r="CQ447" s="182"/>
      <c r="CR447" s="182"/>
      <c r="CS447" s="182"/>
      <c r="CT447" s="182"/>
      <c r="CU447" s="182"/>
      <c r="CV447" s="182"/>
      <c r="CW447" s="182"/>
      <c r="CX447" s="182"/>
      <c r="CY447" s="182"/>
      <c r="CZ447" s="182"/>
      <c r="DA447" s="182"/>
      <c r="DB447" s="182"/>
      <c r="DC447" s="182"/>
      <c r="DD447" s="182"/>
      <c r="DE447" s="182"/>
      <c r="DF447" s="182"/>
      <c r="DG447" s="182"/>
      <c r="DH447" s="182"/>
      <c r="DI447" s="182"/>
      <c r="DJ447" s="182"/>
      <c r="DK447" s="182"/>
      <c r="DL447" s="182"/>
      <c r="DM447" s="182"/>
      <c r="DN447" s="182"/>
      <c r="DO447" s="182"/>
      <c r="DP447" s="182"/>
      <c r="DQ447" s="182"/>
      <c r="DR447" s="182"/>
      <c r="DS447" s="182"/>
      <c r="DT447" s="182"/>
      <c r="DU447" s="182"/>
      <c r="DV447" s="182"/>
      <c r="DW447" s="182"/>
      <c r="DX447" s="182"/>
      <c r="DY447" s="182"/>
      <c r="DZ447" s="182"/>
      <c r="EA447" s="182"/>
      <c r="EB447" s="182"/>
      <c r="EC447" s="182"/>
      <c r="ED447" s="182"/>
      <c r="EE447" s="182"/>
      <c r="EF447" s="182"/>
      <c r="EG447" s="182"/>
      <c r="EH447" s="182"/>
      <c r="EI447" s="182"/>
      <c r="EJ447" s="182"/>
      <c r="EK447" s="182"/>
      <c r="EL447" s="182"/>
      <c r="EM447" s="182"/>
      <c r="EN447" s="182"/>
      <c r="EO447" s="182"/>
      <c r="EP447" s="182"/>
      <c r="EQ447" s="182"/>
    </row>
    <row r="448" spans="1:147" s="32" customFormat="1" ht="57" customHeight="1" outlineLevel="1" x14ac:dyDescent="0.45">
      <c r="A448" s="324">
        <v>370</v>
      </c>
      <c r="B448" s="324">
        <v>370</v>
      </c>
      <c r="C448" s="324" t="s">
        <v>359</v>
      </c>
      <c r="D448" s="324" t="s">
        <v>552</v>
      </c>
      <c r="E448" s="339">
        <v>57.02</v>
      </c>
      <c r="F448" s="334">
        <f t="shared" si="134"/>
        <v>19367.413200000003</v>
      </c>
      <c r="G448" s="334">
        <f t="shared" si="135"/>
        <v>5639.3350200000014</v>
      </c>
      <c r="H448" s="349">
        <f t="shared" si="117"/>
        <v>25006.748220000005</v>
      </c>
      <c r="I448" s="334">
        <v>339.66</v>
      </c>
      <c r="J448" s="334">
        <v>98.901000000000025</v>
      </c>
      <c r="K448" s="334">
        <f t="shared" si="118"/>
        <v>438.56100000000004</v>
      </c>
      <c r="L448" s="359" t="s">
        <v>899</v>
      </c>
      <c r="BJ448" s="182"/>
      <c r="BK448" s="182"/>
      <c r="BL448" s="182"/>
      <c r="BM448" s="182"/>
      <c r="BN448" s="182"/>
      <c r="BO448" s="182"/>
      <c r="BP448" s="182"/>
      <c r="BQ448" s="182"/>
      <c r="BR448" s="182"/>
      <c r="BS448" s="182"/>
      <c r="BT448" s="182"/>
      <c r="BU448" s="182"/>
      <c r="BV448" s="182"/>
      <c r="BW448" s="182"/>
      <c r="BX448" s="182"/>
      <c r="BY448" s="182"/>
      <c r="BZ448" s="182"/>
      <c r="CA448" s="182"/>
      <c r="CB448" s="182"/>
      <c r="CC448" s="182"/>
      <c r="CD448" s="182"/>
      <c r="CE448" s="182"/>
      <c r="CF448" s="182"/>
      <c r="CG448" s="182"/>
      <c r="CH448" s="182"/>
      <c r="CI448" s="182"/>
      <c r="CJ448" s="182"/>
      <c r="CK448" s="182"/>
      <c r="CL448" s="182"/>
      <c r="CM448" s="182"/>
      <c r="CN448" s="182"/>
      <c r="CO448" s="182"/>
      <c r="CP448" s="182"/>
      <c r="CQ448" s="182"/>
      <c r="CR448" s="182"/>
      <c r="CS448" s="182"/>
      <c r="CT448" s="182"/>
      <c r="CU448" s="182"/>
      <c r="CV448" s="182"/>
      <c r="CW448" s="182"/>
      <c r="CX448" s="182"/>
      <c r="CY448" s="182"/>
      <c r="CZ448" s="182"/>
      <c r="DA448" s="182"/>
      <c r="DB448" s="182"/>
      <c r="DC448" s="182"/>
      <c r="DD448" s="182"/>
      <c r="DE448" s="182"/>
      <c r="DF448" s="182"/>
      <c r="DG448" s="182"/>
      <c r="DH448" s="182"/>
      <c r="DI448" s="182"/>
      <c r="DJ448" s="182"/>
      <c r="DK448" s="182"/>
      <c r="DL448" s="182"/>
      <c r="DM448" s="182"/>
      <c r="DN448" s="182"/>
      <c r="DO448" s="182"/>
      <c r="DP448" s="182"/>
      <c r="DQ448" s="182"/>
      <c r="DR448" s="182"/>
      <c r="DS448" s="182"/>
      <c r="DT448" s="182"/>
      <c r="DU448" s="182"/>
      <c r="DV448" s="182"/>
      <c r="DW448" s="182"/>
      <c r="DX448" s="182"/>
      <c r="DY448" s="182"/>
      <c r="DZ448" s="182"/>
      <c r="EA448" s="182"/>
      <c r="EB448" s="182"/>
      <c r="EC448" s="182"/>
      <c r="ED448" s="182"/>
      <c r="EE448" s="182"/>
      <c r="EF448" s="182"/>
      <c r="EG448" s="182"/>
      <c r="EH448" s="182"/>
      <c r="EI448" s="182"/>
      <c r="EJ448" s="182"/>
      <c r="EK448" s="182"/>
      <c r="EL448" s="182"/>
      <c r="EM448" s="182"/>
      <c r="EN448" s="182"/>
      <c r="EO448" s="182"/>
      <c r="EP448" s="182"/>
      <c r="EQ448" s="182"/>
    </row>
    <row r="449" spans="1:61" ht="128.25" customHeight="1" outlineLevel="1" x14ac:dyDescent="0.45">
      <c r="A449" s="324">
        <v>371</v>
      </c>
      <c r="B449" s="324">
        <v>371</v>
      </c>
      <c r="C449" s="324" t="s">
        <v>360</v>
      </c>
      <c r="D449" s="324" t="s">
        <v>552</v>
      </c>
      <c r="E449" s="339">
        <v>213.84</v>
      </c>
      <c r="F449" s="334">
        <f t="shared" si="134"/>
        <v>72632.894400000005</v>
      </c>
      <c r="G449" s="334">
        <f t="shared" si="135"/>
        <v>21148.989840000006</v>
      </c>
      <c r="H449" s="349">
        <f t="shared" si="117"/>
        <v>93781.884240000014</v>
      </c>
      <c r="I449" s="334">
        <v>339.66</v>
      </c>
      <c r="J449" s="334">
        <v>98.901000000000025</v>
      </c>
      <c r="K449" s="334">
        <f t="shared" si="118"/>
        <v>438.56100000000004</v>
      </c>
      <c r="L449" s="359" t="s">
        <v>900</v>
      </c>
    </row>
    <row r="450" spans="1:61" ht="85.5" customHeight="1" outlineLevel="1" x14ac:dyDescent="0.45">
      <c r="A450" s="324">
        <v>372</v>
      </c>
      <c r="B450" s="324">
        <v>372</v>
      </c>
      <c r="C450" s="324" t="s">
        <v>361</v>
      </c>
      <c r="D450" s="324" t="s">
        <v>552</v>
      </c>
      <c r="E450" s="339">
        <v>108.46</v>
      </c>
      <c r="F450" s="334">
        <f t="shared" si="134"/>
        <v>36839.5236</v>
      </c>
      <c r="G450" s="334">
        <f t="shared" si="135"/>
        <v>10726.802460000003</v>
      </c>
      <c r="H450" s="349">
        <f t="shared" si="117"/>
        <v>47566.326060000007</v>
      </c>
      <c r="I450" s="334">
        <v>339.66</v>
      </c>
      <c r="J450" s="334">
        <v>98.901000000000025</v>
      </c>
      <c r="K450" s="334">
        <f t="shared" si="118"/>
        <v>438.56100000000004</v>
      </c>
      <c r="L450" s="359" t="s">
        <v>901</v>
      </c>
    </row>
    <row r="451" spans="1:61" s="26" customFormat="1" ht="42.75" x14ac:dyDescent="0.45">
      <c r="A451" s="323"/>
      <c r="B451" s="323"/>
      <c r="C451" s="323" t="s">
        <v>147</v>
      </c>
      <c r="D451" s="323"/>
      <c r="E451" s="338"/>
      <c r="F451" s="350">
        <f t="shared" ref="F451:H451" si="136">SUM(F452:F461)</f>
        <v>12368374.65</v>
      </c>
      <c r="G451" s="350">
        <f t="shared" si="136"/>
        <v>997517.26800000016</v>
      </c>
      <c r="H451" s="350">
        <f t="shared" si="136"/>
        <v>13365891.918</v>
      </c>
      <c r="I451" s="350"/>
      <c r="J451" s="350"/>
      <c r="K451" s="328">
        <f t="shared" si="118"/>
        <v>0</v>
      </c>
      <c r="L451" s="358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  <c r="AJ451" s="53"/>
      <c r="AK451" s="53"/>
      <c r="AL451" s="53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53"/>
      <c r="AX451" s="53"/>
      <c r="AY451" s="53"/>
      <c r="AZ451" s="53"/>
      <c r="BA451" s="53"/>
      <c r="BB451" s="53"/>
      <c r="BC451" s="53"/>
      <c r="BD451" s="53"/>
      <c r="BE451" s="53"/>
      <c r="BF451" s="53"/>
      <c r="BG451" s="53"/>
      <c r="BH451" s="53"/>
      <c r="BI451" s="53"/>
    </row>
    <row r="452" spans="1:61" ht="42.75" customHeight="1" outlineLevel="1" x14ac:dyDescent="0.45">
      <c r="A452" s="324">
        <v>373</v>
      </c>
      <c r="B452" s="324">
        <v>373</v>
      </c>
      <c r="C452" s="324" t="s">
        <v>362</v>
      </c>
      <c r="D452" s="324" t="s">
        <v>549</v>
      </c>
      <c r="E452" s="339">
        <v>2597</v>
      </c>
      <c r="F452" s="334">
        <f t="shared" ref="F452:F461" si="137">I452*E452</f>
        <v>2622450.6</v>
      </c>
      <c r="G452" s="334">
        <f t="shared" ref="G452:G461" si="138">J452*E452</f>
        <v>0</v>
      </c>
      <c r="H452" s="349">
        <f t="shared" si="117"/>
        <v>2622450.6</v>
      </c>
      <c r="I452" s="334">
        <v>1009.8</v>
      </c>
      <c r="J452" s="334">
        <v>0</v>
      </c>
      <c r="K452" s="334">
        <f t="shared" si="118"/>
        <v>1009.8</v>
      </c>
      <c r="L452" s="359"/>
    </row>
    <row r="453" spans="1:61" ht="57" customHeight="1" outlineLevel="1" x14ac:dyDescent="0.45">
      <c r="A453" s="324">
        <v>374</v>
      </c>
      <c r="B453" s="324">
        <v>374</v>
      </c>
      <c r="C453" s="324" t="s">
        <v>363</v>
      </c>
      <c r="D453" s="324" t="s">
        <v>549</v>
      </c>
      <c r="E453" s="339">
        <v>2597</v>
      </c>
      <c r="F453" s="334">
        <f t="shared" si="137"/>
        <v>1609231.05</v>
      </c>
      <c r="G453" s="334">
        <f t="shared" si="138"/>
        <v>119295.792</v>
      </c>
      <c r="H453" s="349">
        <f t="shared" si="117"/>
        <v>1728526.8419999999</v>
      </c>
      <c r="I453" s="334">
        <v>619.65</v>
      </c>
      <c r="J453" s="334">
        <v>45.936</v>
      </c>
      <c r="K453" s="334">
        <f t="shared" si="118"/>
        <v>665.58600000000001</v>
      </c>
      <c r="L453" s="359" t="s">
        <v>902</v>
      </c>
    </row>
    <row r="454" spans="1:61" ht="71.25" customHeight="1" outlineLevel="1" x14ac:dyDescent="0.45">
      <c r="A454" s="324">
        <v>375</v>
      </c>
      <c r="B454" s="324">
        <v>375</v>
      </c>
      <c r="C454" s="324" t="s">
        <v>150</v>
      </c>
      <c r="D454" s="324" t="s">
        <v>549</v>
      </c>
      <c r="E454" s="339">
        <v>2597</v>
      </c>
      <c r="F454" s="334">
        <f t="shared" si="137"/>
        <v>2086040.25</v>
      </c>
      <c r="G454" s="334">
        <f t="shared" si="138"/>
        <v>57333.969000000005</v>
      </c>
      <c r="H454" s="349">
        <f t="shared" si="117"/>
        <v>2143374.219</v>
      </c>
      <c r="I454" s="334">
        <v>803.25</v>
      </c>
      <c r="J454" s="334">
        <v>22.077000000000002</v>
      </c>
      <c r="K454" s="334">
        <f t="shared" si="118"/>
        <v>825.327</v>
      </c>
      <c r="L454" s="359" t="s">
        <v>729</v>
      </c>
    </row>
    <row r="455" spans="1:61" ht="57" customHeight="1" outlineLevel="1" x14ac:dyDescent="0.45">
      <c r="A455" s="324">
        <v>376</v>
      </c>
      <c r="B455" s="324">
        <v>376</v>
      </c>
      <c r="C455" s="324" t="s">
        <v>151</v>
      </c>
      <c r="D455" s="324" t="s">
        <v>549</v>
      </c>
      <c r="E455" s="339">
        <v>2597</v>
      </c>
      <c r="F455" s="334">
        <f t="shared" si="137"/>
        <v>2384046</v>
      </c>
      <c r="G455" s="334">
        <f t="shared" si="138"/>
        <v>550200.42000000004</v>
      </c>
      <c r="H455" s="349">
        <f t="shared" si="117"/>
        <v>2934246.42</v>
      </c>
      <c r="I455" s="334">
        <v>918</v>
      </c>
      <c r="J455" s="334">
        <v>211.86</v>
      </c>
      <c r="K455" s="334">
        <f t="shared" si="118"/>
        <v>1129.8600000000001</v>
      </c>
      <c r="L455" s="359" t="s">
        <v>903</v>
      </c>
    </row>
    <row r="456" spans="1:61" ht="71.25" customHeight="1" outlineLevel="1" x14ac:dyDescent="0.45">
      <c r="A456" s="324">
        <v>377</v>
      </c>
      <c r="B456" s="324">
        <v>377</v>
      </c>
      <c r="C456" s="324" t="s">
        <v>152</v>
      </c>
      <c r="D456" s="324" t="s">
        <v>549</v>
      </c>
      <c r="E456" s="339">
        <v>2597</v>
      </c>
      <c r="F456" s="334">
        <f t="shared" si="137"/>
        <v>2086040.25</v>
      </c>
      <c r="G456" s="334">
        <f t="shared" si="138"/>
        <v>110040.084</v>
      </c>
      <c r="H456" s="349">
        <f t="shared" ref="H456:H519" si="139">F456+G456</f>
        <v>2196080.3339999998</v>
      </c>
      <c r="I456" s="334">
        <v>803.25</v>
      </c>
      <c r="J456" s="334">
        <v>42.372</v>
      </c>
      <c r="K456" s="334">
        <f t="shared" ref="K456:K519" si="140">I456+J456</f>
        <v>845.62199999999996</v>
      </c>
      <c r="L456" s="359" t="s">
        <v>731</v>
      </c>
    </row>
    <row r="457" spans="1:61" ht="85.5" customHeight="1" outlineLevel="1" x14ac:dyDescent="0.45">
      <c r="A457" s="324">
        <v>378</v>
      </c>
      <c r="B457" s="324">
        <v>378</v>
      </c>
      <c r="C457" s="324" t="s">
        <v>153</v>
      </c>
      <c r="D457" s="324" t="s">
        <v>549</v>
      </c>
      <c r="E457" s="339">
        <v>579</v>
      </c>
      <c r="F457" s="334">
        <f t="shared" si="137"/>
        <v>465081.75</v>
      </c>
      <c r="G457" s="334">
        <f t="shared" si="138"/>
        <v>12782.583000000001</v>
      </c>
      <c r="H457" s="349">
        <f t="shared" si="139"/>
        <v>477864.33299999998</v>
      </c>
      <c r="I457" s="334">
        <v>803.25</v>
      </c>
      <c r="J457" s="334">
        <v>22.077000000000002</v>
      </c>
      <c r="K457" s="334">
        <f t="shared" si="140"/>
        <v>825.327</v>
      </c>
      <c r="L457" s="359" t="s">
        <v>729</v>
      </c>
    </row>
    <row r="458" spans="1:61" ht="71.25" customHeight="1" outlineLevel="1" x14ac:dyDescent="0.45">
      <c r="A458" s="324">
        <v>379</v>
      </c>
      <c r="B458" s="324">
        <v>379</v>
      </c>
      <c r="C458" s="324" t="s">
        <v>154</v>
      </c>
      <c r="D458" s="324" t="s">
        <v>549</v>
      </c>
      <c r="E458" s="339">
        <v>579</v>
      </c>
      <c r="F458" s="334">
        <f t="shared" si="137"/>
        <v>531522</v>
      </c>
      <c r="G458" s="334">
        <f t="shared" si="138"/>
        <v>122666.94</v>
      </c>
      <c r="H458" s="349">
        <f t="shared" si="139"/>
        <v>654188.93999999994</v>
      </c>
      <c r="I458" s="334">
        <v>918</v>
      </c>
      <c r="J458" s="334">
        <v>211.86</v>
      </c>
      <c r="K458" s="334">
        <f t="shared" si="140"/>
        <v>1129.8600000000001</v>
      </c>
      <c r="L458" s="359" t="s">
        <v>904</v>
      </c>
    </row>
    <row r="459" spans="1:61" ht="85.5" customHeight="1" outlineLevel="1" x14ac:dyDescent="0.45">
      <c r="A459" s="324">
        <v>380</v>
      </c>
      <c r="B459" s="324">
        <v>380</v>
      </c>
      <c r="C459" s="324" t="s">
        <v>155</v>
      </c>
      <c r="D459" s="324" t="s">
        <v>549</v>
      </c>
      <c r="E459" s="339">
        <v>579</v>
      </c>
      <c r="F459" s="334">
        <f t="shared" si="137"/>
        <v>465081.75</v>
      </c>
      <c r="G459" s="334">
        <f t="shared" si="138"/>
        <v>24533.387999999999</v>
      </c>
      <c r="H459" s="349">
        <f t="shared" si="139"/>
        <v>489615.13799999998</v>
      </c>
      <c r="I459" s="334">
        <v>803.25</v>
      </c>
      <c r="J459" s="334">
        <v>42.372</v>
      </c>
      <c r="K459" s="334">
        <f t="shared" si="140"/>
        <v>845.62199999999996</v>
      </c>
      <c r="L459" s="359" t="s">
        <v>731</v>
      </c>
    </row>
    <row r="460" spans="1:61" ht="42.75" customHeight="1" outlineLevel="1" x14ac:dyDescent="0.45">
      <c r="A460" s="324">
        <v>381</v>
      </c>
      <c r="B460" s="324">
        <v>381</v>
      </c>
      <c r="C460" s="324" t="s">
        <v>159</v>
      </c>
      <c r="D460" s="324" t="s">
        <v>550</v>
      </c>
      <c r="E460" s="339">
        <v>200</v>
      </c>
      <c r="F460" s="334">
        <f t="shared" si="137"/>
        <v>114750</v>
      </c>
      <c r="G460" s="334">
        <f t="shared" si="138"/>
        <v>0</v>
      </c>
      <c r="H460" s="349">
        <f t="shared" si="139"/>
        <v>114750</v>
      </c>
      <c r="I460" s="334">
        <v>573.75</v>
      </c>
      <c r="J460" s="334">
        <v>0</v>
      </c>
      <c r="K460" s="334">
        <f t="shared" si="140"/>
        <v>573.75</v>
      </c>
      <c r="L460" s="359"/>
    </row>
    <row r="461" spans="1:61" ht="57" customHeight="1" outlineLevel="1" x14ac:dyDescent="0.45">
      <c r="A461" s="324">
        <v>382</v>
      </c>
      <c r="B461" s="324">
        <v>382</v>
      </c>
      <c r="C461" s="324" t="s">
        <v>160</v>
      </c>
      <c r="D461" s="324" t="s">
        <v>550</v>
      </c>
      <c r="E461" s="339">
        <v>3</v>
      </c>
      <c r="F461" s="334">
        <f t="shared" si="137"/>
        <v>4131</v>
      </c>
      <c r="G461" s="334">
        <f t="shared" si="138"/>
        <v>664.0920000000001</v>
      </c>
      <c r="H461" s="349">
        <f t="shared" si="139"/>
        <v>4795.0920000000006</v>
      </c>
      <c r="I461" s="334">
        <v>1377</v>
      </c>
      <c r="J461" s="334">
        <v>221.36400000000003</v>
      </c>
      <c r="K461" s="334">
        <f t="shared" si="140"/>
        <v>1598.364</v>
      </c>
      <c r="L461" s="359" t="s">
        <v>905</v>
      </c>
    </row>
    <row r="462" spans="1:61" s="26" customFormat="1" x14ac:dyDescent="0.45">
      <c r="A462" s="323"/>
      <c r="B462" s="323"/>
      <c r="C462" s="323" t="s">
        <v>170</v>
      </c>
      <c r="D462" s="323"/>
      <c r="E462" s="338"/>
      <c r="F462" s="350">
        <f t="shared" ref="F462:H462" si="141">SUM(F463:F468)</f>
        <v>2904483.15</v>
      </c>
      <c r="G462" s="350">
        <f t="shared" si="141"/>
        <v>2120005.2419370003</v>
      </c>
      <c r="H462" s="350">
        <f t="shared" si="141"/>
        <v>5024488.3919370007</v>
      </c>
      <c r="I462" s="350"/>
      <c r="J462" s="350"/>
      <c r="K462" s="328">
        <f t="shared" si="140"/>
        <v>0</v>
      </c>
      <c r="L462" s="358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/>
      <c r="AT462" s="53"/>
      <c r="AU462" s="53"/>
      <c r="AV462" s="53"/>
      <c r="AW462" s="53"/>
      <c r="AX462" s="53"/>
      <c r="AY462" s="53"/>
      <c r="AZ462" s="53"/>
      <c r="BA462" s="53"/>
      <c r="BB462" s="53"/>
      <c r="BC462" s="53"/>
      <c r="BD462" s="53"/>
      <c r="BE462" s="53"/>
      <c r="BF462" s="53"/>
      <c r="BG462" s="53"/>
      <c r="BH462" s="53"/>
      <c r="BI462" s="53"/>
    </row>
    <row r="463" spans="1:61" ht="85.5" customHeight="1" outlineLevel="1" x14ac:dyDescent="0.45">
      <c r="A463" s="324">
        <v>383</v>
      </c>
      <c r="B463" s="324">
        <v>383</v>
      </c>
      <c r="C463" s="324" t="s">
        <v>364</v>
      </c>
      <c r="D463" s="324" t="s">
        <v>553</v>
      </c>
      <c r="E463" s="339">
        <v>1.589</v>
      </c>
      <c r="F463" s="334">
        <f t="shared" ref="F463:F468" si="142">I463*E463</f>
        <v>481371.66</v>
      </c>
      <c r="G463" s="334">
        <f t="shared" ref="G463:G468" si="143">J463*E463</f>
        <v>106604.47343700001</v>
      </c>
      <c r="H463" s="349">
        <f t="shared" si="139"/>
        <v>587976.13343699998</v>
      </c>
      <c r="I463" s="334">
        <v>302940</v>
      </c>
      <c r="J463" s="334">
        <v>67089.03300000001</v>
      </c>
      <c r="K463" s="334">
        <f t="shared" si="140"/>
        <v>370029.033</v>
      </c>
      <c r="L463" s="359" t="s">
        <v>906</v>
      </c>
    </row>
    <row r="464" spans="1:61" ht="42.75" customHeight="1" outlineLevel="1" x14ac:dyDescent="0.45">
      <c r="A464" s="324">
        <v>384</v>
      </c>
      <c r="B464" s="324">
        <v>384</v>
      </c>
      <c r="C464" s="324" t="s">
        <v>365</v>
      </c>
      <c r="D464" s="324" t="s">
        <v>549</v>
      </c>
      <c r="E464" s="339">
        <v>217.36</v>
      </c>
      <c r="F464" s="334">
        <f t="shared" si="142"/>
        <v>1895596.56</v>
      </c>
      <c r="G464" s="334">
        <f t="shared" si="143"/>
        <v>508463.94456000009</v>
      </c>
      <c r="H464" s="349">
        <f t="shared" si="139"/>
        <v>2404060.5045600003</v>
      </c>
      <c r="I464" s="334">
        <v>8721</v>
      </c>
      <c r="J464" s="334">
        <v>2339.2710000000002</v>
      </c>
      <c r="K464" s="334">
        <f t="shared" si="140"/>
        <v>11060.271000000001</v>
      </c>
      <c r="L464" s="359" t="s">
        <v>744</v>
      </c>
    </row>
    <row r="465" spans="1:61" ht="57" customHeight="1" outlineLevel="1" x14ac:dyDescent="0.45">
      <c r="A465" s="324">
        <v>385</v>
      </c>
      <c r="B465" s="324">
        <v>385</v>
      </c>
      <c r="C465" s="324" t="s">
        <v>173</v>
      </c>
      <c r="D465" s="324" t="s">
        <v>549</v>
      </c>
      <c r="E465" s="339">
        <v>60.365000000000002</v>
      </c>
      <c r="F465" s="334">
        <f t="shared" si="142"/>
        <v>415613.02500000002</v>
      </c>
      <c r="G465" s="334">
        <f t="shared" si="143"/>
        <v>1357658.3493000004</v>
      </c>
      <c r="H465" s="349">
        <f t="shared" si="139"/>
        <v>1773271.3743000003</v>
      </c>
      <c r="I465" s="334">
        <v>6885</v>
      </c>
      <c r="J465" s="334">
        <v>22490.820000000003</v>
      </c>
      <c r="K465" s="334">
        <f t="shared" si="140"/>
        <v>29375.820000000003</v>
      </c>
      <c r="L465" s="359" t="s">
        <v>907</v>
      </c>
    </row>
    <row r="466" spans="1:61" ht="57" customHeight="1" outlineLevel="1" x14ac:dyDescent="0.45">
      <c r="A466" s="324">
        <v>386</v>
      </c>
      <c r="B466" s="324">
        <v>386</v>
      </c>
      <c r="C466" s="324" t="s">
        <v>174</v>
      </c>
      <c r="D466" s="324" t="s">
        <v>549</v>
      </c>
      <c r="E466" s="339">
        <v>4.8</v>
      </c>
      <c r="F466" s="334">
        <f t="shared" si="142"/>
        <v>4406.3999999999996</v>
      </c>
      <c r="G466" s="334">
        <f t="shared" si="143"/>
        <v>105930.15840000001</v>
      </c>
      <c r="H466" s="349">
        <f t="shared" si="139"/>
        <v>110336.55840000001</v>
      </c>
      <c r="I466" s="334">
        <v>918</v>
      </c>
      <c r="J466" s="334">
        <v>22068.783000000003</v>
      </c>
      <c r="K466" s="334">
        <f t="shared" si="140"/>
        <v>22986.783000000003</v>
      </c>
      <c r="L466" s="359" t="s">
        <v>908</v>
      </c>
    </row>
    <row r="467" spans="1:61" ht="85.5" customHeight="1" outlineLevel="1" x14ac:dyDescent="0.45">
      <c r="A467" s="324">
        <v>387</v>
      </c>
      <c r="B467" s="324">
        <v>387</v>
      </c>
      <c r="C467" s="324" t="s">
        <v>366</v>
      </c>
      <c r="D467" s="324" t="s">
        <v>551</v>
      </c>
      <c r="E467" s="339">
        <v>53.19</v>
      </c>
      <c r="F467" s="334">
        <f t="shared" si="142"/>
        <v>79346.182499999995</v>
      </c>
      <c r="G467" s="334">
        <f t="shared" si="143"/>
        <v>30520.634760000004</v>
      </c>
      <c r="H467" s="349">
        <f t="shared" si="139"/>
        <v>109866.81726</v>
      </c>
      <c r="I467" s="334">
        <v>1491.75</v>
      </c>
      <c r="J467" s="334">
        <v>573.80400000000009</v>
      </c>
      <c r="K467" s="334">
        <f t="shared" si="140"/>
        <v>2065.5540000000001</v>
      </c>
      <c r="L467" s="359" t="s">
        <v>909</v>
      </c>
    </row>
    <row r="468" spans="1:61" ht="71.25" customHeight="1" outlineLevel="1" x14ac:dyDescent="0.45">
      <c r="A468" s="324">
        <v>388</v>
      </c>
      <c r="B468" s="324">
        <v>388</v>
      </c>
      <c r="C468" s="324" t="s">
        <v>367</v>
      </c>
      <c r="D468" s="324" t="s">
        <v>551</v>
      </c>
      <c r="E468" s="339">
        <v>18.87</v>
      </c>
      <c r="F468" s="334">
        <f t="shared" si="142"/>
        <v>28149.322500000002</v>
      </c>
      <c r="G468" s="334">
        <f t="shared" si="143"/>
        <v>10827.681480000003</v>
      </c>
      <c r="H468" s="349">
        <f t="shared" si="139"/>
        <v>38977.003980000009</v>
      </c>
      <c r="I468" s="334">
        <v>1491.75</v>
      </c>
      <c r="J468" s="334">
        <v>573.80400000000009</v>
      </c>
      <c r="K468" s="334">
        <f t="shared" si="140"/>
        <v>2065.5540000000001</v>
      </c>
      <c r="L468" s="359" t="s">
        <v>910</v>
      </c>
    </row>
    <row r="469" spans="1:61" s="26" customFormat="1" ht="42.75" customHeight="1" x14ac:dyDescent="0.45">
      <c r="A469" s="323"/>
      <c r="B469" s="323"/>
      <c r="C469" s="322" t="s">
        <v>177</v>
      </c>
      <c r="D469" s="322"/>
      <c r="E469" s="342"/>
      <c r="F469" s="348">
        <f>F470+F478+F482+F486+F488+F492+F501+F507+F513+F516+F522</f>
        <v>13216234.849289998</v>
      </c>
      <c r="G469" s="348">
        <f t="shared" ref="G469:H469" si="144">G470+G478+G482+G486+G488+G492+G501+G507+G513+G516+G522</f>
        <v>13391917.270961627</v>
      </c>
      <c r="H469" s="348">
        <f t="shared" si="144"/>
        <v>26608152.120251626</v>
      </c>
      <c r="I469" s="348"/>
      <c r="J469" s="348"/>
      <c r="K469" s="330">
        <f t="shared" si="140"/>
        <v>0</v>
      </c>
      <c r="L469" s="357" t="s">
        <v>911</v>
      </c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G469" s="53"/>
      <c r="BH469" s="53"/>
      <c r="BI469" s="53"/>
    </row>
    <row r="470" spans="1:61" s="26" customFormat="1" x14ac:dyDescent="0.45">
      <c r="A470" s="323"/>
      <c r="B470" s="323"/>
      <c r="C470" s="331" t="s">
        <v>368</v>
      </c>
      <c r="D470" s="323"/>
      <c r="E470" s="338"/>
      <c r="F470" s="350">
        <f t="shared" ref="F470:H470" si="145">SUM(F471:F477)</f>
        <v>7827946.0379999988</v>
      </c>
      <c r="G470" s="350">
        <f t="shared" si="145"/>
        <v>8765602.0985486265</v>
      </c>
      <c r="H470" s="350">
        <f t="shared" si="145"/>
        <v>16593548.136548625</v>
      </c>
      <c r="I470" s="350"/>
      <c r="J470" s="350"/>
      <c r="K470" s="328">
        <f t="shared" si="140"/>
        <v>0</v>
      </c>
      <c r="L470" s="361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  <c r="AF470" s="53"/>
      <c r="AG470" s="53"/>
      <c r="AH470" s="53"/>
      <c r="AI470" s="53"/>
      <c r="AJ470" s="53"/>
      <c r="AK470" s="53"/>
      <c r="AL470" s="53"/>
      <c r="AM470" s="53"/>
      <c r="AN470" s="53"/>
      <c r="AO470" s="53"/>
      <c r="AP470" s="53"/>
      <c r="AQ470" s="53"/>
      <c r="AR470" s="53"/>
      <c r="AS470" s="53"/>
      <c r="AT470" s="53"/>
      <c r="AU470" s="53"/>
      <c r="AV470" s="53"/>
      <c r="AW470" s="53"/>
      <c r="AX470" s="53"/>
      <c r="AY470" s="53"/>
      <c r="AZ470" s="53"/>
      <c r="BA470" s="53"/>
      <c r="BB470" s="53"/>
      <c r="BC470" s="53"/>
      <c r="BD470" s="53"/>
      <c r="BE470" s="53"/>
      <c r="BF470" s="53"/>
      <c r="BG470" s="53"/>
      <c r="BH470" s="53"/>
      <c r="BI470" s="53"/>
    </row>
    <row r="471" spans="1:61" ht="171" customHeight="1" outlineLevel="1" x14ac:dyDescent="0.45">
      <c r="A471" s="324">
        <v>389</v>
      </c>
      <c r="B471" s="324">
        <v>389</v>
      </c>
      <c r="C471" s="324" t="s">
        <v>178</v>
      </c>
      <c r="D471" s="324" t="s">
        <v>549</v>
      </c>
      <c r="E471" s="339">
        <v>2575.6</v>
      </c>
      <c r="F471" s="334">
        <f t="shared" ref="F471:F477" si="146">I471*E471</f>
        <v>2880628.3079999993</v>
      </c>
      <c r="G471" s="334">
        <f t="shared" ref="G471:G477" si="147">J471*E471</f>
        <v>1805289.5520000001</v>
      </c>
      <c r="H471" s="349">
        <f t="shared" si="139"/>
        <v>4685917.8599999994</v>
      </c>
      <c r="I471" s="334">
        <v>1118.4299999999998</v>
      </c>
      <c r="J471" s="334">
        <v>700.92000000000007</v>
      </c>
      <c r="K471" s="334">
        <f t="shared" si="140"/>
        <v>1819.35</v>
      </c>
      <c r="L471" s="359" t="s">
        <v>912</v>
      </c>
    </row>
    <row r="472" spans="1:61" ht="28.5" customHeight="1" outlineLevel="1" x14ac:dyDescent="0.45">
      <c r="A472" s="324">
        <v>390</v>
      </c>
      <c r="B472" s="324">
        <v>390</v>
      </c>
      <c r="C472" s="324" t="s">
        <v>369</v>
      </c>
      <c r="D472" s="324" t="s">
        <v>549</v>
      </c>
      <c r="E472" s="339">
        <v>2571.6999999999998</v>
      </c>
      <c r="F472" s="334">
        <f t="shared" si="146"/>
        <v>1239430.8149999999</v>
      </c>
      <c r="G472" s="334">
        <f t="shared" si="147"/>
        <v>517237.66297499998</v>
      </c>
      <c r="H472" s="349">
        <f t="shared" si="139"/>
        <v>1756668.4779749999</v>
      </c>
      <c r="I472" s="334">
        <v>481.95</v>
      </c>
      <c r="J472" s="334">
        <v>201.12675000000002</v>
      </c>
      <c r="K472" s="334">
        <f t="shared" si="140"/>
        <v>683.07674999999995</v>
      </c>
      <c r="L472" s="359" t="s">
        <v>913</v>
      </c>
    </row>
    <row r="473" spans="1:61" ht="99.75" customHeight="1" outlineLevel="1" x14ac:dyDescent="0.45">
      <c r="A473" s="324">
        <v>391</v>
      </c>
      <c r="B473" s="324">
        <v>391</v>
      </c>
      <c r="C473" s="324" t="s">
        <v>370</v>
      </c>
      <c r="D473" s="324" t="s">
        <v>549</v>
      </c>
      <c r="E473" s="339">
        <v>2571.6999999999998</v>
      </c>
      <c r="F473" s="334">
        <f t="shared" si="146"/>
        <v>649225.66499999992</v>
      </c>
      <c r="G473" s="334">
        <f t="shared" si="147"/>
        <v>4056222.4154636259</v>
      </c>
      <c r="H473" s="349">
        <f t="shared" si="139"/>
        <v>4705448.0804636255</v>
      </c>
      <c r="I473" s="334">
        <v>252.45</v>
      </c>
      <c r="J473" s="334">
        <v>1577.2533403832585</v>
      </c>
      <c r="K473" s="334">
        <f t="shared" si="140"/>
        <v>1829.7033403832586</v>
      </c>
      <c r="L473" s="359" t="s">
        <v>914</v>
      </c>
    </row>
    <row r="474" spans="1:61" ht="42.75" customHeight="1" outlineLevel="1" x14ac:dyDescent="0.45">
      <c r="A474" s="324">
        <v>392</v>
      </c>
      <c r="B474" s="324">
        <v>392</v>
      </c>
      <c r="C474" s="324" t="s">
        <v>182</v>
      </c>
      <c r="D474" s="324" t="s">
        <v>549</v>
      </c>
      <c r="E474" s="339">
        <v>2571.6999999999998</v>
      </c>
      <c r="F474" s="334">
        <f t="shared" si="146"/>
        <v>2951025.75</v>
      </c>
      <c r="G474" s="334">
        <f t="shared" si="147"/>
        <v>2258719.7381099998</v>
      </c>
      <c r="H474" s="349">
        <f t="shared" si="139"/>
        <v>5209745.4881100003</v>
      </c>
      <c r="I474" s="334">
        <v>1147.5</v>
      </c>
      <c r="J474" s="334">
        <v>878.29830000000004</v>
      </c>
      <c r="K474" s="334">
        <f t="shared" si="140"/>
        <v>2025.7982999999999</v>
      </c>
      <c r="L474" s="359" t="s">
        <v>915</v>
      </c>
    </row>
    <row r="475" spans="1:61" ht="28.5" customHeight="1" outlineLevel="1" x14ac:dyDescent="0.45">
      <c r="A475" s="324">
        <v>393</v>
      </c>
      <c r="B475" s="324">
        <v>393</v>
      </c>
      <c r="C475" s="324" t="s">
        <v>183</v>
      </c>
      <c r="D475" s="324" t="s">
        <v>550</v>
      </c>
      <c r="E475" s="339">
        <v>1</v>
      </c>
      <c r="F475" s="334">
        <f t="shared" si="146"/>
        <v>27540</v>
      </c>
      <c r="G475" s="334">
        <f t="shared" si="147"/>
        <v>64527.210000000006</v>
      </c>
      <c r="H475" s="349">
        <f t="shared" si="139"/>
        <v>92067.21</v>
      </c>
      <c r="I475" s="334">
        <v>27540</v>
      </c>
      <c r="J475" s="334">
        <v>64527.210000000006</v>
      </c>
      <c r="K475" s="334">
        <f t="shared" si="140"/>
        <v>92067.21</v>
      </c>
      <c r="L475" s="359" t="s">
        <v>916</v>
      </c>
    </row>
    <row r="476" spans="1:61" ht="42.75" customHeight="1" outlineLevel="1" x14ac:dyDescent="0.45">
      <c r="A476" s="324">
        <v>394</v>
      </c>
      <c r="B476" s="324">
        <v>394</v>
      </c>
      <c r="C476" s="324" t="s">
        <v>184</v>
      </c>
      <c r="D476" s="324" t="s">
        <v>550</v>
      </c>
      <c r="E476" s="339">
        <v>1</v>
      </c>
      <c r="F476" s="334">
        <f t="shared" si="146"/>
        <v>27540</v>
      </c>
      <c r="G476" s="334">
        <f t="shared" si="147"/>
        <v>13695.660000000002</v>
      </c>
      <c r="H476" s="349">
        <f t="shared" si="139"/>
        <v>41235.660000000003</v>
      </c>
      <c r="I476" s="334">
        <v>27540</v>
      </c>
      <c r="J476" s="334">
        <v>13695.660000000002</v>
      </c>
      <c r="K476" s="334">
        <f t="shared" si="140"/>
        <v>41235.660000000003</v>
      </c>
      <c r="L476" s="359" t="s">
        <v>917</v>
      </c>
    </row>
    <row r="477" spans="1:61" ht="42.75" customHeight="1" outlineLevel="1" x14ac:dyDescent="0.45">
      <c r="A477" s="324">
        <v>395</v>
      </c>
      <c r="B477" s="324">
        <v>395</v>
      </c>
      <c r="C477" s="324" t="s">
        <v>185</v>
      </c>
      <c r="D477" s="324" t="s">
        <v>550</v>
      </c>
      <c r="E477" s="339">
        <v>1</v>
      </c>
      <c r="F477" s="334">
        <f t="shared" si="146"/>
        <v>52555.5</v>
      </c>
      <c r="G477" s="334">
        <f t="shared" si="147"/>
        <v>49909.86</v>
      </c>
      <c r="H477" s="349">
        <f t="shared" si="139"/>
        <v>102465.36</v>
      </c>
      <c r="I477" s="334">
        <v>52555.5</v>
      </c>
      <c r="J477" s="334">
        <v>49909.86</v>
      </c>
      <c r="K477" s="334">
        <f t="shared" si="140"/>
        <v>102465.36</v>
      </c>
      <c r="L477" s="359" t="s">
        <v>918</v>
      </c>
    </row>
    <row r="478" spans="1:61" s="26" customFormat="1" x14ac:dyDescent="0.45">
      <c r="A478" s="323"/>
      <c r="B478" s="323"/>
      <c r="C478" s="323" t="s">
        <v>236</v>
      </c>
      <c r="D478" s="323"/>
      <c r="E478" s="338"/>
      <c r="F478" s="350">
        <f t="shared" ref="F478:H478" si="148">SUM(F479:F480)</f>
        <v>318427.83503999992</v>
      </c>
      <c r="G478" s="350">
        <f t="shared" si="148"/>
        <v>346601.97000000003</v>
      </c>
      <c r="H478" s="350">
        <f t="shared" si="148"/>
        <v>665029.80503999989</v>
      </c>
      <c r="I478" s="350"/>
      <c r="J478" s="350"/>
      <c r="K478" s="328">
        <f t="shared" si="140"/>
        <v>0</v>
      </c>
      <c r="L478" s="358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D478" s="53"/>
      <c r="AE478" s="53"/>
      <c r="AF478" s="53"/>
      <c r="AG478" s="53"/>
      <c r="AH478" s="53"/>
      <c r="AI478" s="53"/>
      <c r="AJ478" s="53"/>
      <c r="AK478" s="53"/>
      <c r="AL478" s="53"/>
      <c r="AM478" s="53"/>
      <c r="AN478" s="53"/>
      <c r="AO478" s="53"/>
      <c r="AP478" s="53"/>
      <c r="AQ478" s="53"/>
      <c r="AR478" s="53"/>
      <c r="AS478" s="53"/>
      <c r="AT478" s="53"/>
      <c r="AU478" s="53"/>
      <c r="AV478" s="53"/>
      <c r="AW478" s="53"/>
      <c r="AX478" s="53"/>
      <c r="AY478" s="53"/>
      <c r="AZ478" s="53"/>
      <c r="BA478" s="53"/>
      <c r="BB478" s="53"/>
      <c r="BC478" s="53"/>
      <c r="BD478" s="53"/>
      <c r="BE478" s="53"/>
      <c r="BF478" s="53"/>
      <c r="BG478" s="53"/>
      <c r="BH478" s="53"/>
      <c r="BI478" s="53"/>
    </row>
    <row r="479" spans="1:61" ht="85.5" customHeight="1" outlineLevel="1" x14ac:dyDescent="0.45">
      <c r="A479" s="324">
        <v>396</v>
      </c>
      <c r="B479" s="324">
        <v>396</v>
      </c>
      <c r="C479" s="324" t="s">
        <v>366</v>
      </c>
      <c r="D479" s="324" t="s">
        <v>551</v>
      </c>
      <c r="E479" s="339">
        <v>62.43</v>
      </c>
      <c r="F479" s="334">
        <f>I479*E479</f>
        <v>55362.174839999992</v>
      </c>
      <c r="G479" s="334">
        <f>J479*E479</f>
        <v>60260.55750000001</v>
      </c>
      <c r="H479" s="349">
        <f t="shared" si="139"/>
        <v>115622.73234</v>
      </c>
      <c r="I479" s="334">
        <v>886.7879999999999</v>
      </c>
      <c r="J479" s="334">
        <v>965.25000000000011</v>
      </c>
      <c r="K479" s="334">
        <f t="shared" si="140"/>
        <v>1852.038</v>
      </c>
      <c r="L479" s="359" t="s">
        <v>919</v>
      </c>
    </row>
    <row r="480" spans="1:61" ht="99.75" customHeight="1" outlineLevel="1" x14ac:dyDescent="0.45">
      <c r="A480" s="324">
        <v>397</v>
      </c>
      <c r="B480" s="324">
        <v>397</v>
      </c>
      <c r="C480" s="324" t="s">
        <v>371</v>
      </c>
      <c r="D480" s="324" t="s">
        <v>551</v>
      </c>
      <c r="E480" s="339">
        <v>296.64999999999998</v>
      </c>
      <c r="F480" s="334">
        <f>I480*E480</f>
        <v>263065.66019999993</v>
      </c>
      <c r="G480" s="334">
        <f>J480*E480</f>
        <v>286341.41250000003</v>
      </c>
      <c r="H480" s="349">
        <f t="shared" si="139"/>
        <v>549407.0726999999</v>
      </c>
      <c r="I480" s="334">
        <v>886.7879999999999</v>
      </c>
      <c r="J480" s="334">
        <v>965.25000000000011</v>
      </c>
      <c r="K480" s="334">
        <f t="shared" si="140"/>
        <v>1852.038</v>
      </c>
      <c r="L480" s="359" t="s">
        <v>920</v>
      </c>
    </row>
    <row r="481" spans="1:61" s="26" customFormat="1" ht="28.5" x14ac:dyDescent="0.45">
      <c r="A481" s="323"/>
      <c r="B481" s="323"/>
      <c r="C481" s="323" t="s">
        <v>191</v>
      </c>
      <c r="D481" s="323"/>
      <c r="E481" s="338"/>
      <c r="F481" s="327"/>
      <c r="G481" s="327"/>
      <c r="H481" s="327"/>
      <c r="I481" s="327"/>
      <c r="J481" s="327"/>
      <c r="K481" s="328">
        <f t="shared" si="140"/>
        <v>0</v>
      </c>
      <c r="L481" s="358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53"/>
      <c r="AX481" s="53"/>
      <c r="AY481" s="53"/>
      <c r="AZ481" s="53"/>
      <c r="BA481" s="53"/>
      <c r="BB481" s="53"/>
      <c r="BC481" s="53"/>
      <c r="BD481" s="53"/>
      <c r="BE481" s="53"/>
      <c r="BF481" s="53"/>
      <c r="BG481" s="53"/>
      <c r="BH481" s="53"/>
      <c r="BI481" s="53"/>
    </row>
    <row r="482" spans="1:61" s="26" customFormat="1" ht="28.5" x14ac:dyDescent="0.45">
      <c r="A482" s="323"/>
      <c r="B482" s="323"/>
      <c r="C482" s="323" t="s">
        <v>372</v>
      </c>
      <c r="D482" s="323"/>
      <c r="E482" s="338"/>
      <c r="F482" s="350">
        <f t="shared" ref="F482:H482" si="149">SUM(F483:F485)</f>
        <v>364131.67679999996</v>
      </c>
      <c r="G482" s="350">
        <f t="shared" si="149"/>
        <v>501194.71710000001</v>
      </c>
      <c r="H482" s="350">
        <f t="shared" si="149"/>
        <v>865326.39390000002</v>
      </c>
      <c r="I482" s="350"/>
      <c r="J482" s="350"/>
      <c r="K482" s="328">
        <f t="shared" si="140"/>
        <v>0</v>
      </c>
      <c r="L482" s="358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  <c r="AQ482" s="53"/>
      <c r="AR482" s="53"/>
      <c r="AS482" s="53"/>
      <c r="AT482" s="53"/>
      <c r="AU482" s="53"/>
      <c r="AV482" s="53"/>
      <c r="AW482" s="53"/>
      <c r="AX482" s="53"/>
      <c r="AY482" s="53"/>
      <c r="AZ482" s="53"/>
      <c r="BA482" s="53"/>
      <c r="BB482" s="53"/>
      <c r="BC482" s="53"/>
      <c r="BD482" s="53"/>
      <c r="BE482" s="53"/>
      <c r="BF482" s="53"/>
      <c r="BG482" s="53"/>
      <c r="BH482" s="53"/>
      <c r="BI482" s="53"/>
    </row>
    <row r="483" spans="1:61" ht="85.5" customHeight="1" outlineLevel="1" x14ac:dyDescent="0.45">
      <c r="A483" s="324">
        <v>398</v>
      </c>
      <c r="B483" s="324">
        <v>398</v>
      </c>
      <c r="C483" s="324" t="s">
        <v>373</v>
      </c>
      <c r="D483" s="324" t="s">
        <v>549</v>
      </c>
      <c r="E483" s="339">
        <v>30.3</v>
      </c>
      <c r="F483" s="334">
        <f>I483*E483</f>
        <v>7649.2349999999997</v>
      </c>
      <c r="G483" s="334">
        <f>J483*E483</f>
        <v>49483.051200000002</v>
      </c>
      <c r="H483" s="349">
        <f t="shared" si="139"/>
        <v>57132.286200000002</v>
      </c>
      <c r="I483" s="334">
        <v>252.45</v>
      </c>
      <c r="J483" s="334">
        <v>1633.104</v>
      </c>
      <c r="K483" s="334">
        <f t="shared" si="140"/>
        <v>1885.5540000000001</v>
      </c>
      <c r="L483" s="359" t="s">
        <v>921</v>
      </c>
    </row>
    <row r="484" spans="1:61" ht="114" customHeight="1" outlineLevel="1" x14ac:dyDescent="0.45">
      <c r="A484" s="324">
        <v>399</v>
      </c>
      <c r="B484" s="324">
        <v>399</v>
      </c>
      <c r="C484" s="324" t="s">
        <v>374</v>
      </c>
      <c r="D484" s="324" t="s">
        <v>560</v>
      </c>
      <c r="E484" s="339">
        <v>101.1</v>
      </c>
      <c r="F484" s="334">
        <f>I484*E484</f>
        <v>266828.17499999999</v>
      </c>
      <c r="G484" s="334">
        <f>J484*E484</f>
        <v>354124.8909</v>
      </c>
      <c r="H484" s="349">
        <f t="shared" si="139"/>
        <v>620953.06590000005</v>
      </c>
      <c r="I484" s="334">
        <v>2639.25</v>
      </c>
      <c r="J484" s="334">
        <v>3502.7190000000001</v>
      </c>
      <c r="K484" s="334">
        <f t="shared" si="140"/>
        <v>6141.9690000000001</v>
      </c>
      <c r="L484" s="359" t="s">
        <v>922</v>
      </c>
    </row>
    <row r="485" spans="1:61" ht="42.75" customHeight="1" outlineLevel="1" x14ac:dyDescent="0.45">
      <c r="A485" s="324">
        <v>400</v>
      </c>
      <c r="B485" s="324">
        <v>400</v>
      </c>
      <c r="C485" s="324" t="s">
        <v>375</v>
      </c>
      <c r="D485" s="324" t="s">
        <v>560</v>
      </c>
      <c r="E485" s="339">
        <v>101.1</v>
      </c>
      <c r="F485" s="334">
        <f>I485*E485</f>
        <v>89654.266799999983</v>
      </c>
      <c r="G485" s="334">
        <f>J485*E485</f>
        <v>97586.775000000009</v>
      </c>
      <c r="H485" s="349">
        <f t="shared" si="139"/>
        <v>187241.04180000001</v>
      </c>
      <c r="I485" s="334">
        <v>886.7879999999999</v>
      </c>
      <c r="J485" s="334">
        <v>965.25000000000011</v>
      </c>
      <c r="K485" s="334">
        <f t="shared" si="140"/>
        <v>1852.038</v>
      </c>
      <c r="L485" s="359" t="s">
        <v>923</v>
      </c>
    </row>
    <row r="486" spans="1:61" s="26" customFormat="1" x14ac:dyDescent="0.45">
      <c r="A486" s="323"/>
      <c r="B486" s="323"/>
      <c r="C486" s="323" t="s">
        <v>376</v>
      </c>
      <c r="D486" s="323"/>
      <c r="E486" s="355">
        <f t="shared" ref="E486" si="150">SUM(E487)</f>
        <v>118.9</v>
      </c>
      <c r="F486" s="350">
        <f t="shared" ref="F486:H486" si="151">SUM(F487)</f>
        <v>95506.425000000003</v>
      </c>
      <c r="G486" s="350">
        <f t="shared" si="151"/>
        <v>54794.470500000003</v>
      </c>
      <c r="H486" s="350">
        <f t="shared" si="151"/>
        <v>150300.89550000001</v>
      </c>
      <c r="I486" s="350"/>
      <c r="J486" s="350"/>
      <c r="K486" s="328">
        <f t="shared" si="140"/>
        <v>0</v>
      </c>
      <c r="L486" s="358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  <c r="AJ486" s="53"/>
      <c r="AK486" s="53"/>
      <c r="AL486" s="53"/>
      <c r="AM486" s="53"/>
      <c r="AN486" s="53"/>
      <c r="AO486" s="53"/>
      <c r="AP486" s="53"/>
      <c r="AQ486" s="53"/>
      <c r="AR486" s="53"/>
      <c r="AS486" s="53"/>
      <c r="AT486" s="53"/>
      <c r="AU486" s="53"/>
      <c r="AV486" s="53"/>
      <c r="AW486" s="53"/>
      <c r="AX486" s="53"/>
      <c r="AY486" s="53"/>
      <c r="AZ486" s="53"/>
      <c r="BA486" s="53"/>
      <c r="BB486" s="53"/>
      <c r="BC486" s="53"/>
      <c r="BD486" s="53"/>
      <c r="BE486" s="53"/>
      <c r="BF486" s="53"/>
      <c r="BG486" s="53"/>
      <c r="BH486" s="53"/>
      <c r="BI486" s="53"/>
    </row>
    <row r="487" spans="1:61" ht="85.5" customHeight="1" outlineLevel="1" x14ac:dyDescent="0.45">
      <c r="A487" s="324">
        <v>401</v>
      </c>
      <c r="B487" s="324">
        <v>401</v>
      </c>
      <c r="C487" s="324" t="s">
        <v>377</v>
      </c>
      <c r="D487" s="324" t="s">
        <v>551</v>
      </c>
      <c r="E487" s="339">
        <v>118.9</v>
      </c>
      <c r="F487" s="334">
        <f>I487*E487</f>
        <v>95506.425000000003</v>
      </c>
      <c r="G487" s="334">
        <f>J487*E487</f>
        <v>54794.470500000003</v>
      </c>
      <c r="H487" s="349">
        <f t="shared" si="139"/>
        <v>150300.89550000001</v>
      </c>
      <c r="I487" s="334">
        <v>803.25</v>
      </c>
      <c r="J487" s="334">
        <v>460.84500000000003</v>
      </c>
      <c r="K487" s="334">
        <f t="shared" si="140"/>
        <v>1264.095</v>
      </c>
      <c r="L487" s="359" t="s">
        <v>924</v>
      </c>
    </row>
    <row r="488" spans="1:61" s="26" customFormat="1" x14ac:dyDescent="0.45">
      <c r="A488" s="323"/>
      <c r="B488" s="323"/>
      <c r="C488" s="323" t="s">
        <v>378</v>
      </c>
      <c r="D488" s="323"/>
      <c r="E488" s="338"/>
      <c r="F488" s="350">
        <f t="shared" ref="F488:H488" si="152">SUM(F489:F491)</f>
        <v>1509444.45</v>
      </c>
      <c r="G488" s="350">
        <f t="shared" si="152"/>
        <v>1771407.3465</v>
      </c>
      <c r="H488" s="350">
        <f t="shared" si="152"/>
        <v>3280851.7965000002</v>
      </c>
      <c r="I488" s="350"/>
      <c r="J488" s="350"/>
      <c r="K488" s="328">
        <f t="shared" si="140"/>
        <v>0</v>
      </c>
      <c r="L488" s="358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  <c r="AS488" s="53"/>
      <c r="AT488" s="53"/>
      <c r="AU488" s="53"/>
      <c r="AV488" s="53"/>
      <c r="AW488" s="53"/>
      <c r="AX488" s="53"/>
      <c r="AY488" s="53"/>
      <c r="AZ488" s="53"/>
      <c r="BA488" s="53"/>
      <c r="BB488" s="53"/>
      <c r="BC488" s="53"/>
      <c r="BD488" s="53"/>
      <c r="BE488" s="53"/>
      <c r="BF488" s="53"/>
      <c r="BG488" s="53"/>
      <c r="BH488" s="53"/>
      <c r="BI488" s="53"/>
    </row>
    <row r="489" spans="1:61" ht="71.25" customHeight="1" outlineLevel="1" x14ac:dyDescent="0.45">
      <c r="A489" s="324">
        <v>402</v>
      </c>
      <c r="B489" s="324">
        <v>402</v>
      </c>
      <c r="C489" s="324" t="s">
        <v>373</v>
      </c>
      <c r="D489" s="324" t="s">
        <v>549</v>
      </c>
      <c r="E489" s="339">
        <v>156</v>
      </c>
      <c r="F489" s="334">
        <f>I489*E489</f>
        <v>39382.199999999997</v>
      </c>
      <c r="G489" s="334">
        <f>J489*E489</f>
        <v>254671.56000000003</v>
      </c>
      <c r="H489" s="349">
        <f t="shared" si="139"/>
        <v>294053.76000000001</v>
      </c>
      <c r="I489" s="334">
        <v>252.45</v>
      </c>
      <c r="J489" s="334">
        <v>1632.5100000000002</v>
      </c>
      <c r="K489" s="334">
        <f t="shared" si="140"/>
        <v>1884.9600000000003</v>
      </c>
      <c r="L489" s="359" t="s">
        <v>925</v>
      </c>
    </row>
    <row r="490" spans="1:61" ht="128.25" customHeight="1" outlineLevel="1" x14ac:dyDescent="0.45">
      <c r="A490" s="324">
        <v>403</v>
      </c>
      <c r="B490" s="324">
        <v>403</v>
      </c>
      <c r="C490" s="324" t="s">
        <v>379</v>
      </c>
      <c r="D490" s="324" t="s">
        <v>560</v>
      </c>
      <c r="E490" s="339">
        <v>278.5</v>
      </c>
      <c r="F490" s="334">
        <f>I490*E490</f>
        <v>735031.125</v>
      </c>
      <c r="G490" s="334">
        <f>J490*E490</f>
        <v>975507.2415</v>
      </c>
      <c r="H490" s="349">
        <f t="shared" si="139"/>
        <v>1710538.3665</v>
      </c>
      <c r="I490" s="334">
        <v>2639.25</v>
      </c>
      <c r="J490" s="334">
        <v>3502.7190000000001</v>
      </c>
      <c r="K490" s="334">
        <f t="shared" si="140"/>
        <v>6141.9690000000001</v>
      </c>
      <c r="L490" s="359" t="s">
        <v>926</v>
      </c>
    </row>
    <row r="491" spans="1:61" ht="71.25" customHeight="1" outlineLevel="1" x14ac:dyDescent="0.45">
      <c r="A491" s="324">
        <v>404</v>
      </c>
      <c r="B491" s="324">
        <v>404</v>
      </c>
      <c r="C491" s="324" t="s">
        <v>380</v>
      </c>
      <c r="D491" s="324" t="s">
        <v>560</v>
      </c>
      <c r="E491" s="339">
        <v>278.5</v>
      </c>
      <c r="F491" s="334">
        <f>I491*E491</f>
        <v>735031.125</v>
      </c>
      <c r="G491" s="334">
        <f>J491*E491</f>
        <v>541228.54500000004</v>
      </c>
      <c r="H491" s="349">
        <f t="shared" si="139"/>
        <v>1276259.67</v>
      </c>
      <c r="I491" s="334">
        <v>2639.25</v>
      </c>
      <c r="J491" s="334">
        <v>1943.3700000000001</v>
      </c>
      <c r="K491" s="334">
        <f t="shared" si="140"/>
        <v>4582.62</v>
      </c>
      <c r="L491" s="359" t="s">
        <v>927</v>
      </c>
    </row>
    <row r="492" spans="1:61" s="26" customFormat="1" x14ac:dyDescent="0.45">
      <c r="A492" s="323"/>
      <c r="B492" s="323"/>
      <c r="C492" s="323" t="s">
        <v>381</v>
      </c>
      <c r="D492" s="323"/>
      <c r="E492" s="338"/>
      <c r="F492" s="350">
        <f t="shared" ref="F492:H492" si="153">SUM(F493:F500)</f>
        <v>967305.22919999994</v>
      </c>
      <c r="G492" s="350">
        <f t="shared" si="153"/>
        <v>1346055.25131</v>
      </c>
      <c r="H492" s="350">
        <f t="shared" si="153"/>
        <v>2313360.4805099997</v>
      </c>
      <c r="I492" s="350"/>
      <c r="J492" s="350"/>
      <c r="K492" s="328">
        <f t="shared" si="140"/>
        <v>0</v>
      </c>
      <c r="L492" s="358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  <c r="AQ492" s="53"/>
      <c r="AR492" s="53"/>
      <c r="AS492" s="53"/>
      <c r="AT492" s="53"/>
      <c r="AU492" s="53"/>
      <c r="AV492" s="53"/>
      <c r="AW492" s="53"/>
      <c r="AX492" s="53"/>
      <c r="AY492" s="53"/>
      <c r="AZ492" s="53"/>
      <c r="BA492" s="53"/>
      <c r="BB492" s="53"/>
      <c r="BC492" s="53"/>
      <c r="BD492" s="53"/>
      <c r="BE492" s="53"/>
      <c r="BF492" s="53"/>
      <c r="BG492" s="53"/>
      <c r="BH492" s="53"/>
      <c r="BI492" s="53"/>
    </row>
    <row r="493" spans="1:61" ht="42.75" customHeight="1" outlineLevel="1" x14ac:dyDescent="0.45">
      <c r="A493" s="324">
        <v>405</v>
      </c>
      <c r="B493" s="324">
        <v>405</v>
      </c>
      <c r="C493" s="324" t="s">
        <v>382</v>
      </c>
      <c r="D493" s="324" t="s">
        <v>552</v>
      </c>
      <c r="E493" s="339">
        <v>385.31</v>
      </c>
      <c r="F493" s="334">
        <f t="shared" ref="F493:F500" si="154">I493*E493</f>
        <v>86660.072100000005</v>
      </c>
      <c r="G493" s="334">
        <f t="shared" ref="G493:G500" si="155">J493*E493</f>
        <v>32309.399430000005</v>
      </c>
      <c r="H493" s="349">
        <f t="shared" si="139"/>
        <v>118969.47153000001</v>
      </c>
      <c r="I493" s="334">
        <v>224.91000000000003</v>
      </c>
      <c r="J493" s="334">
        <v>83.853000000000009</v>
      </c>
      <c r="K493" s="334">
        <f t="shared" si="140"/>
        <v>308.76300000000003</v>
      </c>
      <c r="L493" s="359" t="s">
        <v>928</v>
      </c>
    </row>
    <row r="494" spans="1:61" ht="128.25" customHeight="1" outlineLevel="1" x14ac:dyDescent="0.45">
      <c r="A494" s="324">
        <v>406</v>
      </c>
      <c r="B494" s="324">
        <v>406</v>
      </c>
      <c r="C494" s="324" t="s">
        <v>373</v>
      </c>
      <c r="D494" s="324" t="s">
        <v>549</v>
      </c>
      <c r="E494" s="339">
        <v>38.527999999999999</v>
      </c>
      <c r="F494" s="334">
        <f t="shared" si="154"/>
        <v>97263.936000000002</v>
      </c>
      <c r="G494" s="334">
        <f t="shared" si="155"/>
        <v>62897.345280000009</v>
      </c>
      <c r="H494" s="349">
        <f t="shared" si="139"/>
        <v>160161.28128</v>
      </c>
      <c r="I494" s="334">
        <v>2524.5</v>
      </c>
      <c r="J494" s="334">
        <v>1632.5100000000002</v>
      </c>
      <c r="K494" s="334">
        <f t="shared" si="140"/>
        <v>4157.01</v>
      </c>
      <c r="L494" s="359" t="s">
        <v>929</v>
      </c>
    </row>
    <row r="495" spans="1:61" ht="114" customHeight="1" outlineLevel="1" x14ac:dyDescent="0.45">
      <c r="A495" s="324">
        <v>407</v>
      </c>
      <c r="B495" s="324">
        <v>407</v>
      </c>
      <c r="C495" s="324" t="s">
        <v>383</v>
      </c>
      <c r="D495" s="324" t="s">
        <v>549</v>
      </c>
      <c r="E495" s="339">
        <v>44.03</v>
      </c>
      <c r="F495" s="334">
        <f t="shared" si="154"/>
        <v>42103.6875</v>
      </c>
      <c r="G495" s="334">
        <f t="shared" si="155"/>
        <v>17958.956400000003</v>
      </c>
      <c r="H495" s="349">
        <f t="shared" si="139"/>
        <v>60062.643900000003</v>
      </c>
      <c r="I495" s="334">
        <v>956.25</v>
      </c>
      <c r="J495" s="334">
        <v>407.88000000000005</v>
      </c>
      <c r="K495" s="334">
        <f t="shared" si="140"/>
        <v>1364.13</v>
      </c>
      <c r="L495" s="359" t="s">
        <v>930</v>
      </c>
    </row>
    <row r="496" spans="1:61" ht="85.5" customHeight="1" outlineLevel="1" x14ac:dyDescent="0.45">
      <c r="A496" s="324">
        <v>408</v>
      </c>
      <c r="B496" s="324">
        <v>408</v>
      </c>
      <c r="C496" s="324" t="s">
        <v>384</v>
      </c>
      <c r="D496" s="324" t="s">
        <v>551</v>
      </c>
      <c r="E496" s="339">
        <v>68.8</v>
      </c>
      <c r="F496" s="334">
        <f t="shared" si="154"/>
        <v>60947.856</v>
      </c>
      <c r="G496" s="334">
        <f t="shared" si="155"/>
        <v>66409.200000000012</v>
      </c>
      <c r="H496" s="349">
        <f t="shared" si="139"/>
        <v>127357.05600000001</v>
      </c>
      <c r="I496" s="334">
        <v>885.87</v>
      </c>
      <c r="J496" s="334">
        <v>965.25000000000011</v>
      </c>
      <c r="K496" s="334">
        <f t="shared" si="140"/>
        <v>1851.1200000000001</v>
      </c>
      <c r="L496" s="359" t="s">
        <v>931</v>
      </c>
    </row>
    <row r="497" spans="1:61" ht="185.25" customHeight="1" outlineLevel="1" x14ac:dyDescent="0.45">
      <c r="A497" s="324">
        <v>409</v>
      </c>
      <c r="B497" s="324">
        <v>409</v>
      </c>
      <c r="C497" s="324" t="s">
        <v>203</v>
      </c>
      <c r="D497" s="324" t="s">
        <v>551</v>
      </c>
      <c r="E497" s="339">
        <v>270.89999999999998</v>
      </c>
      <c r="F497" s="334">
        <f t="shared" si="154"/>
        <v>373029.3</v>
      </c>
      <c r="G497" s="334">
        <f t="shared" si="155"/>
        <v>275003.05140000005</v>
      </c>
      <c r="H497" s="349">
        <f t="shared" si="139"/>
        <v>648032.35140000004</v>
      </c>
      <c r="I497" s="334">
        <v>1377</v>
      </c>
      <c r="J497" s="334">
        <v>1015.1460000000002</v>
      </c>
      <c r="K497" s="334">
        <f t="shared" si="140"/>
        <v>2392.1460000000002</v>
      </c>
      <c r="L497" s="359" t="s">
        <v>932</v>
      </c>
    </row>
    <row r="498" spans="1:61" ht="99.75" customHeight="1" outlineLevel="1" x14ac:dyDescent="0.45">
      <c r="A498" s="324">
        <v>410</v>
      </c>
      <c r="B498" s="324">
        <v>410</v>
      </c>
      <c r="C498" s="324" t="s">
        <v>213</v>
      </c>
      <c r="D498" s="324" t="s">
        <v>551</v>
      </c>
      <c r="E498" s="339">
        <v>359.6</v>
      </c>
      <c r="F498" s="334">
        <f t="shared" si="154"/>
        <v>206320.5</v>
      </c>
      <c r="G498" s="334">
        <f t="shared" si="155"/>
        <v>792002.09880000004</v>
      </c>
      <c r="H498" s="349">
        <f t="shared" si="139"/>
        <v>998322.59880000004</v>
      </c>
      <c r="I498" s="334">
        <v>573.75</v>
      </c>
      <c r="J498" s="334">
        <v>2202.453</v>
      </c>
      <c r="K498" s="334">
        <f t="shared" si="140"/>
        <v>2776.203</v>
      </c>
      <c r="L498" s="359" t="s">
        <v>933</v>
      </c>
    </row>
    <row r="499" spans="1:61" ht="114" customHeight="1" outlineLevel="1" x14ac:dyDescent="0.45">
      <c r="A499" s="324">
        <v>411</v>
      </c>
      <c r="B499" s="324">
        <v>411</v>
      </c>
      <c r="C499" s="324" t="s">
        <v>385</v>
      </c>
      <c r="D499" s="324" t="s">
        <v>550</v>
      </c>
      <c r="E499" s="339">
        <v>8</v>
      </c>
      <c r="F499" s="334">
        <f t="shared" si="154"/>
        <v>56099.959200000005</v>
      </c>
      <c r="G499" s="334">
        <f t="shared" si="155"/>
        <v>88704</v>
      </c>
      <c r="H499" s="349">
        <f t="shared" si="139"/>
        <v>144803.95920000001</v>
      </c>
      <c r="I499" s="334">
        <v>7012.4949000000006</v>
      </c>
      <c r="J499" s="334">
        <v>11088</v>
      </c>
      <c r="K499" s="334">
        <f t="shared" si="140"/>
        <v>18100.494900000002</v>
      </c>
      <c r="L499" s="359" t="s">
        <v>934</v>
      </c>
    </row>
    <row r="500" spans="1:61" ht="14.25" customHeight="1" outlineLevel="1" x14ac:dyDescent="0.45">
      <c r="A500" s="324">
        <v>412</v>
      </c>
      <c r="B500" s="324">
        <v>412</v>
      </c>
      <c r="C500" s="324" t="s">
        <v>386</v>
      </c>
      <c r="D500" s="324" t="s">
        <v>550</v>
      </c>
      <c r="E500" s="339">
        <v>16</v>
      </c>
      <c r="F500" s="334">
        <f t="shared" si="154"/>
        <v>44879.918400000002</v>
      </c>
      <c r="G500" s="334">
        <f t="shared" si="155"/>
        <v>10771.2</v>
      </c>
      <c r="H500" s="349">
        <f t="shared" si="139"/>
        <v>55651.118400000007</v>
      </c>
      <c r="I500" s="334">
        <v>2804.9949000000001</v>
      </c>
      <c r="J500" s="334">
        <v>673.2</v>
      </c>
      <c r="K500" s="334">
        <f t="shared" si="140"/>
        <v>3478.1949000000004</v>
      </c>
      <c r="L500" s="359" t="s">
        <v>935</v>
      </c>
    </row>
    <row r="501" spans="1:61" s="26" customFormat="1" x14ac:dyDescent="0.45">
      <c r="A501" s="323"/>
      <c r="B501" s="323"/>
      <c r="C501" s="323" t="s">
        <v>230</v>
      </c>
      <c r="D501" s="323"/>
      <c r="E501" s="338"/>
      <c r="F501" s="350">
        <f t="shared" ref="F501:H501" si="156">SUM(F502:F506)</f>
        <v>128095.88400000001</v>
      </c>
      <c r="G501" s="350">
        <f t="shared" si="156"/>
        <v>42052.509180000008</v>
      </c>
      <c r="H501" s="350">
        <f t="shared" si="156"/>
        <v>170148.39318000001</v>
      </c>
      <c r="I501" s="350"/>
      <c r="J501" s="350"/>
      <c r="K501" s="328">
        <f t="shared" si="140"/>
        <v>0</v>
      </c>
      <c r="L501" s="358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D501" s="53"/>
      <c r="AE501" s="53"/>
      <c r="AF501" s="53"/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  <c r="AQ501" s="53"/>
      <c r="AR501" s="53"/>
      <c r="AS501" s="53"/>
      <c r="AT501" s="53"/>
      <c r="AU501" s="53"/>
      <c r="AV501" s="53"/>
      <c r="AW501" s="53"/>
      <c r="AX501" s="53"/>
      <c r="AY501" s="53"/>
      <c r="AZ501" s="53"/>
      <c r="BA501" s="53"/>
      <c r="BB501" s="53"/>
      <c r="BC501" s="53"/>
      <c r="BD501" s="53"/>
      <c r="BE501" s="53"/>
      <c r="BF501" s="53"/>
      <c r="BG501" s="53"/>
      <c r="BH501" s="53"/>
      <c r="BI501" s="53"/>
    </row>
    <row r="502" spans="1:61" ht="128.25" outlineLevel="1" x14ac:dyDescent="0.45">
      <c r="A502" s="324">
        <v>413</v>
      </c>
      <c r="B502" s="324">
        <v>413</v>
      </c>
      <c r="C502" s="324" t="s">
        <v>230</v>
      </c>
      <c r="D502" s="324" t="s">
        <v>561</v>
      </c>
      <c r="E502" s="339">
        <v>1</v>
      </c>
      <c r="F502" s="334">
        <f>I502*E502</f>
        <v>80187.3</v>
      </c>
      <c r="G502" s="334">
        <f>J502*E502</f>
        <v>29428.702380000006</v>
      </c>
      <c r="H502" s="349">
        <f t="shared" si="139"/>
        <v>109616.00238000001</v>
      </c>
      <c r="I502" s="334">
        <v>80187.3</v>
      </c>
      <c r="J502" s="334">
        <v>29428.702380000006</v>
      </c>
      <c r="K502" s="334">
        <f t="shared" si="140"/>
        <v>109616.00238000001</v>
      </c>
      <c r="L502" s="359" t="s">
        <v>936</v>
      </c>
    </row>
    <row r="503" spans="1:61" ht="28.5" customHeight="1" outlineLevel="1" x14ac:dyDescent="0.45">
      <c r="A503" s="324">
        <v>414</v>
      </c>
      <c r="B503" s="324">
        <v>414</v>
      </c>
      <c r="C503" s="324" t="s">
        <v>231</v>
      </c>
      <c r="D503" s="324" t="s">
        <v>552</v>
      </c>
      <c r="E503" s="339">
        <v>17.440000000000001</v>
      </c>
      <c r="F503" s="334">
        <f>I503*E503</f>
        <v>3201.9839999999999</v>
      </c>
      <c r="G503" s="334">
        <f>J503*E503</f>
        <v>1431.3182400000005</v>
      </c>
      <c r="H503" s="349">
        <f t="shared" si="139"/>
        <v>4633.3022400000009</v>
      </c>
      <c r="I503" s="334">
        <v>183.6</v>
      </c>
      <c r="J503" s="334">
        <v>82.071000000000026</v>
      </c>
      <c r="K503" s="334">
        <f t="shared" si="140"/>
        <v>265.67100000000005</v>
      </c>
      <c r="L503" s="359" t="s">
        <v>937</v>
      </c>
    </row>
    <row r="504" spans="1:61" ht="42.75" customHeight="1" outlineLevel="1" x14ac:dyDescent="0.45">
      <c r="A504" s="324">
        <v>415</v>
      </c>
      <c r="B504" s="324">
        <v>415</v>
      </c>
      <c r="C504" s="324" t="s">
        <v>387</v>
      </c>
      <c r="D504" s="324" t="s">
        <v>549</v>
      </c>
      <c r="E504" s="339">
        <v>8</v>
      </c>
      <c r="F504" s="334">
        <f>I504*E504</f>
        <v>6426</v>
      </c>
      <c r="G504" s="334">
        <f>J504*E504</f>
        <v>176.61600000000001</v>
      </c>
      <c r="H504" s="349">
        <f t="shared" si="139"/>
        <v>6602.616</v>
      </c>
      <c r="I504" s="334">
        <v>803.25</v>
      </c>
      <c r="J504" s="334">
        <v>22.077000000000002</v>
      </c>
      <c r="K504" s="334">
        <f t="shared" si="140"/>
        <v>825.327</v>
      </c>
      <c r="L504" s="359" t="s">
        <v>938</v>
      </c>
    </row>
    <row r="505" spans="1:61" ht="42.75" customHeight="1" outlineLevel="1" x14ac:dyDescent="0.45">
      <c r="A505" s="324">
        <v>416</v>
      </c>
      <c r="B505" s="324">
        <v>416</v>
      </c>
      <c r="C505" s="324" t="s">
        <v>388</v>
      </c>
      <c r="D505" s="324" t="s">
        <v>549</v>
      </c>
      <c r="E505" s="339">
        <v>8</v>
      </c>
      <c r="F505" s="334">
        <f>I505*E505</f>
        <v>8812.7999999999993</v>
      </c>
      <c r="G505" s="334">
        <f>J505*E505</f>
        <v>338.976</v>
      </c>
      <c r="H505" s="349">
        <f t="shared" si="139"/>
        <v>9151.7759999999998</v>
      </c>
      <c r="I505" s="334">
        <v>1101.5999999999999</v>
      </c>
      <c r="J505" s="334">
        <v>42.372</v>
      </c>
      <c r="K505" s="334">
        <f t="shared" si="140"/>
        <v>1143.972</v>
      </c>
      <c r="L505" s="359" t="s">
        <v>939</v>
      </c>
    </row>
    <row r="506" spans="1:61" ht="99.75" customHeight="1" outlineLevel="1" x14ac:dyDescent="0.45">
      <c r="A506" s="324">
        <v>417</v>
      </c>
      <c r="B506" s="324">
        <v>417</v>
      </c>
      <c r="C506" s="324" t="s">
        <v>389</v>
      </c>
      <c r="D506" s="324" t="s">
        <v>549</v>
      </c>
      <c r="E506" s="339">
        <v>8.56</v>
      </c>
      <c r="F506" s="334">
        <f>I506*E506</f>
        <v>29467.800000000003</v>
      </c>
      <c r="G506" s="334">
        <f>J506*E506</f>
        <v>10676.896560000003</v>
      </c>
      <c r="H506" s="349">
        <f t="shared" si="139"/>
        <v>40144.696560000004</v>
      </c>
      <c r="I506" s="334">
        <v>3442.5</v>
      </c>
      <c r="J506" s="334">
        <v>1247.3010000000002</v>
      </c>
      <c r="K506" s="334">
        <f t="shared" si="140"/>
        <v>4689.8010000000004</v>
      </c>
      <c r="L506" s="359" t="s">
        <v>940</v>
      </c>
    </row>
    <row r="507" spans="1:61" s="26" customFormat="1" x14ac:dyDescent="0.45">
      <c r="A507" s="323"/>
      <c r="B507" s="323"/>
      <c r="C507" s="323" t="s">
        <v>240</v>
      </c>
      <c r="D507" s="323"/>
      <c r="E507" s="338"/>
      <c r="F507" s="350">
        <f t="shared" ref="F507:H507" si="157">SUM(F508:F512)</f>
        <v>327828.93074999994</v>
      </c>
      <c r="G507" s="350">
        <f t="shared" si="157"/>
        <v>106524.74943</v>
      </c>
      <c r="H507" s="350">
        <f t="shared" si="157"/>
        <v>434353.68017999991</v>
      </c>
      <c r="I507" s="350"/>
      <c r="J507" s="350"/>
      <c r="K507" s="328">
        <f t="shared" si="140"/>
        <v>0</v>
      </c>
      <c r="L507" s="358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  <c r="AQ507" s="53"/>
      <c r="AR507" s="53"/>
      <c r="AS507" s="53"/>
      <c r="AT507" s="53"/>
      <c r="AU507" s="53"/>
      <c r="AV507" s="53"/>
      <c r="AW507" s="53"/>
      <c r="AX507" s="53"/>
      <c r="AY507" s="53"/>
      <c r="AZ507" s="53"/>
      <c r="BA507" s="53"/>
      <c r="BB507" s="53"/>
      <c r="BC507" s="53"/>
      <c r="BD507" s="53"/>
      <c r="BE507" s="53"/>
      <c r="BF507" s="53"/>
      <c r="BG507" s="53"/>
      <c r="BH507" s="53"/>
      <c r="BI507" s="53"/>
    </row>
    <row r="508" spans="1:61" ht="156.75" customHeight="1" outlineLevel="1" x14ac:dyDescent="0.45">
      <c r="A508" s="324">
        <v>418</v>
      </c>
      <c r="B508" s="324">
        <v>418</v>
      </c>
      <c r="C508" s="324" t="s">
        <v>240</v>
      </c>
      <c r="D508" s="324" t="s">
        <v>552</v>
      </c>
      <c r="E508" s="339">
        <v>482.45</v>
      </c>
      <c r="F508" s="334">
        <f>I508*E508</f>
        <v>215908.43624999997</v>
      </c>
      <c r="G508" s="334">
        <f>J508*E508</f>
        <v>79238.070449999999</v>
      </c>
      <c r="H508" s="349">
        <f t="shared" si="139"/>
        <v>295146.50669999997</v>
      </c>
      <c r="I508" s="334">
        <v>447.52499999999998</v>
      </c>
      <c r="J508" s="334">
        <v>164.24100000000001</v>
      </c>
      <c r="K508" s="334">
        <f t="shared" si="140"/>
        <v>611.76599999999996</v>
      </c>
      <c r="L508" s="359" t="s">
        <v>941</v>
      </c>
    </row>
    <row r="509" spans="1:61" ht="28.5" customHeight="1" outlineLevel="1" x14ac:dyDescent="0.45">
      <c r="A509" s="324">
        <v>419</v>
      </c>
      <c r="B509" s="324">
        <v>419</v>
      </c>
      <c r="C509" s="324" t="s">
        <v>231</v>
      </c>
      <c r="D509" s="324" t="s">
        <v>552</v>
      </c>
      <c r="E509" s="339">
        <v>10.9</v>
      </c>
      <c r="F509" s="334">
        <f>I509*E509</f>
        <v>2001.24</v>
      </c>
      <c r="G509" s="334">
        <f>J509*E509</f>
        <v>894.57390000000032</v>
      </c>
      <c r="H509" s="349">
        <f t="shared" si="139"/>
        <v>2895.8139000000001</v>
      </c>
      <c r="I509" s="334">
        <v>183.6</v>
      </c>
      <c r="J509" s="334">
        <v>82.071000000000026</v>
      </c>
      <c r="K509" s="334">
        <f t="shared" si="140"/>
        <v>265.67100000000005</v>
      </c>
      <c r="L509" s="359" t="s">
        <v>942</v>
      </c>
    </row>
    <row r="510" spans="1:61" ht="42.75" customHeight="1" outlineLevel="1" x14ac:dyDescent="0.45">
      <c r="A510" s="324">
        <v>420</v>
      </c>
      <c r="B510" s="324">
        <v>420</v>
      </c>
      <c r="C510" s="324" t="s">
        <v>390</v>
      </c>
      <c r="D510" s="324" t="s">
        <v>549</v>
      </c>
      <c r="E510" s="339">
        <v>21.47</v>
      </c>
      <c r="F510" s="334">
        <f>I510*E510</f>
        <v>17245.7775</v>
      </c>
      <c r="G510" s="334">
        <f>J510*E510</f>
        <v>473.99319000000003</v>
      </c>
      <c r="H510" s="349">
        <f t="shared" si="139"/>
        <v>17719.770690000001</v>
      </c>
      <c r="I510" s="334">
        <v>803.25</v>
      </c>
      <c r="J510" s="334">
        <v>22.077000000000002</v>
      </c>
      <c r="K510" s="334">
        <f t="shared" si="140"/>
        <v>825.327</v>
      </c>
      <c r="L510" s="359" t="s">
        <v>943</v>
      </c>
    </row>
    <row r="511" spans="1:61" ht="42.75" customHeight="1" outlineLevel="1" x14ac:dyDescent="0.45">
      <c r="A511" s="324">
        <v>421</v>
      </c>
      <c r="B511" s="324">
        <v>421</v>
      </c>
      <c r="C511" s="324" t="s">
        <v>391</v>
      </c>
      <c r="D511" s="324" t="s">
        <v>549</v>
      </c>
      <c r="E511" s="339">
        <v>21.47</v>
      </c>
      <c r="F511" s="334">
        <f>I511*E511</f>
        <v>23651.351999999995</v>
      </c>
      <c r="G511" s="334">
        <f>J511*E511</f>
        <v>909.72683999999992</v>
      </c>
      <c r="H511" s="349">
        <f t="shared" si="139"/>
        <v>24561.078839999995</v>
      </c>
      <c r="I511" s="334">
        <v>1101.5999999999999</v>
      </c>
      <c r="J511" s="334">
        <v>42.372</v>
      </c>
      <c r="K511" s="334">
        <f t="shared" si="140"/>
        <v>1143.972</v>
      </c>
      <c r="L511" s="359" t="s">
        <v>944</v>
      </c>
    </row>
    <row r="512" spans="1:61" ht="99.75" customHeight="1" outlineLevel="1" x14ac:dyDescent="0.45">
      <c r="A512" s="324">
        <v>422</v>
      </c>
      <c r="B512" s="324">
        <v>422</v>
      </c>
      <c r="C512" s="324" t="s">
        <v>392</v>
      </c>
      <c r="D512" s="324" t="s">
        <v>549</v>
      </c>
      <c r="E512" s="339">
        <v>20.05</v>
      </c>
      <c r="F512" s="334">
        <f>I512*E512</f>
        <v>69022.125</v>
      </c>
      <c r="G512" s="334">
        <f>J512*E512</f>
        <v>25008.385050000004</v>
      </c>
      <c r="H512" s="349">
        <f t="shared" si="139"/>
        <v>94030.510050000012</v>
      </c>
      <c r="I512" s="334">
        <v>3442.5</v>
      </c>
      <c r="J512" s="334">
        <v>1247.3010000000002</v>
      </c>
      <c r="K512" s="334">
        <f t="shared" si="140"/>
        <v>4689.8010000000004</v>
      </c>
      <c r="L512" s="359" t="s">
        <v>945</v>
      </c>
    </row>
    <row r="513" spans="1:61" s="26" customFormat="1" x14ac:dyDescent="0.45">
      <c r="A513" s="323"/>
      <c r="B513" s="323"/>
      <c r="C513" s="323" t="s">
        <v>236</v>
      </c>
      <c r="D513" s="323"/>
      <c r="E513" s="338"/>
      <c r="F513" s="350">
        <f t="shared" ref="F513:H513" si="158">SUM(F514:F515)</f>
        <v>109717.06499999999</v>
      </c>
      <c r="G513" s="350">
        <f t="shared" si="158"/>
        <v>383924.67003000004</v>
      </c>
      <c r="H513" s="350">
        <f t="shared" si="158"/>
        <v>493641.73503000004</v>
      </c>
      <c r="I513" s="350"/>
      <c r="J513" s="350"/>
      <c r="K513" s="328">
        <f t="shared" si="140"/>
        <v>0</v>
      </c>
      <c r="L513" s="358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D513" s="53"/>
      <c r="AE513" s="53"/>
      <c r="AF513" s="53"/>
      <c r="AG513" s="53"/>
      <c r="AH513" s="53"/>
      <c r="AI513" s="53"/>
      <c r="AJ513" s="53"/>
      <c r="AK513" s="53"/>
      <c r="AL513" s="53"/>
      <c r="AM513" s="53"/>
      <c r="AN513" s="53"/>
      <c r="AO513" s="53"/>
      <c r="AP513" s="53"/>
      <c r="AQ513" s="53"/>
      <c r="AR513" s="53"/>
      <c r="AS513" s="53"/>
      <c r="AT513" s="53"/>
      <c r="AU513" s="53"/>
      <c r="AV513" s="53"/>
      <c r="AW513" s="53"/>
      <c r="AX513" s="53"/>
      <c r="AY513" s="53"/>
      <c r="AZ513" s="53"/>
      <c r="BA513" s="53"/>
      <c r="BB513" s="53"/>
      <c r="BC513" s="53"/>
      <c r="BD513" s="53"/>
      <c r="BE513" s="53"/>
      <c r="BF513" s="53"/>
      <c r="BG513" s="53"/>
      <c r="BH513" s="53"/>
      <c r="BI513" s="53"/>
    </row>
    <row r="514" spans="1:61" ht="85.5" customHeight="1" outlineLevel="1" x14ac:dyDescent="0.45">
      <c r="A514" s="324">
        <v>423</v>
      </c>
      <c r="B514" s="324">
        <v>423</v>
      </c>
      <c r="C514" s="324" t="s">
        <v>366</v>
      </c>
      <c r="D514" s="324" t="s">
        <v>551</v>
      </c>
      <c r="E514" s="339">
        <v>52.73</v>
      </c>
      <c r="F514" s="334">
        <f>I514*E514</f>
        <v>66558.44249999999</v>
      </c>
      <c r="G514" s="334">
        <f>J514*E514</f>
        <v>143834.09931000002</v>
      </c>
      <c r="H514" s="349">
        <f t="shared" si="139"/>
        <v>210392.54181000002</v>
      </c>
      <c r="I514" s="334">
        <v>1262.25</v>
      </c>
      <c r="J514" s="334">
        <v>2727.7470000000008</v>
      </c>
      <c r="K514" s="334">
        <f t="shared" si="140"/>
        <v>3989.9970000000008</v>
      </c>
      <c r="L514" s="359" t="s">
        <v>946</v>
      </c>
    </row>
    <row r="515" spans="1:61" ht="71.25" customHeight="1" outlineLevel="1" x14ac:dyDescent="0.45">
      <c r="A515" s="324">
        <v>424</v>
      </c>
      <c r="B515" s="324">
        <v>424</v>
      </c>
      <c r="C515" s="324" t="s">
        <v>393</v>
      </c>
      <c r="D515" s="324" t="s">
        <v>551</v>
      </c>
      <c r="E515" s="339">
        <v>53.73</v>
      </c>
      <c r="F515" s="334">
        <f>I515*E515</f>
        <v>43158.622499999998</v>
      </c>
      <c r="G515" s="334">
        <f>J515*E515</f>
        <v>240090.57072000002</v>
      </c>
      <c r="H515" s="349">
        <f t="shared" si="139"/>
        <v>283249.19322000002</v>
      </c>
      <c r="I515" s="334">
        <v>803.25</v>
      </c>
      <c r="J515" s="334">
        <v>4468.4640000000009</v>
      </c>
      <c r="K515" s="334">
        <f t="shared" si="140"/>
        <v>5271.7140000000009</v>
      </c>
      <c r="L515" s="359" t="s">
        <v>947</v>
      </c>
    </row>
    <row r="516" spans="1:61" s="26" customFormat="1" x14ac:dyDescent="0.45">
      <c r="A516" s="323"/>
      <c r="B516" s="323"/>
      <c r="C516" s="323" t="s">
        <v>243</v>
      </c>
      <c r="D516" s="323"/>
      <c r="E516" s="338"/>
      <c r="F516" s="350">
        <f t="shared" ref="F516:H516" si="159">SUM(F517:F521)</f>
        <v>183556.1655</v>
      </c>
      <c r="G516" s="350">
        <f t="shared" si="159"/>
        <v>73759.488362999997</v>
      </c>
      <c r="H516" s="350">
        <f t="shared" si="159"/>
        <v>257315.65386300004</v>
      </c>
      <c r="I516" s="350"/>
      <c r="J516" s="350"/>
      <c r="K516" s="328">
        <f t="shared" si="140"/>
        <v>0</v>
      </c>
      <c r="L516" s="358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  <c r="AR516" s="53"/>
      <c r="AS516" s="53"/>
      <c r="AT516" s="53"/>
      <c r="AU516" s="53"/>
      <c r="AV516" s="53"/>
      <c r="AW516" s="53"/>
      <c r="AX516" s="53"/>
      <c r="AY516" s="53"/>
      <c r="AZ516" s="53"/>
      <c r="BA516" s="53"/>
      <c r="BB516" s="53"/>
      <c r="BC516" s="53"/>
      <c r="BD516" s="53"/>
      <c r="BE516" s="53"/>
      <c r="BF516" s="53"/>
      <c r="BG516" s="53"/>
      <c r="BH516" s="53"/>
      <c r="BI516" s="53"/>
    </row>
    <row r="517" spans="1:61" ht="171" customHeight="1" outlineLevel="1" x14ac:dyDescent="0.45">
      <c r="A517" s="324">
        <v>425</v>
      </c>
      <c r="B517" s="324">
        <v>425</v>
      </c>
      <c r="C517" s="324" t="s">
        <v>394</v>
      </c>
      <c r="D517" s="324" t="s">
        <v>552</v>
      </c>
      <c r="E517" s="339">
        <v>632.65</v>
      </c>
      <c r="F517" s="334">
        <f>I517*E517</f>
        <v>66788.860499999995</v>
      </c>
      <c r="G517" s="334">
        <f>J517*E517</f>
        <v>69808.764663000009</v>
      </c>
      <c r="H517" s="349">
        <f t="shared" si="139"/>
        <v>136597.62516300002</v>
      </c>
      <c r="I517" s="334">
        <v>105.57</v>
      </c>
      <c r="J517" s="334">
        <v>110.34342000000001</v>
      </c>
      <c r="K517" s="334">
        <f t="shared" si="140"/>
        <v>215.91342</v>
      </c>
      <c r="L517" s="359" t="s">
        <v>948</v>
      </c>
    </row>
    <row r="518" spans="1:61" ht="42.75" customHeight="1" outlineLevel="1" x14ac:dyDescent="0.45">
      <c r="A518" s="324">
        <v>426</v>
      </c>
      <c r="B518" s="324">
        <v>426</v>
      </c>
      <c r="C518" s="324" t="s">
        <v>395</v>
      </c>
      <c r="D518" s="324" t="s">
        <v>549</v>
      </c>
      <c r="E518" s="339">
        <v>55.5</v>
      </c>
      <c r="F518" s="334">
        <f>I518*E518</f>
        <v>44580.375</v>
      </c>
      <c r="G518" s="334">
        <f>J518*E518</f>
        <v>1225.2735</v>
      </c>
      <c r="H518" s="349">
        <f t="shared" si="139"/>
        <v>45805.648500000003</v>
      </c>
      <c r="I518" s="334">
        <v>803.25</v>
      </c>
      <c r="J518" s="334">
        <v>22.077000000000002</v>
      </c>
      <c r="K518" s="334">
        <f t="shared" si="140"/>
        <v>825.327</v>
      </c>
      <c r="L518" s="359" t="s">
        <v>938</v>
      </c>
    </row>
    <row r="519" spans="1:61" ht="42.75" customHeight="1" outlineLevel="1" x14ac:dyDescent="0.45">
      <c r="A519" s="324">
        <v>427</v>
      </c>
      <c r="B519" s="324">
        <v>427</v>
      </c>
      <c r="C519" s="324" t="s">
        <v>396</v>
      </c>
      <c r="D519" s="324" t="s">
        <v>549</v>
      </c>
      <c r="E519" s="339">
        <v>55.5</v>
      </c>
      <c r="F519" s="334">
        <f>I519*E519</f>
        <v>61138.799999999996</v>
      </c>
      <c r="G519" s="334">
        <f>J519*E519</f>
        <v>2351.6460000000002</v>
      </c>
      <c r="H519" s="349">
        <f t="shared" si="139"/>
        <v>63490.445999999996</v>
      </c>
      <c r="I519" s="334">
        <v>1101.5999999999999</v>
      </c>
      <c r="J519" s="334">
        <v>42.372</v>
      </c>
      <c r="K519" s="334">
        <f t="shared" si="140"/>
        <v>1143.972</v>
      </c>
      <c r="L519" s="359" t="s">
        <v>949</v>
      </c>
    </row>
    <row r="520" spans="1:61" ht="57" customHeight="1" outlineLevel="1" x14ac:dyDescent="0.45">
      <c r="A520" s="324">
        <v>428</v>
      </c>
      <c r="B520" s="324">
        <v>428</v>
      </c>
      <c r="C520" s="324" t="s">
        <v>397</v>
      </c>
      <c r="D520" s="324" t="s">
        <v>549</v>
      </c>
      <c r="E520" s="339">
        <v>5.8</v>
      </c>
      <c r="F520" s="334">
        <f>I520*E520</f>
        <v>4658.8499999999995</v>
      </c>
      <c r="G520" s="334">
        <f>J520*E520</f>
        <v>128.04660000000001</v>
      </c>
      <c r="H520" s="349">
        <f t="shared" ref="H520:H583" si="160">F520+G520</f>
        <v>4786.8965999999991</v>
      </c>
      <c r="I520" s="334">
        <v>803.25</v>
      </c>
      <c r="J520" s="334">
        <v>22.077000000000002</v>
      </c>
      <c r="K520" s="334">
        <f t="shared" ref="K520:K583" si="161">I520+J520</f>
        <v>825.327</v>
      </c>
      <c r="L520" s="359" t="s">
        <v>938</v>
      </c>
    </row>
    <row r="521" spans="1:61" ht="57" customHeight="1" outlineLevel="1" x14ac:dyDescent="0.45">
      <c r="A521" s="324">
        <v>429</v>
      </c>
      <c r="B521" s="324">
        <v>429</v>
      </c>
      <c r="C521" s="324" t="s">
        <v>398</v>
      </c>
      <c r="D521" s="324" t="s">
        <v>549</v>
      </c>
      <c r="E521" s="339">
        <v>5.8</v>
      </c>
      <c r="F521" s="334">
        <f>I521*E521</f>
        <v>6389.2799999999988</v>
      </c>
      <c r="G521" s="334">
        <f>J521*E521</f>
        <v>245.7576</v>
      </c>
      <c r="H521" s="349">
        <f t="shared" si="160"/>
        <v>6635.0375999999987</v>
      </c>
      <c r="I521" s="334">
        <v>1101.5999999999999</v>
      </c>
      <c r="J521" s="334">
        <v>42.372</v>
      </c>
      <c r="K521" s="334">
        <f t="shared" si="161"/>
        <v>1143.972</v>
      </c>
      <c r="L521" s="359" t="s">
        <v>949</v>
      </c>
    </row>
    <row r="522" spans="1:61" s="26" customFormat="1" x14ac:dyDescent="0.45">
      <c r="A522" s="323"/>
      <c r="B522" s="323"/>
      <c r="C522" s="323" t="s">
        <v>399</v>
      </c>
      <c r="D522" s="323"/>
      <c r="E522" s="338"/>
      <c r="F522" s="350">
        <f t="shared" ref="F522:H522" si="162">SUM(F523:F527)</f>
        <v>1384275.15</v>
      </c>
      <c r="G522" s="350">
        <f t="shared" si="162"/>
        <v>0</v>
      </c>
      <c r="H522" s="350">
        <f t="shared" si="162"/>
        <v>1384275.15</v>
      </c>
      <c r="I522" s="350"/>
      <c r="J522" s="350"/>
      <c r="K522" s="328">
        <f t="shared" si="161"/>
        <v>0</v>
      </c>
      <c r="L522" s="358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53"/>
      <c r="AE522" s="53"/>
      <c r="AF522" s="53"/>
      <c r="AG522" s="53"/>
      <c r="AH522" s="53"/>
      <c r="AI522" s="53"/>
      <c r="AJ522" s="53"/>
      <c r="AK522" s="53"/>
      <c r="AL522" s="53"/>
      <c r="AM522" s="53"/>
      <c r="AN522" s="53"/>
      <c r="AO522" s="53"/>
      <c r="AP522" s="53"/>
      <c r="AQ522" s="53"/>
      <c r="AR522" s="53"/>
      <c r="AS522" s="53"/>
      <c r="AT522" s="53"/>
      <c r="AU522" s="53"/>
      <c r="AV522" s="53"/>
      <c r="AW522" s="53"/>
      <c r="AX522" s="53"/>
      <c r="AY522" s="53"/>
      <c r="AZ522" s="53"/>
      <c r="BA522" s="53"/>
      <c r="BB522" s="53"/>
      <c r="BC522" s="53"/>
      <c r="BD522" s="53"/>
      <c r="BE522" s="53"/>
      <c r="BF522" s="53"/>
      <c r="BG522" s="53"/>
      <c r="BH522" s="53"/>
      <c r="BI522" s="53"/>
    </row>
    <row r="523" spans="1:61" ht="28.5" customHeight="1" outlineLevel="1" x14ac:dyDescent="0.45">
      <c r="A523" s="324">
        <v>430</v>
      </c>
      <c r="B523" s="324">
        <v>430</v>
      </c>
      <c r="C523" s="324" t="s">
        <v>247</v>
      </c>
      <c r="D523" s="324" t="s">
        <v>553</v>
      </c>
      <c r="E523" s="339">
        <v>12.023999999999999</v>
      </c>
      <c r="F523" s="334">
        <f>I523*E523</f>
        <v>179368.02</v>
      </c>
      <c r="G523" s="334">
        <f>J523*E523</f>
        <v>0</v>
      </c>
      <c r="H523" s="349">
        <f t="shared" si="160"/>
        <v>179368.02</v>
      </c>
      <c r="I523" s="334">
        <v>14917.5</v>
      </c>
      <c r="J523" s="334">
        <v>0</v>
      </c>
      <c r="K523" s="334">
        <f t="shared" si="161"/>
        <v>14917.5</v>
      </c>
      <c r="L523" s="359"/>
    </row>
    <row r="524" spans="1:61" ht="42.75" customHeight="1" outlineLevel="1" x14ac:dyDescent="0.45">
      <c r="A524" s="324">
        <v>431</v>
      </c>
      <c r="B524" s="324">
        <v>431</v>
      </c>
      <c r="C524" s="324" t="s">
        <v>248</v>
      </c>
      <c r="D524" s="324" t="s">
        <v>553</v>
      </c>
      <c r="E524" s="339">
        <v>12.023999999999999</v>
      </c>
      <c r="F524" s="334">
        <f>I524*E524</f>
        <v>41392.619999999995</v>
      </c>
      <c r="G524" s="334">
        <f>J524*E524</f>
        <v>0</v>
      </c>
      <c r="H524" s="349">
        <f t="shared" si="160"/>
        <v>41392.619999999995</v>
      </c>
      <c r="I524" s="334">
        <v>3442.5</v>
      </c>
      <c r="J524" s="334">
        <v>0</v>
      </c>
      <c r="K524" s="334">
        <f t="shared" si="161"/>
        <v>3442.5</v>
      </c>
      <c r="L524" s="359"/>
    </row>
    <row r="525" spans="1:61" ht="28.5" customHeight="1" outlineLevel="1" x14ac:dyDescent="0.45">
      <c r="A525" s="324">
        <v>432</v>
      </c>
      <c r="B525" s="324">
        <v>432</v>
      </c>
      <c r="C525" s="324" t="s">
        <v>249</v>
      </c>
      <c r="D525" s="324" t="s">
        <v>553</v>
      </c>
      <c r="E525" s="339">
        <v>12.023999999999999</v>
      </c>
      <c r="F525" s="334">
        <f>I525*E525</f>
        <v>68987.7</v>
      </c>
      <c r="G525" s="334">
        <f>J525*E525</f>
        <v>0</v>
      </c>
      <c r="H525" s="349">
        <f t="shared" si="160"/>
        <v>68987.7</v>
      </c>
      <c r="I525" s="334">
        <v>5737.5</v>
      </c>
      <c r="J525" s="334">
        <v>0</v>
      </c>
      <c r="K525" s="334">
        <f t="shared" si="161"/>
        <v>5737.5</v>
      </c>
      <c r="L525" s="359"/>
    </row>
    <row r="526" spans="1:61" ht="42.75" customHeight="1" outlineLevel="1" x14ac:dyDescent="0.45">
      <c r="A526" s="324">
        <v>433</v>
      </c>
      <c r="B526" s="324">
        <v>433</v>
      </c>
      <c r="C526" s="324" t="s">
        <v>250</v>
      </c>
      <c r="D526" s="324" t="s">
        <v>553</v>
      </c>
      <c r="E526" s="339">
        <v>140.27000000000001</v>
      </c>
      <c r="F526" s="334">
        <f>I526*E526</f>
        <v>144863.8425</v>
      </c>
      <c r="G526" s="334">
        <f>J526*E526</f>
        <v>0</v>
      </c>
      <c r="H526" s="349">
        <f t="shared" si="160"/>
        <v>144863.8425</v>
      </c>
      <c r="I526" s="334">
        <v>1032.75</v>
      </c>
      <c r="J526" s="334">
        <v>0</v>
      </c>
      <c r="K526" s="334">
        <f t="shared" si="161"/>
        <v>1032.75</v>
      </c>
      <c r="L526" s="359"/>
    </row>
    <row r="527" spans="1:61" ht="57" customHeight="1" outlineLevel="1" x14ac:dyDescent="0.45">
      <c r="A527" s="324">
        <v>434</v>
      </c>
      <c r="B527" s="324">
        <v>434</v>
      </c>
      <c r="C527" s="324" t="s">
        <v>251</v>
      </c>
      <c r="D527" s="326" t="s">
        <v>553</v>
      </c>
      <c r="E527" s="339">
        <v>140.27000000000001</v>
      </c>
      <c r="F527" s="334">
        <f>I527*E527</f>
        <v>949662.96750000003</v>
      </c>
      <c r="G527" s="334">
        <f>J527*E527</f>
        <v>0</v>
      </c>
      <c r="H527" s="349">
        <f t="shared" si="160"/>
        <v>949662.96750000003</v>
      </c>
      <c r="I527" s="334">
        <v>6770.25</v>
      </c>
      <c r="J527" s="334">
        <v>0</v>
      </c>
      <c r="K527" s="334">
        <f t="shared" si="161"/>
        <v>6770.25</v>
      </c>
      <c r="L527" s="359"/>
    </row>
    <row r="528" spans="1:61" s="267" customFormat="1" x14ac:dyDescent="0.45">
      <c r="A528" s="322"/>
      <c r="B528" s="322"/>
      <c r="C528" s="322" t="s">
        <v>400</v>
      </c>
      <c r="D528" s="322"/>
      <c r="E528" s="342"/>
      <c r="F528" s="329">
        <f>F529+F531</f>
        <v>608634</v>
      </c>
      <c r="G528" s="329">
        <f t="shared" ref="G528:H528" si="163">G529+G531</f>
        <v>410130.27</v>
      </c>
      <c r="H528" s="329">
        <f t="shared" si="163"/>
        <v>1018764.27</v>
      </c>
      <c r="I528" s="329"/>
      <c r="J528" s="329"/>
      <c r="K528" s="330">
        <f t="shared" si="161"/>
        <v>0</v>
      </c>
      <c r="L528" s="357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  <c r="AG528" s="55"/>
      <c r="AH528" s="55"/>
      <c r="AI528" s="55"/>
      <c r="AJ528" s="55"/>
      <c r="AK528" s="55"/>
      <c r="AL528" s="55"/>
      <c r="AM528" s="55"/>
      <c r="AN528" s="55"/>
      <c r="AO528" s="55"/>
      <c r="AP528" s="55"/>
      <c r="AQ528" s="55"/>
      <c r="AR528" s="55"/>
      <c r="AS528" s="55"/>
      <c r="AT528" s="55"/>
      <c r="AU528" s="55"/>
      <c r="AV528" s="55"/>
      <c r="AW528" s="55"/>
      <c r="AX528" s="55"/>
      <c r="AY528" s="55"/>
      <c r="AZ528" s="55"/>
      <c r="BA528" s="55"/>
      <c r="BB528" s="55"/>
      <c r="BC528" s="55"/>
      <c r="BD528" s="55"/>
      <c r="BE528" s="55"/>
      <c r="BF528" s="55"/>
      <c r="BG528" s="55"/>
      <c r="BH528" s="55"/>
      <c r="BI528" s="55"/>
    </row>
    <row r="529" spans="1:61" s="26" customFormat="1" x14ac:dyDescent="0.45">
      <c r="A529" s="323"/>
      <c r="B529" s="323"/>
      <c r="C529" s="323" t="s">
        <v>401</v>
      </c>
      <c r="D529" s="323"/>
      <c r="E529" s="338"/>
      <c r="F529" s="327">
        <f>F530</f>
        <v>257499</v>
      </c>
      <c r="G529" s="327">
        <f t="shared" ref="G529:H529" si="164">G530</f>
        <v>0</v>
      </c>
      <c r="H529" s="327">
        <f t="shared" si="164"/>
        <v>257499</v>
      </c>
      <c r="I529" s="327"/>
      <c r="J529" s="327"/>
      <c r="K529" s="328">
        <f t="shared" si="161"/>
        <v>0</v>
      </c>
      <c r="L529" s="358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/>
      <c r="AT529" s="53"/>
      <c r="AU529" s="53"/>
      <c r="AV529" s="53"/>
      <c r="AW529" s="53"/>
      <c r="AX529" s="53"/>
      <c r="AY529" s="53"/>
      <c r="AZ529" s="53"/>
      <c r="BA529" s="53"/>
      <c r="BB529" s="53"/>
      <c r="BC529" s="53"/>
      <c r="BD529" s="53"/>
      <c r="BE529" s="53"/>
      <c r="BF529" s="53"/>
      <c r="BG529" s="53"/>
      <c r="BH529" s="53"/>
      <c r="BI529" s="53"/>
    </row>
    <row r="530" spans="1:61" ht="28.5" customHeight="1" outlineLevel="1" x14ac:dyDescent="0.45">
      <c r="A530" s="324">
        <v>435</v>
      </c>
      <c r="B530" s="324">
        <v>435</v>
      </c>
      <c r="C530" s="324" t="s">
        <v>402</v>
      </c>
      <c r="D530" s="324" t="s">
        <v>550</v>
      </c>
      <c r="E530" s="339">
        <v>51</v>
      </c>
      <c r="F530" s="334">
        <f>I530*E530</f>
        <v>257499</v>
      </c>
      <c r="G530" s="334">
        <f>J530*E530</f>
        <v>0</v>
      </c>
      <c r="H530" s="349">
        <f t="shared" si="160"/>
        <v>257499</v>
      </c>
      <c r="I530" s="334">
        <v>5049</v>
      </c>
      <c r="J530" s="334">
        <v>0</v>
      </c>
      <c r="K530" s="334">
        <f t="shared" si="161"/>
        <v>5049</v>
      </c>
      <c r="L530" s="359"/>
    </row>
    <row r="531" spans="1:61" s="26" customFormat="1" x14ac:dyDescent="0.45">
      <c r="A531" s="323"/>
      <c r="B531" s="323"/>
      <c r="C531" s="323" t="s">
        <v>403</v>
      </c>
      <c r="D531" s="323"/>
      <c r="E531" s="338"/>
      <c r="F531" s="327">
        <f>F532</f>
        <v>351135</v>
      </c>
      <c r="G531" s="327">
        <f t="shared" ref="G531:H531" si="165">G532</f>
        <v>410130.27</v>
      </c>
      <c r="H531" s="327">
        <f t="shared" si="165"/>
        <v>761265.27</v>
      </c>
      <c r="I531" s="327"/>
      <c r="J531" s="327"/>
      <c r="K531" s="328">
        <f t="shared" si="161"/>
        <v>0</v>
      </c>
      <c r="L531" s="358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  <c r="AJ531" s="53"/>
      <c r="AK531" s="53"/>
      <c r="AL531" s="53"/>
      <c r="AM531" s="53"/>
      <c r="AN531" s="53"/>
      <c r="AO531" s="53"/>
      <c r="AP531" s="53"/>
      <c r="AQ531" s="53"/>
      <c r="AR531" s="53"/>
      <c r="AS531" s="53"/>
      <c r="AT531" s="53"/>
      <c r="AU531" s="53"/>
      <c r="AV531" s="53"/>
      <c r="AW531" s="53"/>
      <c r="AX531" s="53"/>
      <c r="AY531" s="53"/>
      <c r="AZ531" s="53"/>
      <c r="BA531" s="53"/>
      <c r="BB531" s="53"/>
      <c r="BC531" s="53"/>
      <c r="BD531" s="53"/>
      <c r="BE531" s="53"/>
      <c r="BF531" s="53"/>
      <c r="BG531" s="53"/>
      <c r="BH531" s="53"/>
      <c r="BI531" s="53"/>
    </row>
    <row r="532" spans="1:61" ht="42.75" customHeight="1" outlineLevel="1" x14ac:dyDescent="0.45">
      <c r="A532" s="324">
        <v>436</v>
      </c>
      <c r="B532" s="324">
        <v>436</v>
      </c>
      <c r="C532" s="324" t="s">
        <v>404</v>
      </c>
      <c r="D532" s="324" t="s">
        <v>550</v>
      </c>
      <c r="E532" s="339">
        <v>51</v>
      </c>
      <c r="F532" s="334">
        <f>I532*E532</f>
        <v>351135</v>
      </c>
      <c r="G532" s="334">
        <f>J532*E532</f>
        <v>410130.27</v>
      </c>
      <c r="H532" s="349">
        <f t="shared" si="160"/>
        <v>761265.27</v>
      </c>
      <c r="I532" s="334">
        <v>6885</v>
      </c>
      <c r="J532" s="334">
        <v>8041.77</v>
      </c>
      <c r="K532" s="334">
        <f t="shared" si="161"/>
        <v>14926.77</v>
      </c>
      <c r="L532" s="359" t="s">
        <v>950</v>
      </c>
    </row>
    <row r="533" spans="1:61" s="205" customFormat="1" ht="39" customHeight="1" x14ac:dyDescent="0.45">
      <c r="A533" s="322"/>
      <c r="B533" s="322"/>
      <c r="C533" s="322" t="s">
        <v>405</v>
      </c>
      <c r="D533" s="322"/>
      <c r="E533" s="342"/>
      <c r="F533" s="348">
        <f t="shared" ref="F533:H533" si="166">F534+F535+F544+F549+F552</f>
        <v>6688752.0000000009</v>
      </c>
      <c r="G533" s="348">
        <f t="shared" si="166"/>
        <v>2274768.5697000003</v>
      </c>
      <c r="H533" s="348">
        <f t="shared" si="166"/>
        <v>8963520.5697000008</v>
      </c>
      <c r="I533" s="348"/>
      <c r="J533" s="348"/>
      <c r="K533" s="330">
        <f t="shared" si="161"/>
        <v>0</v>
      </c>
      <c r="L533" s="357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  <c r="AL533" s="55"/>
      <c r="AM533" s="55"/>
      <c r="AN533" s="55"/>
      <c r="AO533" s="55"/>
      <c r="AP533" s="55"/>
      <c r="AQ533" s="55"/>
      <c r="AR533" s="55"/>
      <c r="AS533" s="55"/>
      <c r="AT533" s="55"/>
      <c r="AU533" s="55"/>
      <c r="AV533" s="55"/>
      <c r="AW533" s="55"/>
      <c r="AX533" s="55"/>
      <c r="AY533" s="55"/>
      <c r="AZ533" s="55"/>
      <c r="BA533" s="55"/>
      <c r="BB533" s="55"/>
      <c r="BC533" s="55"/>
      <c r="BD533" s="55"/>
      <c r="BE533" s="55"/>
      <c r="BF533" s="55"/>
      <c r="BG533" s="55"/>
      <c r="BH533" s="55"/>
      <c r="BI533" s="55"/>
    </row>
    <row r="534" spans="1:61" ht="234.75" customHeight="1" outlineLevel="1" x14ac:dyDescent="0.45">
      <c r="A534" s="324">
        <v>437</v>
      </c>
      <c r="B534" s="324">
        <v>437</v>
      </c>
      <c r="C534" s="324" t="s">
        <v>406</v>
      </c>
      <c r="D534" s="324" t="s">
        <v>550</v>
      </c>
      <c r="E534" s="339">
        <v>2</v>
      </c>
      <c r="F534" s="334">
        <f>I534*E534</f>
        <v>178500</v>
      </c>
      <c r="G534" s="334">
        <f>J534*E534</f>
        <v>244860.00000000003</v>
      </c>
      <c r="H534" s="349">
        <f t="shared" si="160"/>
        <v>423360</v>
      </c>
      <c r="I534" s="334">
        <v>89250</v>
      </c>
      <c r="J534" s="334">
        <v>122430.00000000001</v>
      </c>
      <c r="K534" s="334">
        <f t="shared" si="161"/>
        <v>211680</v>
      </c>
      <c r="L534" s="359" t="s">
        <v>951</v>
      </c>
    </row>
    <row r="535" spans="1:61" s="26" customFormat="1" x14ac:dyDescent="0.45">
      <c r="A535" s="323"/>
      <c r="B535" s="323"/>
      <c r="C535" s="323" t="s">
        <v>407</v>
      </c>
      <c r="D535" s="323"/>
      <c r="E535" s="338"/>
      <c r="F535" s="350">
        <f t="shared" ref="F535:H535" si="167">SUM(F536:F543)</f>
        <v>2918758.0500000007</v>
      </c>
      <c r="G535" s="350">
        <f t="shared" si="167"/>
        <v>671759.55</v>
      </c>
      <c r="H535" s="350">
        <f t="shared" si="167"/>
        <v>3590517.6</v>
      </c>
      <c r="I535" s="350"/>
      <c r="J535" s="350"/>
      <c r="K535" s="328">
        <f t="shared" si="161"/>
        <v>0</v>
      </c>
      <c r="L535" s="358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  <c r="AD535" s="53"/>
      <c r="AE535" s="53"/>
      <c r="AF535" s="53"/>
      <c r="AG535" s="53"/>
      <c r="AH535" s="53"/>
      <c r="AI535" s="53"/>
      <c r="AJ535" s="53"/>
      <c r="AK535" s="53"/>
      <c r="AL535" s="53"/>
      <c r="AM535" s="53"/>
      <c r="AN535" s="53"/>
      <c r="AO535" s="53"/>
      <c r="AP535" s="53"/>
      <c r="AQ535" s="53"/>
      <c r="AR535" s="53"/>
      <c r="AS535" s="53"/>
      <c r="AT535" s="53"/>
      <c r="AU535" s="53"/>
      <c r="AV535" s="53"/>
      <c r="AW535" s="53"/>
      <c r="AX535" s="53"/>
      <c r="AY535" s="53"/>
      <c r="AZ535" s="53"/>
      <c r="BA535" s="53"/>
      <c r="BB535" s="53"/>
      <c r="BC535" s="53"/>
      <c r="BD535" s="53"/>
      <c r="BE535" s="53"/>
      <c r="BF535" s="53"/>
      <c r="BG535" s="53"/>
      <c r="BH535" s="53"/>
      <c r="BI535" s="53"/>
    </row>
    <row r="536" spans="1:61" ht="85.5" customHeight="1" outlineLevel="1" x14ac:dyDescent="0.45">
      <c r="A536" s="324">
        <v>438</v>
      </c>
      <c r="B536" s="324">
        <v>438</v>
      </c>
      <c r="C536" s="324" t="s">
        <v>408</v>
      </c>
      <c r="D536" s="324" t="s">
        <v>557</v>
      </c>
      <c r="E536" s="339">
        <v>24</v>
      </c>
      <c r="F536" s="334">
        <f t="shared" ref="F536:F543" si="168">I536*E536</f>
        <v>39168.000000000007</v>
      </c>
      <c r="G536" s="334">
        <f t="shared" ref="G536:G543" si="169">J536*E536</f>
        <v>12276.000000000004</v>
      </c>
      <c r="H536" s="349">
        <f t="shared" si="160"/>
        <v>51444.000000000015</v>
      </c>
      <c r="I536" s="334">
        <v>1632.0000000000002</v>
      </c>
      <c r="J536" s="334">
        <v>511.50000000000011</v>
      </c>
      <c r="K536" s="334">
        <f t="shared" si="161"/>
        <v>2143.5000000000005</v>
      </c>
      <c r="L536" s="359" t="s">
        <v>952</v>
      </c>
    </row>
    <row r="537" spans="1:61" ht="85.5" customHeight="1" outlineLevel="1" x14ac:dyDescent="0.45">
      <c r="A537" s="324">
        <v>439</v>
      </c>
      <c r="B537" s="324">
        <v>439</v>
      </c>
      <c r="C537" s="324" t="s">
        <v>408</v>
      </c>
      <c r="D537" s="324" t="s">
        <v>557</v>
      </c>
      <c r="E537" s="339">
        <v>18</v>
      </c>
      <c r="F537" s="334">
        <f t="shared" si="168"/>
        <v>29376.000000000004</v>
      </c>
      <c r="G537" s="334">
        <f t="shared" si="169"/>
        <v>11583</v>
      </c>
      <c r="H537" s="349">
        <f t="shared" si="160"/>
        <v>40959</v>
      </c>
      <c r="I537" s="334">
        <v>1632.0000000000002</v>
      </c>
      <c r="J537" s="334">
        <v>643.5</v>
      </c>
      <c r="K537" s="334">
        <f t="shared" si="161"/>
        <v>2275.5</v>
      </c>
      <c r="L537" s="359" t="s">
        <v>953</v>
      </c>
    </row>
    <row r="538" spans="1:61" ht="85.5" customHeight="1" outlineLevel="1" x14ac:dyDescent="0.45">
      <c r="A538" s="324">
        <v>440</v>
      </c>
      <c r="B538" s="324">
        <v>440</v>
      </c>
      <c r="C538" s="324" t="s">
        <v>409</v>
      </c>
      <c r="D538" s="324" t="s">
        <v>557</v>
      </c>
      <c r="E538" s="339">
        <v>100</v>
      </c>
      <c r="F538" s="334">
        <f t="shared" si="168"/>
        <v>163200.00000000003</v>
      </c>
      <c r="G538" s="334">
        <f t="shared" si="169"/>
        <v>32835</v>
      </c>
      <c r="H538" s="349">
        <f t="shared" si="160"/>
        <v>196035.00000000003</v>
      </c>
      <c r="I538" s="334">
        <v>1632.0000000000002</v>
      </c>
      <c r="J538" s="334">
        <v>328.35</v>
      </c>
      <c r="K538" s="334">
        <f t="shared" si="161"/>
        <v>1960.3500000000004</v>
      </c>
      <c r="L538" s="359" t="s">
        <v>954</v>
      </c>
    </row>
    <row r="539" spans="1:61" ht="171" customHeight="1" outlineLevel="1" x14ac:dyDescent="0.45">
      <c r="A539" s="324">
        <v>441</v>
      </c>
      <c r="B539" s="324">
        <v>441</v>
      </c>
      <c r="C539" s="324" t="s">
        <v>410</v>
      </c>
      <c r="D539" s="324" t="s">
        <v>557</v>
      </c>
      <c r="E539" s="339">
        <v>1197</v>
      </c>
      <c r="F539" s="334">
        <f t="shared" si="168"/>
        <v>1953504.0000000002</v>
      </c>
      <c r="G539" s="334">
        <f t="shared" si="169"/>
        <v>369334.35000000003</v>
      </c>
      <c r="H539" s="349">
        <f t="shared" si="160"/>
        <v>2322838.35</v>
      </c>
      <c r="I539" s="334">
        <v>1632.0000000000002</v>
      </c>
      <c r="J539" s="334">
        <v>308.55</v>
      </c>
      <c r="K539" s="334">
        <f t="shared" si="161"/>
        <v>1940.5500000000002</v>
      </c>
      <c r="L539" s="359" t="s">
        <v>955</v>
      </c>
    </row>
    <row r="540" spans="1:61" ht="42.75" customHeight="1" outlineLevel="1" x14ac:dyDescent="0.45">
      <c r="A540" s="324">
        <v>442</v>
      </c>
      <c r="B540" s="324">
        <v>442</v>
      </c>
      <c r="C540" s="324" t="s">
        <v>411</v>
      </c>
      <c r="D540" s="324" t="s">
        <v>557</v>
      </c>
      <c r="E540" s="339">
        <v>146</v>
      </c>
      <c r="F540" s="334">
        <f t="shared" si="168"/>
        <v>65152.5</v>
      </c>
      <c r="G540" s="334">
        <f t="shared" si="169"/>
        <v>23849.100000000002</v>
      </c>
      <c r="H540" s="349">
        <f t="shared" si="160"/>
        <v>89001.600000000006</v>
      </c>
      <c r="I540" s="334">
        <v>446.25</v>
      </c>
      <c r="J540" s="334">
        <v>163.35000000000002</v>
      </c>
      <c r="K540" s="334">
        <f t="shared" si="161"/>
        <v>609.6</v>
      </c>
      <c r="L540" s="359" t="s">
        <v>956</v>
      </c>
    </row>
    <row r="541" spans="1:61" ht="71.25" customHeight="1" outlineLevel="1" x14ac:dyDescent="0.45">
      <c r="A541" s="324">
        <v>443</v>
      </c>
      <c r="B541" s="324">
        <v>443</v>
      </c>
      <c r="C541" s="324" t="s">
        <v>412</v>
      </c>
      <c r="D541" s="324" t="s">
        <v>557</v>
      </c>
      <c r="E541" s="339">
        <v>146</v>
      </c>
      <c r="F541" s="334">
        <f t="shared" si="168"/>
        <v>54728.1</v>
      </c>
      <c r="G541" s="334">
        <f t="shared" si="169"/>
        <v>15899.400000000001</v>
      </c>
      <c r="H541" s="349">
        <f t="shared" si="160"/>
        <v>70627.5</v>
      </c>
      <c r="I541" s="334">
        <v>374.84999999999997</v>
      </c>
      <c r="J541" s="334">
        <v>108.9</v>
      </c>
      <c r="K541" s="334">
        <f t="shared" si="161"/>
        <v>483.75</v>
      </c>
      <c r="L541" s="359" t="s">
        <v>957</v>
      </c>
    </row>
    <row r="542" spans="1:61" ht="256.5" customHeight="1" outlineLevel="1" x14ac:dyDescent="0.45">
      <c r="A542" s="324">
        <v>444</v>
      </c>
      <c r="B542" s="324">
        <v>444</v>
      </c>
      <c r="C542" s="324" t="s">
        <v>413</v>
      </c>
      <c r="D542" s="324" t="s">
        <v>557</v>
      </c>
      <c r="E542" s="339">
        <v>1631</v>
      </c>
      <c r="F542" s="334">
        <f t="shared" si="168"/>
        <v>611380.35</v>
      </c>
      <c r="G542" s="334">
        <f t="shared" si="169"/>
        <v>204527.40000000002</v>
      </c>
      <c r="H542" s="349">
        <f t="shared" si="160"/>
        <v>815907.75</v>
      </c>
      <c r="I542" s="334">
        <v>374.84999999999997</v>
      </c>
      <c r="J542" s="334">
        <v>125.4</v>
      </c>
      <c r="K542" s="334">
        <f t="shared" si="161"/>
        <v>500.25</v>
      </c>
      <c r="L542" s="359" t="s">
        <v>958</v>
      </c>
    </row>
    <row r="543" spans="1:61" ht="14.25" customHeight="1" outlineLevel="1" x14ac:dyDescent="0.45">
      <c r="A543" s="324">
        <v>445</v>
      </c>
      <c r="B543" s="324">
        <v>445</v>
      </c>
      <c r="C543" s="324" t="s">
        <v>414</v>
      </c>
      <c r="D543" s="324" t="s">
        <v>557</v>
      </c>
      <c r="E543" s="339">
        <v>6</v>
      </c>
      <c r="F543" s="334">
        <f t="shared" si="168"/>
        <v>2249.1</v>
      </c>
      <c r="G543" s="334">
        <f t="shared" si="169"/>
        <v>1455.3000000000002</v>
      </c>
      <c r="H543" s="349">
        <f t="shared" si="160"/>
        <v>3704.4</v>
      </c>
      <c r="I543" s="334">
        <v>374.84999999999997</v>
      </c>
      <c r="J543" s="334">
        <v>242.55</v>
      </c>
      <c r="K543" s="334">
        <f t="shared" si="161"/>
        <v>617.4</v>
      </c>
      <c r="L543" s="359" t="s">
        <v>959</v>
      </c>
    </row>
    <row r="544" spans="1:61" s="26" customFormat="1" x14ac:dyDescent="0.45">
      <c r="A544" s="323"/>
      <c r="B544" s="323"/>
      <c r="C544" s="323" t="s">
        <v>415</v>
      </c>
      <c r="D544" s="323"/>
      <c r="E544" s="338"/>
      <c r="F544" s="350">
        <f t="shared" ref="F544:H544" si="170">SUM(F545:F548)</f>
        <v>1988882.7000000002</v>
      </c>
      <c r="G544" s="350">
        <f t="shared" si="170"/>
        <v>1358149.0197000003</v>
      </c>
      <c r="H544" s="350">
        <f t="shared" si="170"/>
        <v>3347031.7197000002</v>
      </c>
      <c r="I544" s="350"/>
      <c r="J544" s="350"/>
      <c r="K544" s="328">
        <f t="shared" si="161"/>
        <v>0</v>
      </c>
      <c r="L544" s="358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D544" s="53"/>
      <c r="AE544" s="53"/>
      <c r="AF544" s="53"/>
      <c r="AG544" s="53"/>
      <c r="AH544" s="53"/>
      <c r="AI544" s="53"/>
      <c r="AJ544" s="53"/>
      <c r="AK544" s="53"/>
      <c r="AL544" s="53"/>
      <c r="AM544" s="53"/>
      <c r="AN544" s="53"/>
      <c r="AO544" s="53"/>
      <c r="AP544" s="53"/>
      <c r="AQ544" s="53"/>
      <c r="AR544" s="53"/>
      <c r="AS544" s="53"/>
      <c r="AT544" s="53"/>
      <c r="AU544" s="53"/>
      <c r="AV544" s="53"/>
      <c r="AW544" s="53"/>
      <c r="AX544" s="53"/>
      <c r="AY544" s="53"/>
      <c r="AZ544" s="53"/>
      <c r="BA544" s="53"/>
      <c r="BB544" s="53"/>
      <c r="BC544" s="53"/>
      <c r="BD544" s="53"/>
      <c r="BE544" s="53"/>
      <c r="BF544" s="53"/>
      <c r="BG544" s="53"/>
      <c r="BH544" s="53"/>
      <c r="BI544" s="53"/>
    </row>
    <row r="545" spans="1:61" ht="142.5" customHeight="1" outlineLevel="1" x14ac:dyDescent="0.45">
      <c r="A545" s="324">
        <v>446</v>
      </c>
      <c r="B545" s="324">
        <v>446</v>
      </c>
      <c r="C545" s="324" t="s">
        <v>416</v>
      </c>
      <c r="D545" s="324" t="s">
        <v>557</v>
      </c>
      <c r="E545" s="339">
        <v>875</v>
      </c>
      <c r="F545" s="334">
        <f>I545*E545</f>
        <v>959437.50000000023</v>
      </c>
      <c r="G545" s="334">
        <f>J545*E545</f>
        <v>913171.87500000023</v>
      </c>
      <c r="H545" s="349">
        <f t="shared" si="160"/>
        <v>1872609.3750000005</v>
      </c>
      <c r="I545" s="334">
        <v>1096.5000000000002</v>
      </c>
      <c r="J545" s="334">
        <v>1043.6250000000002</v>
      </c>
      <c r="K545" s="334">
        <f t="shared" si="161"/>
        <v>2140.1250000000005</v>
      </c>
      <c r="L545" s="359" t="s">
        <v>960</v>
      </c>
    </row>
    <row r="546" spans="1:61" ht="42.75" customHeight="1" outlineLevel="1" x14ac:dyDescent="0.45">
      <c r="A546" s="324">
        <v>447</v>
      </c>
      <c r="B546" s="324">
        <v>447</v>
      </c>
      <c r="C546" s="324" t="s">
        <v>417</v>
      </c>
      <c r="D546" s="324" t="s">
        <v>557</v>
      </c>
      <c r="E546" s="339">
        <v>330</v>
      </c>
      <c r="F546" s="334">
        <f>I546*E546</f>
        <v>383724</v>
      </c>
      <c r="G546" s="334">
        <f>J546*E546</f>
        <v>224482.10400000002</v>
      </c>
      <c r="H546" s="349">
        <f t="shared" si="160"/>
        <v>608206.10400000005</v>
      </c>
      <c r="I546" s="334">
        <v>1162.8</v>
      </c>
      <c r="J546" s="334">
        <v>680.24880000000007</v>
      </c>
      <c r="K546" s="334">
        <f t="shared" si="161"/>
        <v>1843.0488</v>
      </c>
      <c r="L546" s="359" t="s">
        <v>961</v>
      </c>
    </row>
    <row r="547" spans="1:61" ht="42.75" customHeight="1" outlineLevel="1" x14ac:dyDescent="0.45">
      <c r="A547" s="324">
        <v>448</v>
      </c>
      <c r="B547" s="324">
        <v>448</v>
      </c>
      <c r="C547" s="324" t="s">
        <v>418</v>
      </c>
      <c r="D547" s="324" t="s">
        <v>557</v>
      </c>
      <c r="E547" s="339">
        <v>429</v>
      </c>
      <c r="F547" s="334">
        <f>I547*E547</f>
        <v>498841.19999999995</v>
      </c>
      <c r="G547" s="334">
        <f>J547*E547</f>
        <v>171655.04070000004</v>
      </c>
      <c r="H547" s="349">
        <f t="shared" si="160"/>
        <v>670496.24069999997</v>
      </c>
      <c r="I547" s="334">
        <v>1162.8</v>
      </c>
      <c r="J547" s="334">
        <v>400.12830000000008</v>
      </c>
      <c r="K547" s="334">
        <f t="shared" si="161"/>
        <v>1562.9283</v>
      </c>
      <c r="L547" s="359" t="s">
        <v>962</v>
      </c>
    </row>
    <row r="548" spans="1:61" ht="71.25" customHeight="1" outlineLevel="1" x14ac:dyDescent="0.45">
      <c r="A548" s="324">
        <v>449</v>
      </c>
      <c r="B548" s="324">
        <v>449</v>
      </c>
      <c r="C548" s="324" t="s">
        <v>419</v>
      </c>
      <c r="D548" s="324" t="s">
        <v>550</v>
      </c>
      <c r="E548" s="339">
        <v>48</v>
      </c>
      <c r="F548" s="334">
        <f>I548*E548</f>
        <v>146880</v>
      </c>
      <c r="G548" s="334">
        <f>J548*E548</f>
        <v>48840.000000000015</v>
      </c>
      <c r="H548" s="349">
        <f t="shared" si="160"/>
        <v>195720</v>
      </c>
      <c r="I548" s="334">
        <v>3060</v>
      </c>
      <c r="J548" s="334">
        <v>1017.5000000000002</v>
      </c>
      <c r="K548" s="334">
        <f t="shared" si="161"/>
        <v>4077.5</v>
      </c>
      <c r="L548" s="359" t="s">
        <v>963</v>
      </c>
    </row>
    <row r="549" spans="1:61" s="26" customFormat="1" x14ac:dyDescent="0.45">
      <c r="A549" s="323"/>
      <c r="B549" s="323"/>
      <c r="C549" s="323" t="s">
        <v>420</v>
      </c>
      <c r="D549" s="323"/>
      <c r="E549" s="338"/>
      <c r="F549" s="350">
        <f t="shared" ref="F549:H549" si="171">SUM(F550:F551)</f>
        <v>847811.25000000012</v>
      </c>
      <c r="G549" s="350">
        <f t="shared" si="171"/>
        <v>0</v>
      </c>
      <c r="H549" s="350">
        <f t="shared" si="171"/>
        <v>847811.25000000012</v>
      </c>
      <c r="I549" s="350"/>
      <c r="J549" s="350"/>
      <c r="K549" s="328">
        <f t="shared" si="161"/>
        <v>0</v>
      </c>
      <c r="L549" s="358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  <c r="AD549" s="53"/>
      <c r="AE549" s="53"/>
      <c r="AF549" s="53"/>
      <c r="AG549" s="53"/>
      <c r="AH549" s="53"/>
      <c r="AI549" s="53"/>
      <c r="AJ549" s="53"/>
      <c r="AK549" s="53"/>
      <c r="AL549" s="53"/>
      <c r="AM549" s="53"/>
      <c r="AN549" s="53"/>
      <c r="AO549" s="53"/>
      <c r="AP549" s="53"/>
      <c r="AQ549" s="53"/>
      <c r="AR549" s="53"/>
      <c r="AS549" s="53"/>
      <c r="AT549" s="53"/>
      <c r="AU549" s="53"/>
      <c r="AV549" s="53"/>
      <c r="AW549" s="53"/>
      <c r="AX549" s="53"/>
      <c r="AY549" s="53"/>
      <c r="AZ549" s="53"/>
      <c r="BA549" s="53"/>
      <c r="BB549" s="53"/>
      <c r="BC549" s="53"/>
      <c r="BD549" s="53"/>
      <c r="BE549" s="53"/>
      <c r="BF549" s="53"/>
      <c r="BG549" s="53"/>
      <c r="BH549" s="53"/>
      <c r="BI549" s="53"/>
    </row>
    <row r="550" spans="1:61" ht="28.5" customHeight="1" outlineLevel="1" x14ac:dyDescent="0.45">
      <c r="A550" s="324">
        <v>450</v>
      </c>
      <c r="B550" s="324">
        <v>450</v>
      </c>
      <c r="C550" s="324" t="s">
        <v>421</v>
      </c>
      <c r="D550" s="324" t="s">
        <v>562</v>
      </c>
      <c r="E550" s="339">
        <v>429</v>
      </c>
      <c r="F550" s="334">
        <f>I550*E550</f>
        <v>711067.50000000012</v>
      </c>
      <c r="G550" s="334">
        <f>J550*E550</f>
        <v>0</v>
      </c>
      <c r="H550" s="349">
        <f t="shared" si="160"/>
        <v>711067.50000000012</v>
      </c>
      <c r="I550" s="334">
        <v>1657.5000000000002</v>
      </c>
      <c r="J550" s="334">
        <v>0</v>
      </c>
      <c r="K550" s="334">
        <f t="shared" si="161"/>
        <v>1657.5000000000002</v>
      </c>
      <c r="L550" s="359"/>
    </row>
    <row r="551" spans="1:61" ht="28.5" customHeight="1" outlineLevel="1" x14ac:dyDescent="0.45">
      <c r="A551" s="324">
        <v>451</v>
      </c>
      <c r="B551" s="324">
        <v>451</v>
      </c>
      <c r="C551" s="324" t="s">
        <v>422</v>
      </c>
      <c r="D551" s="324" t="s">
        <v>562</v>
      </c>
      <c r="E551" s="339">
        <v>429</v>
      </c>
      <c r="F551" s="334">
        <f>I551*E551</f>
        <v>136743.75</v>
      </c>
      <c r="G551" s="334">
        <f>J551*E551</f>
        <v>0</v>
      </c>
      <c r="H551" s="349">
        <f t="shared" si="160"/>
        <v>136743.75</v>
      </c>
      <c r="I551" s="334">
        <v>318.75</v>
      </c>
      <c r="J551" s="334">
        <v>0</v>
      </c>
      <c r="K551" s="334">
        <f t="shared" si="161"/>
        <v>318.75</v>
      </c>
      <c r="L551" s="359"/>
    </row>
    <row r="552" spans="1:61" s="26" customFormat="1" x14ac:dyDescent="0.45">
      <c r="A552" s="323"/>
      <c r="B552" s="323"/>
      <c r="C552" s="323" t="s">
        <v>423</v>
      </c>
      <c r="D552" s="323"/>
      <c r="E552" s="338"/>
      <c r="F552" s="350">
        <f>SUM(F553:F554)</f>
        <v>754800</v>
      </c>
      <c r="G552" s="350">
        <f t="shared" ref="G552:H552" si="172">SUM(G553:G554)</f>
        <v>0</v>
      </c>
      <c r="H552" s="350">
        <f t="shared" si="172"/>
        <v>754800</v>
      </c>
      <c r="I552" s="350"/>
      <c r="J552" s="350"/>
      <c r="K552" s="328">
        <f t="shared" si="161"/>
        <v>0</v>
      </c>
      <c r="L552" s="358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D552" s="53"/>
      <c r="AE552" s="53"/>
      <c r="AF552" s="53"/>
      <c r="AG552" s="53"/>
      <c r="AH552" s="53"/>
      <c r="AI552" s="53"/>
      <c r="AJ552" s="53"/>
      <c r="AK552" s="53"/>
      <c r="AL552" s="53"/>
      <c r="AM552" s="53"/>
      <c r="AN552" s="53"/>
      <c r="AO552" s="53"/>
      <c r="AP552" s="53"/>
      <c r="AQ552" s="53"/>
      <c r="AR552" s="53"/>
      <c r="AS552" s="53"/>
      <c r="AT552" s="53"/>
      <c r="AU552" s="53"/>
      <c r="AV552" s="53"/>
      <c r="AW552" s="53"/>
      <c r="AX552" s="53"/>
      <c r="AY552" s="53"/>
      <c r="AZ552" s="53"/>
      <c r="BA552" s="53"/>
      <c r="BB552" s="53"/>
      <c r="BC552" s="53"/>
      <c r="BD552" s="53"/>
      <c r="BE552" s="53"/>
      <c r="BF552" s="53"/>
      <c r="BG552" s="53"/>
      <c r="BH552" s="53"/>
      <c r="BI552" s="53"/>
    </row>
    <row r="553" spans="1:61" ht="42.75" customHeight="1" outlineLevel="1" x14ac:dyDescent="0.45">
      <c r="A553" s="324">
        <v>452</v>
      </c>
      <c r="B553" s="324">
        <v>452</v>
      </c>
      <c r="C553" s="324" t="s">
        <v>424</v>
      </c>
      <c r="D553" s="324" t="s">
        <v>563</v>
      </c>
      <c r="E553" s="339">
        <v>1</v>
      </c>
      <c r="F553" s="334">
        <f>I553*E553</f>
        <v>295800</v>
      </c>
      <c r="G553" s="334">
        <f>J553*E553</f>
        <v>0</v>
      </c>
      <c r="H553" s="349">
        <f t="shared" si="160"/>
        <v>295800</v>
      </c>
      <c r="I553" s="334">
        <v>295800</v>
      </c>
      <c r="J553" s="334">
        <v>0</v>
      </c>
      <c r="K553" s="334">
        <f t="shared" si="161"/>
        <v>295800</v>
      </c>
      <c r="L553" s="359"/>
    </row>
    <row r="554" spans="1:61" ht="42.75" customHeight="1" outlineLevel="1" x14ac:dyDescent="0.45">
      <c r="A554" s="324">
        <v>453</v>
      </c>
      <c r="B554" s="324">
        <v>453</v>
      </c>
      <c r="C554" s="324" t="s">
        <v>425</v>
      </c>
      <c r="D554" s="324" t="s">
        <v>563</v>
      </c>
      <c r="E554" s="339">
        <v>48</v>
      </c>
      <c r="F554" s="334">
        <f>I554*E554</f>
        <v>459000</v>
      </c>
      <c r="G554" s="334">
        <f>J554*E554</f>
        <v>0</v>
      </c>
      <c r="H554" s="349">
        <f t="shared" si="160"/>
        <v>459000</v>
      </c>
      <c r="I554" s="334">
        <v>9562.5</v>
      </c>
      <c r="J554" s="334">
        <v>0</v>
      </c>
      <c r="K554" s="334">
        <f t="shared" si="161"/>
        <v>9562.5</v>
      </c>
      <c r="L554" s="359"/>
    </row>
    <row r="555" spans="1:61" s="205" customFormat="1" ht="37.15" customHeight="1" x14ac:dyDescent="0.45">
      <c r="A555" s="322"/>
      <c r="B555" s="322"/>
      <c r="C555" s="322" t="s">
        <v>426</v>
      </c>
      <c r="D555" s="322"/>
      <c r="E555" s="342"/>
      <c r="F555" s="329">
        <f>F556+F559</f>
        <v>20720241.2502</v>
      </c>
      <c r="G555" s="329">
        <f t="shared" ref="G555:H555" si="173">G556+G559</f>
        <v>3393180.0044999998</v>
      </c>
      <c r="H555" s="329">
        <f t="shared" si="173"/>
        <v>24113421.254699998</v>
      </c>
      <c r="I555" s="329"/>
      <c r="J555" s="329"/>
      <c r="K555" s="330">
        <f t="shared" si="161"/>
        <v>0</v>
      </c>
      <c r="L555" s="357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  <c r="AL555" s="55"/>
      <c r="AM555" s="55"/>
      <c r="AN555" s="55"/>
      <c r="AO555" s="55"/>
      <c r="AP555" s="55"/>
      <c r="AQ555" s="55"/>
      <c r="AR555" s="55"/>
      <c r="AS555" s="55"/>
      <c r="AT555" s="55"/>
      <c r="AU555" s="55"/>
      <c r="AV555" s="55"/>
      <c r="AW555" s="55"/>
      <c r="AX555" s="55"/>
      <c r="AY555" s="55"/>
      <c r="AZ555" s="55"/>
      <c r="BA555" s="55"/>
      <c r="BB555" s="55"/>
      <c r="BC555" s="55"/>
      <c r="BD555" s="55"/>
      <c r="BE555" s="55"/>
      <c r="BF555" s="55"/>
      <c r="BG555" s="55"/>
      <c r="BH555" s="55"/>
      <c r="BI555" s="55"/>
    </row>
    <row r="556" spans="1:61" s="26" customFormat="1" x14ac:dyDescent="0.45">
      <c r="A556" s="323"/>
      <c r="B556" s="323"/>
      <c r="C556" s="323" t="s">
        <v>401</v>
      </c>
      <c r="D556" s="323"/>
      <c r="E556" s="338"/>
      <c r="F556" s="351">
        <f t="shared" ref="F556:H556" si="174">SUM(F557:F558)</f>
        <v>2676429</v>
      </c>
      <c r="G556" s="351">
        <f t="shared" si="174"/>
        <v>0</v>
      </c>
      <c r="H556" s="351">
        <f t="shared" si="174"/>
        <v>2676429</v>
      </c>
      <c r="I556" s="351"/>
      <c r="J556" s="351"/>
      <c r="K556" s="352">
        <f t="shared" si="161"/>
        <v>0</v>
      </c>
      <c r="L556" s="358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  <c r="AD556" s="53"/>
      <c r="AE556" s="53"/>
      <c r="AF556" s="53"/>
      <c r="AG556" s="53"/>
      <c r="AH556" s="53"/>
      <c r="AI556" s="53"/>
      <c r="AJ556" s="53"/>
      <c r="AK556" s="53"/>
      <c r="AL556" s="53"/>
      <c r="AM556" s="53"/>
      <c r="AN556" s="53"/>
      <c r="AO556" s="53"/>
      <c r="AP556" s="53"/>
      <c r="AQ556" s="53"/>
      <c r="AR556" s="53"/>
      <c r="AS556" s="53"/>
      <c r="AT556" s="53"/>
      <c r="AU556" s="53"/>
      <c r="AV556" s="53"/>
      <c r="AW556" s="53"/>
      <c r="AX556" s="53"/>
      <c r="AY556" s="53"/>
      <c r="AZ556" s="53"/>
      <c r="BA556" s="53"/>
      <c r="BB556" s="53"/>
      <c r="BC556" s="53"/>
      <c r="BD556" s="53"/>
      <c r="BE556" s="53"/>
      <c r="BF556" s="53"/>
      <c r="BG556" s="53"/>
      <c r="BH556" s="53"/>
      <c r="BI556" s="53"/>
    </row>
    <row r="557" spans="1:61" ht="28.5" customHeight="1" outlineLevel="1" x14ac:dyDescent="0.45">
      <c r="A557" s="324">
        <v>454</v>
      </c>
      <c r="B557" s="324">
        <v>1</v>
      </c>
      <c r="C557" s="324" t="s">
        <v>427</v>
      </c>
      <c r="D557" s="324" t="s">
        <v>557</v>
      </c>
      <c r="E557" s="339">
        <v>519</v>
      </c>
      <c r="F557" s="334">
        <f>I557*E557</f>
        <v>1389622.5</v>
      </c>
      <c r="G557" s="334">
        <f>J557*E557</f>
        <v>0</v>
      </c>
      <c r="H557" s="349">
        <f t="shared" si="160"/>
        <v>1389622.5</v>
      </c>
      <c r="I557" s="334">
        <v>2677.5</v>
      </c>
      <c r="J557" s="334">
        <v>0</v>
      </c>
      <c r="K557" s="334">
        <f t="shared" si="161"/>
        <v>2677.5</v>
      </c>
      <c r="L557" s="359"/>
    </row>
    <row r="558" spans="1:61" ht="28.5" customHeight="1" outlineLevel="1" x14ac:dyDescent="0.45">
      <c r="A558" s="324">
        <v>455</v>
      </c>
      <c r="B558" s="324">
        <v>2</v>
      </c>
      <c r="C558" s="324" t="s">
        <v>428</v>
      </c>
      <c r="D558" s="324" t="s">
        <v>557</v>
      </c>
      <c r="E558" s="339">
        <v>445</v>
      </c>
      <c r="F558" s="334">
        <f>I558*E558</f>
        <v>1286806.5</v>
      </c>
      <c r="G558" s="334">
        <f>J558*E558</f>
        <v>0</v>
      </c>
      <c r="H558" s="349">
        <f t="shared" si="160"/>
        <v>1286806.5</v>
      </c>
      <c r="I558" s="334">
        <v>2891.7</v>
      </c>
      <c r="J558" s="334">
        <v>0</v>
      </c>
      <c r="K558" s="334">
        <f t="shared" si="161"/>
        <v>2891.7</v>
      </c>
      <c r="L558" s="359"/>
    </row>
    <row r="559" spans="1:61" s="26" customFormat="1" ht="28.5" x14ac:dyDescent="0.45">
      <c r="A559" s="323">
        <v>456</v>
      </c>
      <c r="B559" s="323"/>
      <c r="C559" s="323" t="s">
        <v>429</v>
      </c>
      <c r="D559" s="323"/>
      <c r="E559" s="338"/>
      <c r="F559" s="350">
        <f t="shared" ref="F559:H559" si="175">SUM(F560:F564)</f>
        <v>18043812.2502</v>
      </c>
      <c r="G559" s="350">
        <f t="shared" si="175"/>
        <v>3393180.0044999998</v>
      </c>
      <c r="H559" s="350">
        <f t="shared" si="175"/>
        <v>21436992.254699998</v>
      </c>
      <c r="I559" s="350"/>
      <c r="J559" s="350"/>
      <c r="K559" s="328">
        <f t="shared" si="161"/>
        <v>0</v>
      </c>
      <c r="L559" s="358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D559" s="53"/>
      <c r="AE559" s="53"/>
      <c r="AF559" s="53"/>
      <c r="AG559" s="53"/>
      <c r="AH559" s="53"/>
      <c r="AI559" s="53"/>
      <c r="AJ559" s="53"/>
      <c r="AK559" s="53"/>
      <c r="AL559" s="53"/>
      <c r="AM559" s="53"/>
      <c r="AN559" s="53"/>
      <c r="AO559" s="53"/>
      <c r="AP559" s="53"/>
      <c r="AQ559" s="53"/>
      <c r="AR559" s="53"/>
      <c r="AS559" s="53"/>
      <c r="AT559" s="53"/>
      <c r="AU559" s="53"/>
      <c r="AV559" s="53"/>
      <c r="AW559" s="53"/>
      <c r="AX559" s="53"/>
      <c r="AY559" s="53"/>
      <c r="AZ559" s="53"/>
      <c r="BA559" s="53"/>
      <c r="BB559" s="53"/>
      <c r="BC559" s="53"/>
      <c r="BD559" s="53"/>
      <c r="BE559" s="53"/>
      <c r="BF559" s="53"/>
      <c r="BG559" s="53"/>
      <c r="BH559" s="53"/>
      <c r="BI559" s="53"/>
    </row>
    <row r="560" spans="1:61" ht="71.25" customHeight="1" outlineLevel="1" x14ac:dyDescent="0.45">
      <c r="A560" s="324">
        <v>457</v>
      </c>
      <c r="B560" s="324">
        <v>3</v>
      </c>
      <c r="C560" s="324" t="s">
        <v>430</v>
      </c>
      <c r="D560" s="324" t="s">
        <v>557</v>
      </c>
      <c r="E560" s="339">
        <v>245</v>
      </c>
      <c r="F560" s="334">
        <f>I560*E560</f>
        <v>3255328.5975000001</v>
      </c>
      <c r="G560" s="334">
        <f>J560*E560</f>
        <v>607905.49050000007</v>
      </c>
      <c r="H560" s="349">
        <f t="shared" si="160"/>
        <v>3863234.0880000005</v>
      </c>
      <c r="I560" s="334">
        <v>13287.0555</v>
      </c>
      <c r="J560" s="334">
        <v>2481.2469000000001</v>
      </c>
      <c r="K560" s="334">
        <f t="shared" si="161"/>
        <v>15768.3024</v>
      </c>
      <c r="L560" s="359" t="s">
        <v>964</v>
      </c>
    </row>
    <row r="561" spans="1:61" ht="99.75" customHeight="1" outlineLevel="1" x14ac:dyDescent="0.45">
      <c r="A561" s="324">
        <v>458</v>
      </c>
      <c r="B561" s="324">
        <v>4</v>
      </c>
      <c r="C561" s="324" t="s">
        <v>431</v>
      </c>
      <c r="D561" s="324" t="s">
        <v>557</v>
      </c>
      <c r="E561" s="339">
        <v>373</v>
      </c>
      <c r="F561" s="334">
        <f>I561*E561</f>
        <v>5902115.9282999989</v>
      </c>
      <c r="G561" s="334">
        <f>J561*E561</f>
        <v>1102167.5544</v>
      </c>
      <c r="H561" s="349">
        <f t="shared" si="160"/>
        <v>7004283.4826999987</v>
      </c>
      <c r="I561" s="334">
        <v>15823.367099999998</v>
      </c>
      <c r="J561" s="334">
        <v>2954.8728000000001</v>
      </c>
      <c r="K561" s="334">
        <f t="shared" si="161"/>
        <v>18778.239899999997</v>
      </c>
      <c r="L561" s="359" t="s">
        <v>965</v>
      </c>
    </row>
    <row r="562" spans="1:61" ht="114" customHeight="1" outlineLevel="1" x14ac:dyDescent="0.45">
      <c r="A562" s="324">
        <v>459</v>
      </c>
      <c r="B562" s="324">
        <v>5</v>
      </c>
      <c r="C562" s="324" t="s">
        <v>432</v>
      </c>
      <c r="D562" s="324" t="s">
        <v>557</v>
      </c>
      <c r="E562" s="339">
        <v>200</v>
      </c>
      <c r="F562" s="334">
        <f>I562*E562</f>
        <v>3945059.1</v>
      </c>
      <c r="G562" s="334">
        <f>J562*E562</f>
        <v>736706.52</v>
      </c>
      <c r="H562" s="349">
        <f t="shared" si="160"/>
        <v>4681765.62</v>
      </c>
      <c r="I562" s="334">
        <v>19725.2955</v>
      </c>
      <c r="J562" s="334">
        <v>3683.5326</v>
      </c>
      <c r="K562" s="334">
        <f t="shared" si="161"/>
        <v>23408.828099999999</v>
      </c>
      <c r="L562" s="359" t="s">
        <v>966</v>
      </c>
    </row>
    <row r="563" spans="1:61" ht="156.75" customHeight="1" outlineLevel="1" x14ac:dyDescent="0.45">
      <c r="A563" s="324">
        <v>460</v>
      </c>
      <c r="B563" s="324">
        <v>6</v>
      </c>
      <c r="C563" s="324" t="s">
        <v>433</v>
      </c>
      <c r="D563" s="324" t="s">
        <v>557</v>
      </c>
      <c r="E563" s="339">
        <v>130</v>
      </c>
      <c r="F563" s="334">
        <f>I563*E563</f>
        <v>3674681.4779999997</v>
      </c>
      <c r="G563" s="334">
        <f>J563*E563</f>
        <v>686215.53</v>
      </c>
      <c r="H563" s="349">
        <f t="shared" si="160"/>
        <v>4360897.0079999994</v>
      </c>
      <c r="I563" s="334">
        <v>28266.780599999998</v>
      </c>
      <c r="J563" s="334">
        <v>5278.5810000000001</v>
      </c>
      <c r="K563" s="334">
        <f t="shared" si="161"/>
        <v>33545.361599999997</v>
      </c>
      <c r="L563" s="359" t="s">
        <v>967</v>
      </c>
    </row>
    <row r="564" spans="1:61" ht="128.25" customHeight="1" outlineLevel="1" x14ac:dyDescent="0.45">
      <c r="A564" s="324">
        <v>461</v>
      </c>
      <c r="B564" s="324">
        <v>7</v>
      </c>
      <c r="C564" s="324" t="s">
        <v>434</v>
      </c>
      <c r="D564" s="324" t="s">
        <v>557</v>
      </c>
      <c r="E564" s="339">
        <v>28</v>
      </c>
      <c r="F564" s="334">
        <f>I564*E564</f>
        <v>1266627.1464</v>
      </c>
      <c r="G564" s="334">
        <f>J564*E564</f>
        <v>260184.90960000004</v>
      </c>
      <c r="H564" s="349">
        <f t="shared" si="160"/>
        <v>1526812.0560000001</v>
      </c>
      <c r="I564" s="334">
        <v>45236.683799999999</v>
      </c>
      <c r="J564" s="334">
        <v>9292.3182000000015</v>
      </c>
      <c r="K564" s="334">
        <f t="shared" si="161"/>
        <v>54529.002</v>
      </c>
      <c r="L564" s="359" t="s">
        <v>968</v>
      </c>
    </row>
    <row r="565" spans="1:61" s="205" customFormat="1" ht="71.25" customHeight="1" x14ac:dyDescent="0.45">
      <c r="A565" s="322"/>
      <c r="B565" s="322"/>
      <c r="C565" s="322" t="s">
        <v>435</v>
      </c>
      <c r="D565" s="322"/>
      <c r="E565" s="342"/>
      <c r="F565" s="348">
        <f t="shared" ref="F565:H565" si="176">F566+F578+F584+F600+F602+F609</f>
        <v>15196039.657563001</v>
      </c>
      <c r="G565" s="348">
        <f t="shared" si="176"/>
        <v>16890525.656400003</v>
      </c>
      <c r="H565" s="348">
        <f t="shared" si="176"/>
        <v>32086565.313963</v>
      </c>
      <c r="I565" s="348"/>
      <c r="J565" s="348"/>
      <c r="K565" s="330">
        <f t="shared" si="161"/>
        <v>0</v>
      </c>
      <c r="L565" s="357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  <c r="AG565" s="55"/>
      <c r="AH565" s="55"/>
      <c r="AI565" s="55"/>
      <c r="AJ565" s="55"/>
      <c r="AK565" s="55"/>
      <c r="AL565" s="55"/>
      <c r="AM565" s="55"/>
      <c r="AN565" s="55"/>
      <c r="AO565" s="55"/>
      <c r="AP565" s="55"/>
      <c r="AQ565" s="55"/>
      <c r="AR565" s="55"/>
      <c r="AS565" s="55"/>
      <c r="AT565" s="55"/>
      <c r="AU565" s="55"/>
      <c r="AV565" s="55"/>
      <c r="AW565" s="55"/>
      <c r="AX565" s="55"/>
      <c r="AY565" s="55"/>
      <c r="AZ565" s="55"/>
      <c r="BA565" s="55"/>
      <c r="BB565" s="55"/>
      <c r="BC565" s="55"/>
      <c r="BD565" s="55"/>
      <c r="BE565" s="55"/>
      <c r="BF565" s="55"/>
      <c r="BG565" s="55"/>
      <c r="BH565" s="55"/>
      <c r="BI565" s="55"/>
    </row>
    <row r="566" spans="1:61" s="26" customFormat="1" ht="28.5" x14ac:dyDescent="0.45">
      <c r="A566" s="323"/>
      <c r="B566" s="323"/>
      <c r="C566" s="323" t="s">
        <v>436</v>
      </c>
      <c r="D566" s="323"/>
      <c r="E566" s="338"/>
      <c r="F566" s="350">
        <f t="shared" ref="F566:H566" si="177">SUM(F567:F577)</f>
        <v>1193655</v>
      </c>
      <c r="G566" s="350">
        <f t="shared" si="177"/>
        <v>1588488.0000000005</v>
      </c>
      <c r="H566" s="350">
        <f t="shared" si="177"/>
        <v>2782143</v>
      </c>
      <c r="I566" s="350"/>
      <c r="J566" s="350"/>
      <c r="K566" s="328">
        <f t="shared" si="161"/>
        <v>0</v>
      </c>
      <c r="L566" s="358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  <c r="AL566" s="53"/>
      <c r="AM566" s="53"/>
      <c r="AN566" s="53"/>
      <c r="AO566" s="53"/>
      <c r="AP566" s="53"/>
      <c r="AQ566" s="53"/>
      <c r="AR566" s="53"/>
      <c r="AS566" s="53"/>
      <c r="AT566" s="53"/>
      <c r="AU566" s="53"/>
      <c r="AV566" s="53"/>
      <c r="AW566" s="53"/>
      <c r="AX566" s="53"/>
      <c r="AY566" s="53"/>
      <c r="AZ566" s="53"/>
      <c r="BA566" s="53"/>
      <c r="BB566" s="53"/>
      <c r="BC566" s="53"/>
      <c r="BD566" s="53"/>
      <c r="BE566" s="53"/>
      <c r="BF566" s="53"/>
      <c r="BG566" s="53"/>
      <c r="BH566" s="53"/>
      <c r="BI566" s="53"/>
    </row>
    <row r="567" spans="1:61" ht="42.75" customHeight="1" outlineLevel="1" x14ac:dyDescent="0.45">
      <c r="A567" s="324">
        <v>462</v>
      </c>
      <c r="B567" s="324">
        <v>8</v>
      </c>
      <c r="C567" s="324" t="s">
        <v>437</v>
      </c>
      <c r="D567" s="324" t="s">
        <v>550</v>
      </c>
      <c r="E567" s="339">
        <v>1</v>
      </c>
      <c r="F567" s="334">
        <f t="shared" ref="F567:F577" si="178">I567*E567</f>
        <v>9562.5</v>
      </c>
      <c r="G567" s="334">
        <f t="shared" ref="G567:G577" si="179">J567*E567</f>
        <v>25575.000000000007</v>
      </c>
      <c r="H567" s="349">
        <f t="shared" si="160"/>
        <v>35137.500000000007</v>
      </c>
      <c r="I567" s="334">
        <v>9562.5</v>
      </c>
      <c r="J567" s="334">
        <v>25575.000000000007</v>
      </c>
      <c r="K567" s="334">
        <f t="shared" si="161"/>
        <v>35137.500000000007</v>
      </c>
      <c r="L567" s="359" t="s">
        <v>969</v>
      </c>
    </row>
    <row r="568" spans="1:61" ht="42.75" customHeight="1" outlineLevel="1" x14ac:dyDescent="0.45">
      <c r="A568" s="324">
        <v>463</v>
      </c>
      <c r="B568" s="324">
        <v>9</v>
      </c>
      <c r="C568" s="324" t="s">
        <v>438</v>
      </c>
      <c r="D568" s="324" t="s">
        <v>550</v>
      </c>
      <c r="E568" s="339">
        <v>2</v>
      </c>
      <c r="F568" s="334">
        <f t="shared" si="178"/>
        <v>765</v>
      </c>
      <c r="G568" s="334">
        <f t="shared" si="179"/>
        <v>18150.000000000007</v>
      </c>
      <c r="H568" s="349">
        <f t="shared" si="160"/>
        <v>18915.000000000007</v>
      </c>
      <c r="I568" s="334">
        <v>382.5</v>
      </c>
      <c r="J568" s="334">
        <v>9075.0000000000036</v>
      </c>
      <c r="K568" s="334">
        <f t="shared" si="161"/>
        <v>9457.5000000000036</v>
      </c>
      <c r="L568" s="359" t="s">
        <v>970</v>
      </c>
    </row>
    <row r="569" spans="1:61" ht="28.5" customHeight="1" outlineLevel="1" x14ac:dyDescent="0.45">
      <c r="A569" s="324">
        <v>464</v>
      </c>
      <c r="B569" s="324">
        <v>10</v>
      </c>
      <c r="C569" s="324" t="s">
        <v>439</v>
      </c>
      <c r="D569" s="324" t="s">
        <v>550</v>
      </c>
      <c r="E569" s="339">
        <v>1</v>
      </c>
      <c r="F569" s="334">
        <f t="shared" si="178"/>
        <v>9562.5</v>
      </c>
      <c r="G569" s="334">
        <f t="shared" si="179"/>
        <v>27225.000000000004</v>
      </c>
      <c r="H569" s="349">
        <f t="shared" si="160"/>
        <v>36787.5</v>
      </c>
      <c r="I569" s="334">
        <v>9562.5</v>
      </c>
      <c r="J569" s="334">
        <v>27225.000000000004</v>
      </c>
      <c r="K569" s="334">
        <f t="shared" si="161"/>
        <v>36787.5</v>
      </c>
      <c r="L569" s="359" t="s">
        <v>971</v>
      </c>
    </row>
    <row r="570" spans="1:61" ht="28.5" customHeight="1" outlineLevel="1" x14ac:dyDescent="0.45">
      <c r="A570" s="324">
        <v>465</v>
      </c>
      <c r="B570" s="324">
        <v>11</v>
      </c>
      <c r="C570" s="324" t="s">
        <v>440</v>
      </c>
      <c r="D570" s="324" t="s">
        <v>550</v>
      </c>
      <c r="E570" s="339">
        <v>2</v>
      </c>
      <c r="F570" s="334">
        <f t="shared" si="178"/>
        <v>765</v>
      </c>
      <c r="G570" s="334">
        <f t="shared" si="179"/>
        <v>18150.000000000007</v>
      </c>
      <c r="H570" s="349">
        <f t="shared" si="160"/>
        <v>18915.000000000007</v>
      </c>
      <c r="I570" s="334">
        <v>382.5</v>
      </c>
      <c r="J570" s="334">
        <v>9075.0000000000036</v>
      </c>
      <c r="K570" s="334">
        <f t="shared" si="161"/>
        <v>9457.5000000000036</v>
      </c>
      <c r="L570" s="359" t="s">
        <v>970</v>
      </c>
    </row>
    <row r="571" spans="1:61" ht="42.75" customHeight="1" outlineLevel="1" x14ac:dyDescent="0.45">
      <c r="A571" s="324">
        <v>466</v>
      </c>
      <c r="B571" s="324">
        <v>12</v>
      </c>
      <c r="C571" s="324" t="s">
        <v>441</v>
      </c>
      <c r="D571" s="324" t="s">
        <v>550</v>
      </c>
      <c r="E571" s="339">
        <v>1</v>
      </c>
      <c r="F571" s="334">
        <f t="shared" si="178"/>
        <v>2550</v>
      </c>
      <c r="G571" s="334">
        <f t="shared" si="179"/>
        <v>3135.0000000000009</v>
      </c>
      <c r="H571" s="349">
        <f t="shared" si="160"/>
        <v>5685.0000000000009</v>
      </c>
      <c r="I571" s="334">
        <v>2550</v>
      </c>
      <c r="J571" s="334">
        <v>3135.0000000000009</v>
      </c>
      <c r="K571" s="334">
        <f t="shared" si="161"/>
        <v>5685.0000000000009</v>
      </c>
      <c r="L571" s="359" t="s">
        <v>972</v>
      </c>
    </row>
    <row r="572" spans="1:61" ht="57" customHeight="1" outlineLevel="1" x14ac:dyDescent="0.45">
      <c r="A572" s="324">
        <v>467</v>
      </c>
      <c r="B572" s="324">
        <v>13</v>
      </c>
      <c r="C572" s="324" t="s">
        <v>442</v>
      </c>
      <c r="D572" s="324" t="s">
        <v>550</v>
      </c>
      <c r="E572" s="339">
        <v>17</v>
      </c>
      <c r="F572" s="334">
        <f t="shared" si="178"/>
        <v>43350</v>
      </c>
      <c r="G572" s="334">
        <f t="shared" si="179"/>
        <v>16128.750000000002</v>
      </c>
      <c r="H572" s="349">
        <f t="shared" si="160"/>
        <v>59478.75</v>
      </c>
      <c r="I572" s="334">
        <v>2550</v>
      </c>
      <c r="J572" s="334">
        <v>948.75000000000011</v>
      </c>
      <c r="K572" s="334">
        <f t="shared" si="161"/>
        <v>3498.75</v>
      </c>
      <c r="L572" s="359" t="s">
        <v>973</v>
      </c>
    </row>
    <row r="573" spans="1:61" ht="99.75" customHeight="1" outlineLevel="1" x14ac:dyDescent="0.45">
      <c r="A573" s="324">
        <v>468</v>
      </c>
      <c r="B573" s="324">
        <v>14</v>
      </c>
      <c r="C573" s="324" t="s">
        <v>443</v>
      </c>
      <c r="D573" s="324" t="s">
        <v>550</v>
      </c>
      <c r="E573" s="339">
        <v>42</v>
      </c>
      <c r="F573" s="334">
        <f t="shared" si="178"/>
        <v>187425.00000000003</v>
      </c>
      <c r="G573" s="334">
        <f t="shared" si="179"/>
        <v>69300.000000000015</v>
      </c>
      <c r="H573" s="349">
        <f t="shared" si="160"/>
        <v>256725.00000000006</v>
      </c>
      <c r="I573" s="334">
        <v>4462.5000000000009</v>
      </c>
      <c r="J573" s="334">
        <v>1650.0000000000002</v>
      </c>
      <c r="K573" s="334">
        <f t="shared" si="161"/>
        <v>6112.5000000000009</v>
      </c>
      <c r="L573" s="359" t="s">
        <v>974</v>
      </c>
    </row>
    <row r="574" spans="1:61" ht="71.25" customHeight="1" outlineLevel="1" x14ac:dyDescent="0.45">
      <c r="A574" s="324">
        <v>469</v>
      </c>
      <c r="B574" s="324">
        <v>15</v>
      </c>
      <c r="C574" s="324" t="s">
        <v>444</v>
      </c>
      <c r="D574" s="324" t="s">
        <v>550</v>
      </c>
      <c r="E574" s="339">
        <v>6</v>
      </c>
      <c r="F574" s="334">
        <f t="shared" si="178"/>
        <v>91800</v>
      </c>
      <c r="G574" s="334">
        <f t="shared" si="179"/>
        <v>99000.000000000029</v>
      </c>
      <c r="H574" s="349">
        <f t="shared" si="160"/>
        <v>190800.00000000003</v>
      </c>
      <c r="I574" s="334">
        <v>15300</v>
      </c>
      <c r="J574" s="334">
        <v>16500.000000000004</v>
      </c>
      <c r="K574" s="334">
        <f t="shared" si="161"/>
        <v>31800.000000000004</v>
      </c>
      <c r="L574" s="359" t="s">
        <v>975</v>
      </c>
    </row>
    <row r="575" spans="1:61" ht="71.25" customHeight="1" outlineLevel="1" x14ac:dyDescent="0.45">
      <c r="A575" s="324">
        <v>470</v>
      </c>
      <c r="B575" s="324">
        <v>16</v>
      </c>
      <c r="C575" s="324" t="s">
        <v>445</v>
      </c>
      <c r="D575" s="324" t="s">
        <v>550</v>
      </c>
      <c r="E575" s="339">
        <v>54</v>
      </c>
      <c r="F575" s="334">
        <f t="shared" si="178"/>
        <v>826200</v>
      </c>
      <c r="G575" s="334">
        <f t="shared" si="179"/>
        <v>1305315.0000000002</v>
      </c>
      <c r="H575" s="349">
        <f t="shared" si="160"/>
        <v>2131515</v>
      </c>
      <c r="I575" s="334">
        <v>15300</v>
      </c>
      <c r="J575" s="334">
        <v>24172.500000000004</v>
      </c>
      <c r="K575" s="334">
        <f t="shared" si="161"/>
        <v>39472.5</v>
      </c>
      <c r="L575" s="359" t="s">
        <v>976</v>
      </c>
    </row>
    <row r="576" spans="1:61" ht="42.75" customHeight="1" outlineLevel="1" x14ac:dyDescent="0.45">
      <c r="A576" s="324">
        <v>471</v>
      </c>
      <c r="B576" s="324">
        <v>17</v>
      </c>
      <c r="C576" s="324" t="s">
        <v>446</v>
      </c>
      <c r="D576" s="324" t="s">
        <v>550</v>
      </c>
      <c r="E576" s="339">
        <v>1</v>
      </c>
      <c r="F576" s="334">
        <f t="shared" si="178"/>
        <v>3825</v>
      </c>
      <c r="G576" s="334">
        <f t="shared" si="179"/>
        <v>4166.2500000000009</v>
      </c>
      <c r="H576" s="349">
        <f t="shared" si="160"/>
        <v>7991.2500000000009</v>
      </c>
      <c r="I576" s="334">
        <v>3825</v>
      </c>
      <c r="J576" s="334">
        <v>4166.2500000000009</v>
      </c>
      <c r="K576" s="334">
        <f t="shared" si="161"/>
        <v>7991.2500000000009</v>
      </c>
      <c r="L576" s="359" t="s">
        <v>977</v>
      </c>
    </row>
    <row r="577" spans="1:61" ht="42.75" customHeight="1" outlineLevel="1" x14ac:dyDescent="0.45">
      <c r="A577" s="324">
        <v>472</v>
      </c>
      <c r="B577" s="324">
        <v>18</v>
      </c>
      <c r="C577" s="324" t="s">
        <v>447</v>
      </c>
      <c r="D577" s="324" t="s">
        <v>550</v>
      </c>
      <c r="E577" s="339">
        <v>4</v>
      </c>
      <c r="F577" s="334">
        <f t="shared" si="178"/>
        <v>17850.000000000004</v>
      </c>
      <c r="G577" s="334">
        <f t="shared" si="179"/>
        <v>2343.0000000000009</v>
      </c>
      <c r="H577" s="349">
        <f t="shared" si="160"/>
        <v>20193.000000000004</v>
      </c>
      <c r="I577" s="334">
        <v>4462.5000000000009</v>
      </c>
      <c r="J577" s="334">
        <v>585.75000000000023</v>
      </c>
      <c r="K577" s="334">
        <f t="shared" si="161"/>
        <v>5048.2500000000009</v>
      </c>
      <c r="L577" s="359" t="s">
        <v>978</v>
      </c>
    </row>
    <row r="578" spans="1:61" s="26" customFormat="1" ht="28.5" x14ac:dyDescent="0.45">
      <c r="A578" s="323"/>
      <c r="B578" s="323"/>
      <c r="C578" s="323" t="s">
        <v>448</v>
      </c>
      <c r="D578" s="323"/>
      <c r="E578" s="338"/>
      <c r="F578" s="350">
        <f t="shared" ref="F578:H578" si="180">SUM(F579:F583)</f>
        <v>347182.50000000006</v>
      </c>
      <c r="G578" s="350">
        <f t="shared" si="180"/>
        <v>929222.25</v>
      </c>
      <c r="H578" s="350">
        <f t="shared" si="180"/>
        <v>1276404.75</v>
      </c>
      <c r="I578" s="350"/>
      <c r="J578" s="350"/>
      <c r="K578" s="328">
        <f t="shared" si="161"/>
        <v>0</v>
      </c>
      <c r="L578" s="358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  <c r="AF578" s="53"/>
      <c r="AG578" s="53"/>
      <c r="AH578" s="53"/>
      <c r="AI578" s="53"/>
      <c r="AJ578" s="53"/>
      <c r="AK578" s="53"/>
      <c r="AL578" s="53"/>
      <c r="AM578" s="53"/>
      <c r="AN578" s="53"/>
      <c r="AO578" s="53"/>
      <c r="AP578" s="53"/>
      <c r="AQ578" s="53"/>
      <c r="AR578" s="53"/>
      <c r="AS578" s="53"/>
      <c r="AT578" s="53"/>
      <c r="AU578" s="53"/>
      <c r="AV578" s="53"/>
      <c r="AW578" s="53"/>
      <c r="AX578" s="53"/>
      <c r="AY578" s="53"/>
      <c r="AZ578" s="53"/>
      <c r="BA578" s="53"/>
      <c r="BB578" s="53"/>
      <c r="BC578" s="53"/>
      <c r="BD578" s="53"/>
      <c r="BE578" s="53"/>
      <c r="BF578" s="53"/>
      <c r="BG578" s="53"/>
      <c r="BH578" s="53"/>
      <c r="BI578" s="53"/>
    </row>
    <row r="579" spans="1:61" ht="42.75" customHeight="1" outlineLevel="1" x14ac:dyDescent="0.45">
      <c r="A579" s="324">
        <v>473</v>
      </c>
      <c r="B579" s="324">
        <v>19</v>
      </c>
      <c r="C579" s="324" t="s">
        <v>449</v>
      </c>
      <c r="D579" s="324" t="s">
        <v>550</v>
      </c>
      <c r="E579" s="339">
        <v>8</v>
      </c>
      <c r="F579" s="334">
        <f>I579*E579</f>
        <v>51000.000000000007</v>
      </c>
      <c r="G579" s="334">
        <f>J579*E579</f>
        <v>297000</v>
      </c>
      <c r="H579" s="349">
        <f t="shared" si="160"/>
        <v>348000</v>
      </c>
      <c r="I579" s="334">
        <v>6375.0000000000009</v>
      </c>
      <c r="J579" s="334">
        <v>37125</v>
      </c>
      <c r="K579" s="334">
        <f t="shared" si="161"/>
        <v>43500</v>
      </c>
      <c r="L579" s="359" t="s">
        <v>979</v>
      </c>
    </row>
    <row r="580" spans="1:61" ht="28.5" customHeight="1" outlineLevel="1" x14ac:dyDescent="0.45">
      <c r="A580" s="324">
        <v>474</v>
      </c>
      <c r="B580" s="324">
        <v>20</v>
      </c>
      <c r="C580" s="324" t="s">
        <v>450</v>
      </c>
      <c r="D580" s="324" t="s">
        <v>550</v>
      </c>
      <c r="E580" s="339">
        <v>16</v>
      </c>
      <c r="F580" s="334">
        <f>I580*E580</f>
        <v>6120</v>
      </c>
      <c r="G580" s="334">
        <f>J580*E580</f>
        <v>145200.00000000006</v>
      </c>
      <c r="H580" s="349">
        <f t="shared" si="160"/>
        <v>151320.00000000006</v>
      </c>
      <c r="I580" s="334">
        <v>382.5</v>
      </c>
      <c r="J580" s="334">
        <v>9075.0000000000036</v>
      </c>
      <c r="K580" s="334">
        <f t="shared" si="161"/>
        <v>9457.5000000000036</v>
      </c>
      <c r="L580" s="359" t="s">
        <v>970</v>
      </c>
    </row>
    <row r="581" spans="1:61" ht="42.75" customHeight="1" outlineLevel="1" x14ac:dyDescent="0.45">
      <c r="A581" s="324">
        <v>475</v>
      </c>
      <c r="B581" s="324">
        <v>21</v>
      </c>
      <c r="C581" s="324" t="s">
        <v>451</v>
      </c>
      <c r="D581" s="324" t="s">
        <v>550</v>
      </c>
      <c r="E581" s="339">
        <v>12</v>
      </c>
      <c r="F581" s="334">
        <f>I581*E581</f>
        <v>53550.000000000015</v>
      </c>
      <c r="G581" s="334">
        <f>J581*E581</f>
        <v>15840.000000000005</v>
      </c>
      <c r="H581" s="349">
        <f t="shared" si="160"/>
        <v>69390.000000000015</v>
      </c>
      <c r="I581" s="334">
        <v>4462.5000000000009</v>
      </c>
      <c r="J581" s="334">
        <v>1320.0000000000005</v>
      </c>
      <c r="K581" s="334">
        <f t="shared" si="161"/>
        <v>5782.5000000000018</v>
      </c>
      <c r="L581" s="359" t="s">
        <v>980</v>
      </c>
    </row>
    <row r="582" spans="1:61" ht="57" customHeight="1" outlineLevel="1" x14ac:dyDescent="0.45">
      <c r="A582" s="324">
        <v>476</v>
      </c>
      <c r="B582" s="324">
        <v>22</v>
      </c>
      <c r="C582" s="324" t="s">
        <v>452</v>
      </c>
      <c r="D582" s="324" t="s">
        <v>550</v>
      </c>
      <c r="E582" s="339">
        <v>44</v>
      </c>
      <c r="F582" s="334">
        <f>I582*E582</f>
        <v>196350.00000000003</v>
      </c>
      <c r="G582" s="334">
        <f>J582*E582</f>
        <v>461010</v>
      </c>
      <c r="H582" s="349">
        <f t="shared" si="160"/>
        <v>657360</v>
      </c>
      <c r="I582" s="334">
        <v>4462.5000000000009</v>
      </c>
      <c r="J582" s="334">
        <v>10477.5</v>
      </c>
      <c r="K582" s="334">
        <f t="shared" si="161"/>
        <v>14940</v>
      </c>
      <c r="L582" s="359" t="s">
        <v>981</v>
      </c>
    </row>
    <row r="583" spans="1:61" ht="57" customHeight="1" outlineLevel="1" x14ac:dyDescent="0.45">
      <c r="A583" s="324">
        <v>477</v>
      </c>
      <c r="B583" s="324">
        <v>23</v>
      </c>
      <c r="C583" s="324" t="s">
        <v>453</v>
      </c>
      <c r="D583" s="324" t="s">
        <v>550</v>
      </c>
      <c r="E583" s="339">
        <v>9</v>
      </c>
      <c r="F583" s="334">
        <f>I583*E583</f>
        <v>40162.500000000007</v>
      </c>
      <c r="G583" s="334">
        <f>J583*E583</f>
        <v>10172.25</v>
      </c>
      <c r="H583" s="349">
        <f t="shared" si="160"/>
        <v>50334.750000000007</v>
      </c>
      <c r="I583" s="334">
        <v>4462.5000000000009</v>
      </c>
      <c r="J583" s="334">
        <v>1130.25</v>
      </c>
      <c r="K583" s="334">
        <f t="shared" si="161"/>
        <v>5592.7500000000009</v>
      </c>
      <c r="L583" s="359" t="s">
        <v>982</v>
      </c>
    </row>
    <row r="584" spans="1:61" s="26" customFormat="1" ht="28.5" x14ac:dyDescent="0.45">
      <c r="A584" s="323"/>
      <c r="B584" s="323"/>
      <c r="C584" s="323" t="s">
        <v>454</v>
      </c>
      <c r="D584" s="323"/>
      <c r="E584" s="338"/>
      <c r="F584" s="350">
        <f t="shared" ref="F584:H584" si="181">SUM(F585:F599)</f>
        <v>2672471.4000000004</v>
      </c>
      <c r="G584" s="350">
        <f t="shared" si="181"/>
        <v>733619.70000000019</v>
      </c>
      <c r="H584" s="350">
        <f t="shared" si="181"/>
        <v>3406091.1</v>
      </c>
      <c r="I584" s="350"/>
      <c r="J584" s="350"/>
      <c r="K584" s="328">
        <f t="shared" ref="K584:K647" si="182">I584+J584</f>
        <v>0</v>
      </c>
      <c r="L584" s="358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  <c r="AD584" s="53"/>
      <c r="AE584" s="53"/>
      <c r="AF584" s="53"/>
      <c r="AG584" s="53"/>
      <c r="AH584" s="53"/>
      <c r="AI584" s="53"/>
      <c r="AJ584" s="53"/>
      <c r="AK584" s="53"/>
      <c r="AL584" s="53"/>
      <c r="AM584" s="53"/>
      <c r="AN584" s="53"/>
      <c r="AO584" s="53"/>
      <c r="AP584" s="53"/>
      <c r="AQ584" s="53"/>
      <c r="AR584" s="53"/>
      <c r="AS584" s="53"/>
      <c r="AT584" s="53"/>
      <c r="AU584" s="53"/>
      <c r="AV584" s="53"/>
      <c r="AW584" s="53"/>
      <c r="AX584" s="53"/>
      <c r="AY584" s="53"/>
      <c r="AZ584" s="53"/>
      <c r="BA584" s="53"/>
      <c r="BB584" s="53"/>
      <c r="BC584" s="53"/>
      <c r="BD584" s="53"/>
      <c r="BE584" s="53"/>
      <c r="BF584" s="53"/>
      <c r="BG584" s="53"/>
      <c r="BH584" s="53"/>
      <c r="BI584" s="53"/>
    </row>
    <row r="585" spans="1:61" ht="85.5" customHeight="1" outlineLevel="1" x14ac:dyDescent="0.45">
      <c r="A585" s="324">
        <v>478</v>
      </c>
      <c r="B585" s="324">
        <v>24</v>
      </c>
      <c r="C585" s="324" t="s">
        <v>455</v>
      </c>
      <c r="D585" s="324" t="s">
        <v>557</v>
      </c>
      <c r="E585" s="339">
        <v>1722</v>
      </c>
      <c r="F585" s="334">
        <f t="shared" ref="F585:F599" si="183">I585*E585</f>
        <v>131733</v>
      </c>
      <c r="G585" s="334">
        <f t="shared" ref="G585:G599" si="184">J585*E585</f>
        <v>113652.00000000003</v>
      </c>
      <c r="H585" s="349">
        <f t="shared" ref="H585:H647" si="185">F585+G585</f>
        <v>245385.00000000003</v>
      </c>
      <c r="I585" s="334">
        <v>76.5</v>
      </c>
      <c r="J585" s="334">
        <v>66.000000000000014</v>
      </c>
      <c r="K585" s="334">
        <f t="shared" si="182"/>
        <v>142.5</v>
      </c>
      <c r="L585" s="359" t="s">
        <v>983</v>
      </c>
    </row>
    <row r="586" spans="1:61" ht="42.75" customHeight="1" outlineLevel="1" x14ac:dyDescent="0.45">
      <c r="A586" s="324">
        <v>479</v>
      </c>
      <c r="B586" s="324">
        <v>25</v>
      </c>
      <c r="C586" s="324" t="s">
        <v>456</v>
      </c>
      <c r="D586" s="324" t="s">
        <v>557</v>
      </c>
      <c r="E586" s="339">
        <v>1722</v>
      </c>
      <c r="F586" s="334">
        <f t="shared" si="183"/>
        <v>794789.1</v>
      </c>
      <c r="G586" s="334">
        <f t="shared" si="184"/>
        <v>119334.60000000002</v>
      </c>
      <c r="H586" s="349">
        <f t="shared" si="185"/>
        <v>914123.7</v>
      </c>
      <c r="I586" s="334">
        <v>461.55</v>
      </c>
      <c r="J586" s="334">
        <v>69.300000000000011</v>
      </c>
      <c r="K586" s="334">
        <f t="shared" si="182"/>
        <v>530.85</v>
      </c>
      <c r="L586" s="359" t="s">
        <v>984</v>
      </c>
    </row>
    <row r="587" spans="1:61" ht="85.5" customHeight="1" outlineLevel="1" x14ac:dyDescent="0.45">
      <c r="A587" s="324">
        <v>480</v>
      </c>
      <c r="B587" s="324">
        <v>26</v>
      </c>
      <c r="C587" s="324" t="s">
        <v>455</v>
      </c>
      <c r="D587" s="324" t="s">
        <v>557</v>
      </c>
      <c r="E587" s="339">
        <v>1746</v>
      </c>
      <c r="F587" s="334">
        <f t="shared" si="183"/>
        <v>133569</v>
      </c>
      <c r="G587" s="334">
        <f t="shared" si="184"/>
        <v>115236.00000000003</v>
      </c>
      <c r="H587" s="349">
        <f t="shared" si="185"/>
        <v>248805.00000000003</v>
      </c>
      <c r="I587" s="334">
        <v>76.5</v>
      </c>
      <c r="J587" s="334">
        <v>66.000000000000014</v>
      </c>
      <c r="K587" s="334">
        <f t="shared" si="182"/>
        <v>142.5</v>
      </c>
      <c r="L587" s="359" t="s">
        <v>985</v>
      </c>
    </row>
    <row r="588" spans="1:61" ht="28.5" customHeight="1" outlineLevel="1" x14ac:dyDescent="0.45">
      <c r="A588" s="324">
        <v>481</v>
      </c>
      <c r="B588" s="324">
        <v>27</v>
      </c>
      <c r="C588" s="324" t="s">
        <v>457</v>
      </c>
      <c r="D588" s="324" t="s">
        <v>557</v>
      </c>
      <c r="E588" s="339">
        <v>1746</v>
      </c>
      <c r="F588" s="334">
        <f t="shared" si="183"/>
        <v>805866.3</v>
      </c>
      <c r="G588" s="334">
        <f t="shared" si="184"/>
        <v>112355.10000000002</v>
      </c>
      <c r="H588" s="349">
        <f t="shared" si="185"/>
        <v>918221.4</v>
      </c>
      <c r="I588" s="334">
        <v>461.55</v>
      </c>
      <c r="J588" s="334">
        <v>64.350000000000009</v>
      </c>
      <c r="K588" s="334">
        <f t="shared" si="182"/>
        <v>525.9</v>
      </c>
      <c r="L588" s="359" t="s">
        <v>986</v>
      </c>
    </row>
    <row r="589" spans="1:61" ht="85.5" customHeight="1" outlineLevel="1" x14ac:dyDescent="0.45">
      <c r="A589" s="324">
        <v>482</v>
      </c>
      <c r="B589" s="324">
        <v>28</v>
      </c>
      <c r="C589" s="324" t="s">
        <v>455</v>
      </c>
      <c r="D589" s="324" t="s">
        <v>557</v>
      </c>
      <c r="E589" s="339">
        <v>1200</v>
      </c>
      <c r="F589" s="334">
        <f t="shared" si="183"/>
        <v>91800</v>
      </c>
      <c r="G589" s="334">
        <f t="shared" si="184"/>
        <v>79200.000000000015</v>
      </c>
      <c r="H589" s="349">
        <f t="shared" si="185"/>
        <v>171000</v>
      </c>
      <c r="I589" s="334">
        <v>76.5</v>
      </c>
      <c r="J589" s="334">
        <v>66.000000000000014</v>
      </c>
      <c r="K589" s="334">
        <f t="shared" si="182"/>
        <v>142.5</v>
      </c>
      <c r="L589" s="359" t="s">
        <v>987</v>
      </c>
    </row>
    <row r="590" spans="1:61" ht="28.5" customHeight="1" outlineLevel="1" x14ac:dyDescent="0.45">
      <c r="A590" s="324">
        <v>483</v>
      </c>
      <c r="B590" s="324">
        <v>29</v>
      </c>
      <c r="C590" s="324" t="s">
        <v>458</v>
      </c>
      <c r="D590" s="324" t="s">
        <v>557</v>
      </c>
      <c r="E590" s="339">
        <v>1200</v>
      </c>
      <c r="F590" s="334">
        <f t="shared" si="183"/>
        <v>553860</v>
      </c>
      <c r="G590" s="334">
        <f t="shared" si="184"/>
        <v>144540</v>
      </c>
      <c r="H590" s="349">
        <f t="shared" si="185"/>
        <v>698400</v>
      </c>
      <c r="I590" s="334">
        <v>461.55</v>
      </c>
      <c r="J590" s="334">
        <v>120.45</v>
      </c>
      <c r="K590" s="334">
        <f t="shared" si="182"/>
        <v>582</v>
      </c>
      <c r="L590" s="359" t="s">
        <v>988</v>
      </c>
    </row>
    <row r="591" spans="1:61" ht="85.5" customHeight="1" outlineLevel="1" x14ac:dyDescent="0.45">
      <c r="A591" s="324">
        <v>484</v>
      </c>
      <c r="B591" s="324">
        <v>30</v>
      </c>
      <c r="C591" s="324" t="s">
        <v>459</v>
      </c>
      <c r="D591" s="324" t="s">
        <v>557</v>
      </c>
      <c r="E591" s="339">
        <v>30</v>
      </c>
      <c r="F591" s="334">
        <f t="shared" si="183"/>
        <v>11475</v>
      </c>
      <c r="G591" s="334">
        <f t="shared" si="184"/>
        <v>3341.2500000000005</v>
      </c>
      <c r="H591" s="349">
        <f t="shared" si="185"/>
        <v>14816.25</v>
      </c>
      <c r="I591" s="334">
        <v>382.5</v>
      </c>
      <c r="J591" s="334">
        <v>111.37500000000001</v>
      </c>
      <c r="K591" s="334">
        <f t="shared" si="182"/>
        <v>493.875</v>
      </c>
      <c r="L591" s="359" t="s">
        <v>989</v>
      </c>
    </row>
    <row r="592" spans="1:61" ht="28.5" customHeight="1" outlineLevel="1" x14ac:dyDescent="0.45">
      <c r="A592" s="324">
        <v>485</v>
      </c>
      <c r="B592" s="324">
        <v>31</v>
      </c>
      <c r="C592" s="324" t="s">
        <v>460</v>
      </c>
      <c r="D592" s="324" t="s">
        <v>557</v>
      </c>
      <c r="E592" s="339">
        <v>30</v>
      </c>
      <c r="F592" s="334">
        <f t="shared" si="183"/>
        <v>13846.5</v>
      </c>
      <c r="G592" s="334">
        <f t="shared" si="184"/>
        <v>3613.5</v>
      </c>
      <c r="H592" s="349">
        <f t="shared" si="185"/>
        <v>17460</v>
      </c>
      <c r="I592" s="334">
        <v>461.55</v>
      </c>
      <c r="J592" s="334">
        <v>120.45</v>
      </c>
      <c r="K592" s="334">
        <f t="shared" si="182"/>
        <v>582</v>
      </c>
      <c r="L592" s="359" t="s">
        <v>990</v>
      </c>
    </row>
    <row r="593" spans="1:61" ht="85.5" customHeight="1" outlineLevel="1" x14ac:dyDescent="0.45">
      <c r="A593" s="324">
        <v>486</v>
      </c>
      <c r="B593" s="324">
        <v>32</v>
      </c>
      <c r="C593" s="324" t="s">
        <v>455</v>
      </c>
      <c r="D593" s="324" t="s">
        <v>557</v>
      </c>
      <c r="E593" s="339">
        <v>100</v>
      </c>
      <c r="F593" s="334">
        <f t="shared" si="183"/>
        <v>7650</v>
      </c>
      <c r="G593" s="334">
        <f t="shared" si="184"/>
        <v>6600.0000000000018</v>
      </c>
      <c r="H593" s="349">
        <f t="shared" si="185"/>
        <v>14250.000000000002</v>
      </c>
      <c r="I593" s="334">
        <v>76.5</v>
      </c>
      <c r="J593" s="334">
        <v>66.000000000000014</v>
      </c>
      <c r="K593" s="334">
        <f t="shared" si="182"/>
        <v>142.5</v>
      </c>
      <c r="L593" s="359" t="s">
        <v>991</v>
      </c>
    </row>
    <row r="594" spans="1:61" ht="42.75" customHeight="1" outlineLevel="1" x14ac:dyDescent="0.45">
      <c r="A594" s="324">
        <v>487</v>
      </c>
      <c r="B594" s="324">
        <v>33</v>
      </c>
      <c r="C594" s="324" t="s">
        <v>461</v>
      </c>
      <c r="D594" s="324" t="s">
        <v>557</v>
      </c>
      <c r="E594" s="339">
        <v>100</v>
      </c>
      <c r="F594" s="334">
        <f t="shared" si="183"/>
        <v>46155</v>
      </c>
      <c r="G594" s="334">
        <f t="shared" si="184"/>
        <v>9735.0000000000018</v>
      </c>
      <c r="H594" s="349">
        <f t="shared" si="185"/>
        <v>55890</v>
      </c>
      <c r="I594" s="334">
        <v>461.55</v>
      </c>
      <c r="J594" s="334">
        <v>97.350000000000023</v>
      </c>
      <c r="K594" s="334">
        <f t="shared" si="182"/>
        <v>558.90000000000009</v>
      </c>
      <c r="L594" s="359" t="s">
        <v>992</v>
      </c>
    </row>
    <row r="595" spans="1:61" ht="28.5" customHeight="1" outlineLevel="1" x14ac:dyDescent="0.45">
      <c r="A595" s="324">
        <v>488</v>
      </c>
      <c r="B595" s="324">
        <v>34</v>
      </c>
      <c r="C595" s="324" t="s">
        <v>462</v>
      </c>
      <c r="D595" s="324" t="s">
        <v>550</v>
      </c>
      <c r="E595" s="339">
        <v>2</v>
      </c>
      <c r="F595" s="334">
        <f t="shared" si="183"/>
        <v>127.50000000000001</v>
      </c>
      <c r="G595" s="334">
        <f t="shared" si="184"/>
        <v>74.25</v>
      </c>
      <c r="H595" s="349">
        <f t="shared" si="185"/>
        <v>201.75</v>
      </c>
      <c r="I595" s="334">
        <v>63.750000000000007</v>
      </c>
      <c r="J595" s="334">
        <v>37.125</v>
      </c>
      <c r="K595" s="334">
        <f t="shared" si="182"/>
        <v>100.875</v>
      </c>
      <c r="L595" s="359" t="s">
        <v>993</v>
      </c>
    </row>
    <row r="596" spans="1:61" ht="57" customHeight="1" outlineLevel="1" x14ac:dyDescent="0.45">
      <c r="A596" s="324">
        <v>489</v>
      </c>
      <c r="B596" s="324">
        <v>35</v>
      </c>
      <c r="C596" s="324" t="s">
        <v>463</v>
      </c>
      <c r="D596" s="324" t="s">
        <v>550</v>
      </c>
      <c r="E596" s="339">
        <v>4</v>
      </c>
      <c r="F596" s="334">
        <f t="shared" si="183"/>
        <v>5100</v>
      </c>
      <c r="G596" s="334">
        <f t="shared" si="184"/>
        <v>7788.0000000000009</v>
      </c>
      <c r="H596" s="349">
        <f t="shared" si="185"/>
        <v>12888</v>
      </c>
      <c r="I596" s="334">
        <v>1275</v>
      </c>
      <c r="J596" s="334">
        <v>1947.0000000000002</v>
      </c>
      <c r="K596" s="334">
        <f t="shared" si="182"/>
        <v>3222</v>
      </c>
      <c r="L596" s="359" t="s">
        <v>994</v>
      </c>
    </row>
    <row r="597" spans="1:61" ht="42.75" customHeight="1" outlineLevel="1" x14ac:dyDescent="0.45">
      <c r="A597" s="324">
        <v>490</v>
      </c>
      <c r="B597" s="324">
        <v>36</v>
      </c>
      <c r="C597" s="324" t="s">
        <v>464</v>
      </c>
      <c r="D597" s="324" t="s">
        <v>564</v>
      </c>
      <c r="E597" s="339">
        <v>20</v>
      </c>
      <c r="F597" s="334">
        <f t="shared" si="183"/>
        <v>38250</v>
      </c>
      <c r="G597" s="334">
        <f t="shared" si="184"/>
        <v>0</v>
      </c>
      <c r="H597" s="349">
        <f t="shared" si="185"/>
        <v>38250</v>
      </c>
      <c r="I597" s="334">
        <v>1912.5</v>
      </c>
      <c r="J597" s="334">
        <v>0</v>
      </c>
      <c r="K597" s="334">
        <f t="shared" si="182"/>
        <v>1912.5</v>
      </c>
      <c r="L597" s="359"/>
    </row>
    <row r="598" spans="1:61" ht="42.75" customHeight="1" outlineLevel="1" x14ac:dyDescent="0.45">
      <c r="A598" s="324">
        <v>491</v>
      </c>
      <c r="B598" s="324">
        <v>37</v>
      </c>
      <c r="C598" s="324" t="s">
        <v>465</v>
      </c>
      <c r="D598" s="324" t="s">
        <v>550</v>
      </c>
      <c r="E598" s="339">
        <v>20</v>
      </c>
      <c r="F598" s="334">
        <f t="shared" si="183"/>
        <v>12750</v>
      </c>
      <c r="G598" s="334">
        <f t="shared" si="184"/>
        <v>7590.0000000000018</v>
      </c>
      <c r="H598" s="349">
        <f t="shared" si="185"/>
        <v>20340</v>
      </c>
      <c r="I598" s="334">
        <v>637.5</v>
      </c>
      <c r="J598" s="334">
        <v>379.50000000000011</v>
      </c>
      <c r="K598" s="334">
        <f t="shared" si="182"/>
        <v>1017.0000000000001</v>
      </c>
      <c r="L598" s="359" t="s">
        <v>995</v>
      </c>
    </row>
    <row r="599" spans="1:61" ht="57" customHeight="1" outlineLevel="1" x14ac:dyDescent="0.45">
      <c r="A599" s="324">
        <v>492</v>
      </c>
      <c r="B599" s="324">
        <v>38</v>
      </c>
      <c r="C599" s="324" t="s">
        <v>466</v>
      </c>
      <c r="D599" s="324" t="s">
        <v>550</v>
      </c>
      <c r="E599" s="339">
        <v>20</v>
      </c>
      <c r="F599" s="334">
        <f t="shared" si="183"/>
        <v>25500</v>
      </c>
      <c r="G599" s="334">
        <f t="shared" si="184"/>
        <v>10560.000000000002</v>
      </c>
      <c r="H599" s="349">
        <f t="shared" si="185"/>
        <v>36060</v>
      </c>
      <c r="I599" s="334">
        <v>1275</v>
      </c>
      <c r="J599" s="334">
        <v>528.00000000000011</v>
      </c>
      <c r="K599" s="334">
        <f t="shared" si="182"/>
        <v>1803</v>
      </c>
      <c r="L599" s="359" t="s">
        <v>996</v>
      </c>
    </row>
    <row r="600" spans="1:61" s="26" customFormat="1" x14ac:dyDescent="0.45">
      <c r="A600" s="323"/>
      <c r="B600" s="323"/>
      <c r="C600" s="323" t="s">
        <v>467</v>
      </c>
      <c r="D600" s="323"/>
      <c r="E600" s="338"/>
      <c r="F600" s="350">
        <f t="shared" ref="F600:H600" si="186">SUM(F601)</f>
        <v>612000</v>
      </c>
      <c r="G600" s="350">
        <f t="shared" si="186"/>
        <v>0</v>
      </c>
      <c r="H600" s="350">
        <f t="shared" si="186"/>
        <v>612000</v>
      </c>
      <c r="I600" s="350"/>
      <c r="J600" s="350"/>
      <c r="K600" s="328">
        <f t="shared" si="182"/>
        <v>0</v>
      </c>
      <c r="L600" s="358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D600" s="53"/>
      <c r="AE600" s="53"/>
      <c r="AF600" s="53"/>
      <c r="AG600" s="53"/>
      <c r="AH600" s="53"/>
      <c r="AI600" s="53"/>
      <c r="AJ600" s="53"/>
      <c r="AK600" s="53"/>
      <c r="AL600" s="53"/>
      <c r="AM600" s="53"/>
      <c r="AN600" s="53"/>
      <c r="AO600" s="53"/>
      <c r="AP600" s="53"/>
      <c r="AQ600" s="53"/>
      <c r="AR600" s="53"/>
      <c r="AS600" s="53"/>
      <c r="AT600" s="53"/>
      <c r="AU600" s="53"/>
      <c r="AV600" s="53"/>
      <c r="AW600" s="53"/>
      <c r="AX600" s="53"/>
      <c r="AY600" s="53"/>
      <c r="AZ600" s="53"/>
      <c r="BA600" s="53"/>
      <c r="BB600" s="53"/>
      <c r="BC600" s="53"/>
      <c r="BD600" s="53"/>
      <c r="BE600" s="53"/>
      <c r="BF600" s="53"/>
      <c r="BG600" s="53"/>
      <c r="BH600" s="53"/>
      <c r="BI600" s="53"/>
    </row>
    <row r="601" spans="1:61" ht="57" customHeight="1" outlineLevel="1" x14ac:dyDescent="0.45">
      <c r="A601" s="324">
        <v>493</v>
      </c>
      <c r="B601" s="324">
        <v>39</v>
      </c>
      <c r="C601" s="324" t="s">
        <v>468</v>
      </c>
      <c r="D601" s="324" t="s">
        <v>565</v>
      </c>
      <c r="E601" s="339">
        <v>1</v>
      </c>
      <c r="F601" s="334">
        <f>I601*E601</f>
        <v>612000</v>
      </c>
      <c r="G601" s="334">
        <f>J601*E601</f>
        <v>0</v>
      </c>
      <c r="H601" s="349">
        <f t="shared" si="185"/>
        <v>612000</v>
      </c>
      <c r="I601" s="334">
        <v>612000</v>
      </c>
      <c r="J601" s="334">
        <v>0</v>
      </c>
      <c r="K601" s="334">
        <f t="shared" si="182"/>
        <v>612000</v>
      </c>
      <c r="L601" s="359"/>
    </row>
    <row r="602" spans="1:61" s="26" customFormat="1" x14ac:dyDescent="0.45">
      <c r="A602" s="323"/>
      <c r="B602" s="323"/>
      <c r="C602" s="323" t="s">
        <v>1064</v>
      </c>
      <c r="D602" s="323"/>
      <c r="E602" s="338"/>
      <c r="F602" s="350">
        <f t="shared" ref="F602:H602" si="187">SUM(F603:F608)</f>
        <v>2302880.5971630001</v>
      </c>
      <c r="G602" s="350">
        <f t="shared" si="187"/>
        <v>5352888.3606000002</v>
      </c>
      <c r="H602" s="350">
        <f t="shared" si="187"/>
        <v>7655768.9577629995</v>
      </c>
      <c r="I602" s="350"/>
      <c r="J602" s="350"/>
      <c r="K602" s="328">
        <f t="shared" si="182"/>
        <v>0</v>
      </c>
      <c r="L602" s="358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53"/>
      <c r="AE602" s="53"/>
      <c r="AF602" s="53"/>
      <c r="AG602" s="53"/>
      <c r="AH602" s="53"/>
      <c r="AI602" s="53"/>
      <c r="AJ602" s="53"/>
      <c r="AK602" s="53"/>
      <c r="AL602" s="53"/>
      <c r="AM602" s="53"/>
      <c r="AN602" s="53"/>
      <c r="AO602" s="53"/>
      <c r="AP602" s="53"/>
      <c r="AQ602" s="53"/>
      <c r="AR602" s="53"/>
      <c r="AS602" s="53"/>
      <c r="AT602" s="53"/>
      <c r="AU602" s="53"/>
      <c r="AV602" s="53"/>
      <c r="AW602" s="53"/>
      <c r="AX602" s="53"/>
      <c r="AY602" s="53"/>
      <c r="AZ602" s="53"/>
      <c r="BA602" s="53"/>
      <c r="BB602" s="53"/>
      <c r="BC602" s="53"/>
      <c r="BD602" s="53"/>
      <c r="BE602" s="53"/>
      <c r="BF602" s="53"/>
      <c r="BG602" s="53"/>
      <c r="BH602" s="53"/>
      <c r="BI602" s="53"/>
    </row>
    <row r="603" spans="1:61" ht="28.5" customHeight="1" outlineLevel="1" x14ac:dyDescent="0.45">
      <c r="A603" s="324">
        <v>494</v>
      </c>
      <c r="B603" s="324">
        <v>40</v>
      </c>
      <c r="C603" s="324" t="s">
        <v>469</v>
      </c>
      <c r="D603" s="324" t="s">
        <v>566</v>
      </c>
      <c r="E603" s="339">
        <v>2</v>
      </c>
      <c r="F603" s="334">
        <f t="shared" ref="F603:F608" si="188">I603*E603</f>
        <v>142023.93300000002</v>
      </c>
      <c r="G603" s="334">
        <f t="shared" ref="G603:G608" si="189">J603*E603</f>
        <v>145869.57000000004</v>
      </c>
      <c r="H603" s="349">
        <f t="shared" si="185"/>
        <v>287893.50300000003</v>
      </c>
      <c r="I603" s="334">
        <v>71011.96650000001</v>
      </c>
      <c r="J603" s="334">
        <v>72934.785000000018</v>
      </c>
      <c r="K603" s="334">
        <f t="shared" si="182"/>
        <v>143946.75150000001</v>
      </c>
      <c r="L603" s="359" t="s">
        <v>997</v>
      </c>
    </row>
    <row r="604" spans="1:61" ht="28.5" customHeight="1" outlineLevel="1" x14ac:dyDescent="0.45">
      <c r="A604" s="324">
        <v>495</v>
      </c>
      <c r="B604" s="324">
        <v>41</v>
      </c>
      <c r="C604" s="324" t="s">
        <v>470</v>
      </c>
      <c r="D604" s="324" t="s">
        <v>566</v>
      </c>
      <c r="E604" s="339">
        <v>4</v>
      </c>
      <c r="F604" s="334">
        <f t="shared" si="188"/>
        <v>274941.67320000002</v>
      </c>
      <c r="G604" s="334">
        <f t="shared" si="189"/>
        <v>282386.41200000001</v>
      </c>
      <c r="H604" s="349">
        <f t="shared" si="185"/>
        <v>557328.08520000009</v>
      </c>
      <c r="I604" s="334">
        <v>68735.418300000005</v>
      </c>
      <c r="J604" s="334">
        <v>70596.603000000003</v>
      </c>
      <c r="K604" s="334">
        <f t="shared" si="182"/>
        <v>139332.02130000002</v>
      </c>
      <c r="L604" s="359" t="s">
        <v>998</v>
      </c>
    </row>
    <row r="605" spans="1:61" ht="28.5" customHeight="1" outlineLevel="1" x14ac:dyDescent="0.45">
      <c r="A605" s="324">
        <v>496</v>
      </c>
      <c r="B605" s="324">
        <v>42</v>
      </c>
      <c r="C605" s="324" t="s">
        <v>471</v>
      </c>
      <c r="D605" s="324" t="s">
        <v>566</v>
      </c>
      <c r="E605" s="339">
        <v>2</v>
      </c>
      <c r="F605" s="334">
        <f t="shared" si="188"/>
        <v>77744.746799999994</v>
      </c>
      <c r="G605" s="334">
        <f t="shared" si="189"/>
        <v>79849.895400000023</v>
      </c>
      <c r="H605" s="349">
        <f t="shared" si="185"/>
        <v>157594.6422</v>
      </c>
      <c r="I605" s="334">
        <v>38872.373399999997</v>
      </c>
      <c r="J605" s="334">
        <v>39924.947700000012</v>
      </c>
      <c r="K605" s="334">
        <f t="shared" si="182"/>
        <v>78797.321100000001</v>
      </c>
      <c r="L605" s="359" t="s">
        <v>999</v>
      </c>
    </row>
    <row r="606" spans="1:61" ht="57" customHeight="1" outlineLevel="1" x14ac:dyDescent="0.45">
      <c r="A606" s="324">
        <v>497</v>
      </c>
      <c r="B606" s="324">
        <v>43</v>
      </c>
      <c r="C606" s="324" t="s">
        <v>472</v>
      </c>
      <c r="D606" s="324" t="s">
        <v>566</v>
      </c>
      <c r="E606" s="339">
        <v>6</v>
      </c>
      <c r="F606" s="334">
        <f t="shared" si="188"/>
        <v>1286649.9810000001</v>
      </c>
      <c r="G606" s="334">
        <f t="shared" si="189"/>
        <v>3619731.3372</v>
      </c>
      <c r="H606" s="349">
        <f t="shared" si="185"/>
        <v>4906381.3181999996</v>
      </c>
      <c r="I606" s="334">
        <v>214441.66350000002</v>
      </c>
      <c r="J606" s="334">
        <v>603288.55619999999</v>
      </c>
      <c r="K606" s="334">
        <f t="shared" si="182"/>
        <v>817730.21970000002</v>
      </c>
      <c r="L606" s="359"/>
    </row>
    <row r="607" spans="1:61" ht="57" customHeight="1" outlineLevel="1" x14ac:dyDescent="0.45">
      <c r="A607" s="324">
        <v>498</v>
      </c>
      <c r="B607" s="324">
        <v>44</v>
      </c>
      <c r="C607" s="324" t="s">
        <v>473</v>
      </c>
      <c r="D607" s="324" t="s">
        <v>566</v>
      </c>
      <c r="E607" s="339">
        <v>2</v>
      </c>
      <c r="F607" s="334">
        <f t="shared" si="188"/>
        <v>409171.87799999997</v>
      </c>
      <c r="G607" s="334">
        <f t="shared" si="189"/>
        <v>1151122.8960000002</v>
      </c>
      <c r="H607" s="349">
        <f t="shared" si="185"/>
        <v>1560294.7740000002</v>
      </c>
      <c r="I607" s="334">
        <v>204585.93899999998</v>
      </c>
      <c r="J607" s="334">
        <v>575561.44800000009</v>
      </c>
      <c r="K607" s="334">
        <f t="shared" si="182"/>
        <v>780147.3870000001</v>
      </c>
      <c r="L607" s="359"/>
    </row>
    <row r="608" spans="1:61" ht="57" customHeight="1" outlineLevel="1" x14ac:dyDescent="0.45">
      <c r="A608" s="324">
        <v>499</v>
      </c>
      <c r="B608" s="324">
        <v>45</v>
      </c>
      <c r="C608" s="324" t="s">
        <v>474</v>
      </c>
      <c r="D608" s="324" t="s">
        <v>549</v>
      </c>
      <c r="E608" s="339">
        <v>29.87</v>
      </c>
      <c r="F608" s="334">
        <f t="shared" si="188"/>
        <v>112348.385163</v>
      </c>
      <c r="G608" s="334">
        <f t="shared" si="189"/>
        <v>73928.25</v>
      </c>
      <c r="H608" s="349">
        <f t="shared" si="185"/>
        <v>186276.635163</v>
      </c>
      <c r="I608" s="334">
        <v>3761.2448999999997</v>
      </c>
      <c r="J608" s="334">
        <v>2475</v>
      </c>
      <c r="K608" s="334">
        <f t="shared" si="182"/>
        <v>6236.2448999999997</v>
      </c>
      <c r="L608" s="359" t="s">
        <v>1000</v>
      </c>
    </row>
    <row r="609" spans="1:61" s="26" customFormat="1" ht="24.6" customHeight="1" x14ac:dyDescent="0.45">
      <c r="A609" s="323"/>
      <c r="B609" s="323"/>
      <c r="C609" s="323" t="s">
        <v>1063</v>
      </c>
      <c r="D609" s="323"/>
      <c r="E609" s="338"/>
      <c r="F609" s="350">
        <f t="shared" ref="F609:H609" si="190">SUM(F610:F614)</f>
        <v>8067850.1603999995</v>
      </c>
      <c r="G609" s="350">
        <f t="shared" si="190"/>
        <v>8286307.3458000012</v>
      </c>
      <c r="H609" s="350">
        <f t="shared" si="190"/>
        <v>16354157.506200001</v>
      </c>
      <c r="I609" s="350"/>
      <c r="J609" s="350"/>
      <c r="K609" s="328">
        <f t="shared" si="182"/>
        <v>0</v>
      </c>
      <c r="L609" s="358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  <c r="AJ609" s="53"/>
      <c r="AK609" s="53"/>
      <c r="AL609" s="53"/>
      <c r="AM609" s="53"/>
      <c r="AN609" s="53"/>
      <c r="AO609" s="53"/>
      <c r="AP609" s="53"/>
      <c r="AQ609" s="53"/>
      <c r="AR609" s="53"/>
      <c r="AS609" s="53"/>
      <c r="AT609" s="53"/>
      <c r="AU609" s="53"/>
      <c r="AV609" s="53"/>
      <c r="AW609" s="53"/>
      <c r="AX609" s="53"/>
      <c r="AY609" s="53"/>
      <c r="AZ609" s="53"/>
      <c r="BA609" s="53"/>
      <c r="BB609" s="53"/>
      <c r="BC609" s="53"/>
      <c r="BD609" s="53"/>
      <c r="BE609" s="53"/>
      <c r="BF609" s="53"/>
      <c r="BG609" s="53"/>
      <c r="BH609" s="53"/>
      <c r="BI609" s="53"/>
    </row>
    <row r="610" spans="1:61" ht="42.75" customHeight="1" outlineLevel="1" x14ac:dyDescent="0.45">
      <c r="A610" s="324">
        <v>500</v>
      </c>
      <c r="B610" s="324">
        <v>46</v>
      </c>
      <c r="C610" s="324" t="s">
        <v>475</v>
      </c>
      <c r="D610" s="324" t="s">
        <v>566</v>
      </c>
      <c r="E610" s="339">
        <v>32</v>
      </c>
      <c r="F610" s="334">
        <f>I610*E610</f>
        <v>4132586.304</v>
      </c>
      <c r="G610" s="334">
        <f>J610*E610</f>
        <v>4244486.4000000004</v>
      </c>
      <c r="H610" s="349">
        <f t="shared" si="185"/>
        <v>8377072.7039999999</v>
      </c>
      <c r="I610" s="334">
        <v>129143.322</v>
      </c>
      <c r="J610" s="334">
        <v>132640.20000000001</v>
      </c>
      <c r="K610" s="334">
        <f t="shared" si="182"/>
        <v>261783.522</v>
      </c>
      <c r="L610" s="359"/>
    </row>
    <row r="611" spans="1:61" ht="42.75" customHeight="1" outlineLevel="1" x14ac:dyDescent="0.45">
      <c r="A611" s="324">
        <v>501</v>
      </c>
      <c r="B611" s="324">
        <v>47</v>
      </c>
      <c r="C611" s="324" t="s">
        <v>476</v>
      </c>
      <c r="D611" s="324" t="s">
        <v>566</v>
      </c>
      <c r="E611" s="339">
        <v>2</v>
      </c>
      <c r="F611" s="334">
        <f>I611*E611</f>
        <v>303677.98019999999</v>
      </c>
      <c r="G611" s="334">
        <f>J611*E611</f>
        <v>311900.82660000003</v>
      </c>
      <c r="H611" s="349">
        <f t="shared" si="185"/>
        <v>615578.80680000002</v>
      </c>
      <c r="I611" s="334">
        <v>151838.9901</v>
      </c>
      <c r="J611" s="334">
        <v>155950.41330000001</v>
      </c>
      <c r="K611" s="334">
        <f t="shared" si="182"/>
        <v>307789.40340000001</v>
      </c>
      <c r="L611" s="359"/>
    </row>
    <row r="612" spans="1:61" ht="42.75" customHeight="1" outlineLevel="1" x14ac:dyDescent="0.45">
      <c r="A612" s="324">
        <v>502</v>
      </c>
      <c r="B612" s="324">
        <v>48</v>
      </c>
      <c r="C612" s="324" t="s">
        <v>477</v>
      </c>
      <c r="D612" s="324" t="s">
        <v>566</v>
      </c>
      <c r="E612" s="339">
        <v>6</v>
      </c>
      <c r="F612" s="334">
        <f>I612*E612</f>
        <v>705835.05300000019</v>
      </c>
      <c r="G612" s="334">
        <f>J612*E612</f>
        <v>724947.3</v>
      </c>
      <c r="H612" s="349">
        <f t="shared" si="185"/>
        <v>1430782.3530000001</v>
      </c>
      <c r="I612" s="334">
        <v>117639.17550000003</v>
      </c>
      <c r="J612" s="334">
        <v>120824.55</v>
      </c>
      <c r="K612" s="334">
        <f t="shared" si="182"/>
        <v>238463.72550000003</v>
      </c>
      <c r="L612" s="359"/>
    </row>
    <row r="613" spans="1:61" ht="42.75" customHeight="1" outlineLevel="1" x14ac:dyDescent="0.45">
      <c r="A613" s="324">
        <v>503</v>
      </c>
      <c r="B613" s="324">
        <v>49</v>
      </c>
      <c r="C613" s="324" t="s">
        <v>478</v>
      </c>
      <c r="D613" s="324" t="s">
        <v>566</v>
      </c>
      <c r="E613" s="339">
        <v>12</v>
      </c>
      <c r="F613" s="334">
        <f>I613*E613</f>
        <v>1499250.06</v>
      </c>
      <c r="G613" s="334">
        <f>J613*E613</f>
        <v>1539846.0396000003</v>
      </c>
      <c r="H613" s="349">
        <f t="shared" si="185"/>
        <v>3039096.0996000003</v>
      </c>
      <c r="I613" s="334">
        <v>124937.505</v>
      </c>
      <c r="J613" s="334">
        <v>128320.50330000001</v>
      </c>
      <c r="K613" s="334">
        <f t="shared" si="182"/>
        <v>253258.00830000002</v>
      </c>
      <c r="L613" s="359"/>
    </row>
    <row r="614" spans="1:61" ht="42.75" customHeight="1" outlineLevel="1" x14ac:dyDescent="0.45">
      <c r="A614" s="324">
        <v>504</v>
      </c>
      <c r="B614" s="324">
        <v>50</v>
      </c>
      <c r="C614" s="324" t="s">
        <v>479</v>
      </c>
      <c r="D614" s="324" t="s">
        <v>566</v>
      </c>
      <c r="E614" s="339">
        <v>12</v>
      </c>
      <c r="F614" s="334">
        <f>I614*E614</f>
        <v>1426500.7631999999</v>
      </c>
      <c r="G614" s="334">
        <f>J614*E614</f>
        <v>1465126.7796</v>
      </c>
      <c r="H614" s="349">
        <f t="shared" si="185"/>
        <v>2891627.5427999999</v>
      </c>
      <c r="I614" s="334">
        <v>118875.06359999999</v>
      </c>
      <c r="J614" s="334">
        <v>122093.8983</v>
      </c>
      <c r="K614" s="334">
        <f t="shared" si="182"/>
        <v>240968.96189999999</v>
      </c>
      <c r="L614" s="359"/>
    </row>
    <row r="615" spans="1:61" s="205" customFormat="1" ht="42.75" customHeight="1" x14ac:dyDescent="0.45">
      <c r="A615" s="322"/>
      <c r="B615" s="322"/>
      <c r="C615" s="322" t="s">
        <v>480</v>
      </c>
      <c r="D615" s="322"/>
      <c r="E615" s="342"/>
      <c r="F615" s="348">
        <f t="shared" ref="F615:H615" si="191">F616+F621+F626+F633</f>
        <v>4039929.3</v>
      </c>
      <c r="G615" s="348">
        <f t="shared" si="191"/>
        <v>15713000.325000003</v>
      </c>
      <c r="H615" s="348">
        <f t="shared" si="191"/>
        <v>19752929.625</v>
      </c>
      <c r="I615" s="348"/>
      <c r="J615" s="348"/>
      <c r="K615" s="330">
        <f t="shared" si="182"/>
        <v>0</v>
      </c>
      <c r="L615" s="357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  <c r="AF615" s="55"/>
      <c r="AG615" s="55"/>
      <c r="AH615" s="55"/>
      <c r="AI615" s="55"/>
      <c r="AJ615" s="55"/>
      <c r="AK615" s="55"/>
      <c r="AL615" s="55"/>
      <c r="AM615" s="55"/>
      <c r="AN615" s="55"/>
      <c r="AO615" s="55"/>
      <c r="AP615" s="55"/>
      <c r="AQ615" s="55"/>
      <c r="AR615" s="55"/>
      <c r="AS615" s="55"/>
      <c r="AT615" s="55"/>
      <c r="AU615" s="55"/>
      <c r="AV615" s="55"/>
      <c r="AW615" s="55"/>
      <c r="AX615" s="55"/>
      <c r="AY615" s="55"/>
      <c r="AZ615" s="55"/>
      <c r="BA615" s="55"/>
      <c r="BB615" s="55"/>
      <c r="BC615" s="55"/>
      <c r="BD615" s="55"/>
      <c r="BE615" s="55"/>
      <c r="BF615" s="55"/>
      <c r="BG615" s="55"/>
      <c r="BH615" s="55"/>
      <c r="BI615" s="55"/>
    </row>
    <row r="616" spans="1:61" s="26" customFormat="1" x14ac:dyDescent="0.45">
      <c r="A616" s="323"/>
      <c r="B616" s="323"/>
      <c r="C616" s="323" t="s">
        <v>481</v>
      </c>
      <c r="D616" s="323"/>
      <c r="E616" s="338"/>
      <c r="F616" s="350">
        <f t="shared" ref="F616:H616" si="192">SUM(F617:F620)</f>
        <v>1677721.5</v>
      </c>
      <c r="G616" s="350">
        <f t="shared" si="192"/>
        <v>6511895.7750000004</v>
      </c>
      <c r="H616" s="350">
        <f t="shared" si="192"/>
        <v>8189617.2750000004</v>
      </c>
      <c r="I616" s="350"/>
      <c r="J616" s="350"/>
      <c r="K616" s="328">
        <f t="shared" si="182"/>
        <v>0</v>
      </c>
      <c r="L616" s="358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53"/>
      <c r="AO616" s="53"/>
      <c r="AP616" s="53"/>
      <c r="AQ616" s="53"/>
      <c r="AR616" s="53"/>
      <c r="AS616" s="53"/>
      <c r="AT616" s="53"/>
      <c r="AU616" s="53"/>
      <c r="AV616" s="53"/>
      <c r="AW616" s="53"/>
      <c r="AX616" s="53"/>
      <c r="AY616" s="53"/>
      <c r="AZ616" s="53"/>
      <c r="BA616" s="53"/>
      <c r="BB616" s="53"/>
      <c r="BC616" s="53"/>
      <c r="BD616" s="53"/>
      <c r="BE616" s="53"/>
      <c r="BF616" s="53"/>
      <c r="BG616" s="53"/>
      <c r="BH616" s="53"/>
      <c r="BI616" s="53"/>
    </row>
    <row r="617" spans="1:61" ht="42.75" customHeight="1" outlineLevel="1" x14ac:dyDescent="0.45">
      <c r="A617" s="324">
        <v>505</v>
      </c>
      <c r="B617" s="324">
        <v>51</v>
      </c>
      <c r="C617" s="324" t="s">
        <v>482</v>
      </c>
      <c r="D617" s="324" t="s">
        <v>550</v>
      </c>
      <c r="E617" s="339">
        <v>27</v>
      </c>
      <c r="F617" s="334">
        <f>I617*E617</f>
        <v>516375</v>
      </c>
      <c r="G617" s="334">
        <f>J617*E617</f>
        <v>2057210.4362933303</v>
      </c>
      <c r="H617" s="349">
        <f t="shared" si="185"/>
        <v>2573585.43629333</v>
      </c>
      <c r="I617" s="334">
        <v>19125</v>
      </c>
      <c r="J617" s="334">
        <v>76192.979121975193</v>
      </c>
      <c r="K617" s="334">
        <f t="shared" si="182"/>
        <v>95317.979121975193</v>
      </c>
      <c r="L617" s="359" t="s">
        <v>1001</v>
      </c>
    </row>
    <row r="618" spans="1:61" ht="45.4" customHeight="1" outlineLevel="1" x14ac:dyDescent="0.45">
      <c r="A618" s="324">
        <v>506</v>
      </c>
      <c r="B618" s="324">
        <v>52</v>
      </c>
      <c r="C618" s="324" t="s">
        <v>483</v>
      </c>
      <c r="D618" s="324" t="s">
        <v>550</v>
      </c>
      <c r="E618" s="339">
        <v>135</v>
      </c>
      <c r="F618" s="334">
        <f>I618*E618</f>
        <v>430312.50000000006</v>
      </c>
      <c r="G618" s="334">
        <f>J618*E618</f>
        <v>3762742.1434701355</v>
      </c>
      <c r="H618" s="349">
        <f t="shared" si="185"/>
        <v>4193054.6434701355</v>
      </c>
      <c r="I618" s="334">
        <v>3187.5000000000005</v>
      </c>
      <c r="J618" s="334">
        <v>27872.164025704707</v>
      </c>
      <c r="K618" s="334">
        <f t="shared" si="182"/>
        <v>31059.664025704707</v>
      </c>
      <c r="L618" s="359" t="s">
        <v>1002</v>
      </c>
    </row>
    <row r="619" spans="1:61" ht="28.5" customHeight="1" outlineLevel="1" x14ac:dyDescent="0.45">
      <c r="A619" s="324">
        <v>507</v>
      </c>
      <c r="B619" s="324">
        <v>53</v>
      </c>
      <c r="C619" s="324" t="s">
        <v>484</v>
      </c>
      <c r="D619" s="324" t="s">
        <v>550</v>
      </c>
      <c r="E619" s="339">
        <v>14</v>
      </c>
      <c r="F619" s="334">
        <f>I619*E619</f>
        <v>53550</v>
      </c>
      <c r="G619" s="334">
        <f>J619*E619</f>
        <v>161033.12718070563</v>
      </c>
      <c r="H619" s="349">
        <f t="shared" si="185"/>
        <v>214583.12718070563</v>
      </c>
      <c r="I619" s="334">
        <v>3825</v>
      </c>
      <c r="J619" s="334">
        <v>11502.366227193259</v>
      </c>
      <c r="K619" s="334">
        <f t="shared" si="182"/>
        <v>15327.366227193259</v>
      </c>
      <c r="L619" s="359" t="s">
        <v>1003</v>
      </c>
    </row>
    <row r="620" spans="1:61" ht="57" customHeight="1" outlineLevel="1" x14ac:dyDescent="0.45">
      <c r="A620" s="324">
        <v>508</v>
      </c>
      <c r="B620" s="324">
        <v>54</v>
      </c>
      <c r="C620" s="324" t="s">
        <v>485</v>
      </c>
      <c r="D620" s="324" t="s">
        <v>557</v>
      </c>
      <c r="E620" s="339">
        <v>216</v>
      </c>
      <c r="F620" s="334">
        <f>I620*E620</f>
        <v>677484</v>
      </c>
      <c r="G620" s="334">
        <f>J620*E620</f>
        <v>530910.06805582903</v>
      </c>
      <c r="H620" s="349">
        <f t="shared" si="185"/>
        <v>1208394.068055829</v>
      </c>
      <c r="I620" s="334">
        <v>3136.5</v>
      </c>
      <c r="J620" s="334">
        <v>2457.9169817399493</v>
      </c>
      <c r="K620" s="334">
        <f t="shared" si="182"/>
        <v>5594.4169817399488</v>
      </c>
      <c r="L620" s="359" t="s">
        <v>1004</v>
      </c>
    </row>
    <row r="621" spans="1:61" s="26" customFormat="1" x14ac:dyDescent="0.45">
      <c r="A621" s="323"/>
      <c r="B621" s="323"/>
      <c r="C621" s="323" t="s">
        <v>486</v>
      </c>
      <c r="D621" s="323"/>
      <c r="E621" s="338"/>
      <c r="F621" s="350">
        <f t="shared" ref="F621:H621" si="193">SUM(F622:F625)</f>
        <v>1992060</v>
      </c>
      <c r="G621" s="350">
        <f t="shared" si="193"/>
        <v>8773300.8000000026</v>
      </c>
      <c r="H621" s="350">
        <f t="shared" si="193"/>
        <v>10765360.800000003</v>
      </c>
      <c r="I621" s="350"/>
      <c r="J621" s="350"/>
      <c r="K621" s="328">
        <f t="shared" si="182"/>
        <v>0</v>
      </c>
      <c r="L621" s="358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  <c r="AC621" s="53"/>
      <c r="AD621" s="53"/>
      <c r="AE621" s="53"/>
      <c r="AF621" s="53"/>
      <c r="AG621" s="53"/>
      <c r="AH621" s="53"/>
      <c r="AI621" s="53"/>
      <c r="AJ621" s="53"/>
      <c r="AK621" s="53"/>
      <c r="AL621" s="53"/>
      <c r="AM621" s="53"/>
      <c r="AN621" s="53"/>
      <c r="AO621" s="53"/>
      <c r="AP621" s="53"/>
      <c r="AQ621" s="53"/>
      <c r="AR621" s="53"/>
      <c r="AS621" s="53"/>
      <c r="AT621" s="53"/>
      <c r="AU621" s="53"/>
      <c r="AV621" s="53"/>
      <c r="AW621" s="53"/>
      <c r="AX621" s="53"/>
      <c r="AY621" s="53"/>
      <c r="AZ621" s="53"/>
      <c r="BA621" s="53"/>
      <c r="BB621" s="53"/>
      <c r="BC621" s="53"/>
      <c r="BD621" s="53"/>
      <c r="BE621" s="53"/>
      <c r="BF621" s="53"/>
      <c r="BG621" s="53"/>
      <c r="BH621" s="53"/>
      <c r="BI621" s="53"/>
    </row>
    <row r="622" spans="1:61" ht="42.75" customHeight="1" outlineLevel="1" x14ac:dyDescent="0.45">
      <c r="A622" s="324">
        <v>509</v>
      </c>
      <c r="B622" s="324">
        <v>55</v>
      </c>
      <c r="C622" s="324" t="s">
        <v>482</v>
      </c>
      <c r="D622" s="324" t="s">
        <v>550</v>
      </c>
      <c r="E622" s="339">
        <v>36</v>
      </c>
      <c r="F622" s="334">
        <f>I622*E622</f>
        <v>688500</v>
      </c>
      <c r="G622" s="334">
        <f>J622*E622</f>
        <v>2773980.0000000009</v>
      </c>
      <c r="H622" s="349">
        <f t="shared" si="185"/>
        <v>3462480.0000000009</v>
      </c>
      <c r="I622" s="334">
        <v>19125</v>
      </c>
      <c r="J622" s="334">
        <v>77055.000000000029</v>
      </c>
      <c r="K622" s="334">
        <f t="shared" si="182"/>
        <v>96180.000000000029</v>
      </c>
      <c r="L622" s="359" t="s">
        <v>1005</v>
      </c>
    </row>
    <row r="623" spans="1:61" ht="28.5" customHeight="1" outlineLevel="1" x14ac:dyDescent="0.45">
      <c r="A623" s="324">
        <v>510</v>
      </c>
      <c r="B623" s="324">
        <v>56</v>
      </c>
      <c r="C623" s="324" t="s">
        <v>483</v>
      </c>
      <c r="D623" s="324" t="s">
        <v>550</v>
      </c>
      <c r="E623" s="339">
        <v>180</v>
      </c>
      <c r="F623" s="334">
        <f>I623*E623</f>
        <v>573750.00000000012</v>
      </c>
      <c r="G623" s="334">
        <f>J623*E623</f>
        <v>5073750.0000000009</v>
      </c>
      <c r="H623" s="349">
        <f t="shared" si="185"/>
        <v>5647500.0000000009</v>
      </c>
      <c r="I623" s="334">
        <v>3187.5000000000005</v>
      </c>
      <c r="J623" s="334">
        <v>28187.500000000007</v>
      </c>
      <c r="K623" s="334">
        <f t="shared" si="182"/>
        <v>31375.000000000007</v>
      </c>
      <c r="L623" s="359" t="s">
        <v>1006</v>
      </c>
    </row>
    <row r="624" spans="1:61" ht="28.5" customHeight="1" outlineLevel="1" x14ac:dyDescent="0.45">
      <c r="A624" s="324">
        <v>511</v>
      </c>
      <c r="B624" s="324">
        <v>57</v>
      </c>
      <c r="C624" s="324" t="s">
        <v>484</v>
      </c>
      <c r="D624" s="324" t="s">
        <v>550</v>
      </c>
      <c r="E624" s="339">
        <v>18</v>
      </c>
      <c r="F624" s="334">
        <f>I624*E624</f>
        <v>68850</v>
      </c>
      <c r="G624" s="334">
        <f>J624*E624</f>
        <v>209682.00000000006</v>
      </c>
      <c r="H624" s="349">
        <f t="shared" si="185"/>
        <v>278532.00000000006</v>
      </c>
      <c r="I624" s="334">
        <v>3825</v>
      </c>
      <c r="J624" s="334">
        <v>11649.000000000004</v>
      </c>
      <c r="K624" s="334">
        <f t="shared" si="182"/>
        <v>15474.000000000004</v>
      </c>
      <c r="L624" s="359" t="s">
        <v>1007</v>
      </c>
    </row>
    <row r="625" spans="1:61" ht="57" customHeight="1" outlineLevel="1" x14ac:dyDescent="0.45">
      <c r="A625" s="324">
        <v>512</v>
      </c>
      <c r="B625" s="324">
        <v>58</v>
      </c>
      <c r="C625" s="324" t="s">
        <v>485</v>
      </c>
      <c r="D625" s="324" t="s">
        <v>557</v>
      </c>
      <c r="E625" s="339">
        <v>288</v>
      </c>
      <c r="F625" s="334">
        <f>I625*E625</f>
        <v>660960</v>
      </c>
      <c r="G625" s="334">
        <f>J625*E625</f>
        <v>715888.8</v>
      </c>
      <c r="H625" s="349">
        <f t="shared" si="185"/>
        <v>1376848.8</v>
      </c>
      <c r="I625" s="334">
        <v>2295</v>
      </c>
      <c r="J625" s="334">
        <v>2485.7250000000004</v>
      </c>
      <c r="K625" s="334">
        <f t="shared" si="182"/>
        <v>4780.7250000000004</v>
      </c>
      <c r="L625" s="359" t="s">
        <v>1008</v>
      </c>
    </row>
    <row r="626" spans="1:61" s="26" customFormat="1" ht="28.5" x14ac:dyDescent="0.45">
      <c r="A626" s="323"/>
      <c r="B626" s="323"/>
      <c r="C626" s="331" t="s">
        <v>487</v>
      </c>
      <c r="D626" s="323"/>
      <c r="E626" s="338"/>
      <c r="F626" s="350">
        <f t="shared" ref="F626:H626" si="194">SUM(F627:F632)</f>
        <v>66519.3</v>
      </c>
      <c r="G626" s="350">
        <f t="shared" si="194"/>
        <v>29633.670000000002</v>
      </c>
      <c r="H626" s="350">
        <f t="shared" si="194"/>
        <v>96152.97</v>
      </c>
      <c r="I626" s="350"/>
      <c r="J626" s="350"/>
      <c r="K626" s="328">
        <f t="shared" si="182"/>
        <v>0</v>
      </c>
      <c r="L626" s="361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  <c r="AD626" s="53"/>
      <c r="AE626" s="53"/>
      <c r="AF626" s="53"/>
      <c r="AG626" s="53"/>
      <c r="AH626" s="53"/>
      <c r="AI626" s="53"/>
      <c r="AJ626" s="53"/>
      <c r="AK626" s="53"/>
      <c r="AL626" s="53"/>
      <c r="AM626" s="53"/>
      <c r="AN626" s="53"/>
      <c r="AO626" s="53"/>
      <c r="AP626" s="53"/>
      <c r="AQ626" s="53"/>
      <c r="AR626" s="53"/>
      <c r="AS626" s="53"/>
      <c r="AT626" s="53"/>
      <c r="AU626" s="53"/>
      <c r="AV626" s="53"/>
      <c r="AW626" s="53"/>
      <c r="AX626" s="53"/>
      <c r="AY626" s="53"/>
      <c r="AZ626" s="53"/>
      <c r="BA626" s="53"/>
      <c r="BB626" s="53"/>
      <c r="BC626" s="53"/>
      <c r="BD626" s="53"/>
      <c r="BE626" s="53"/>
      <c r="BF626" s="53"/>
      <c r="BG626" s="53"/>
      <c r="BH626" s="53"/>
      <c r="BI626" s="53"/>
    </row>
    <row r="627" spans="1:61" ht="42.75" customHeight="1" outlineLevel="1" x14ac:dyDescent="0.45">
      <c r="A627" s="324">
        <v>513</v>
      </c>
      <c r="B627" s="324">
        <v>59</v>
      </c>
      <c r="C627" s="324" t="s">
        <v>488</v>
      </c>
      <c r="D627" s="324" t="s">
        <v>550</v>
      </c>
      <c r="E627" s="339">
        <v>2</v>
      </c>
      <c r="F627" s="334">
        <f t="shared" ref="F627:F632" si="195">I627*E627</f>
        <v>19125</v>
      </c>
      <c r="G627" s="334">
        <f t="shared" ref="G627:G632" si="196">J627*E627</f>
        <v>8174.4833701134939</v>
      </c>
      <c r="H627" s="349">
        <f t="shared" si="185"/>
        <v>27299.483370113492</v>
      </c>
      <c r="I627" s="334">
        <v>9562.5</v>
      </c>
      <c r="J627" s="334">
        <v>4087.241685056747</v>
      </c>
      <c r="K627" s="334">
        <f t="shared" si="182"/>
        <v>13649.741685056746</v>
      </c>
      <c r="L627" s="359" t="s">
        <v>1009</v>
      </c>
    </row>
    <row r="628" spans="1:61" ht="14.25" customHeight="1" outlineLevel="1" x14ac:dyDescent="0.45">
      <c r="A628" s="324">
        <v>514</v>
      </c>
      <c r="B628" s="324">
        <v>60</v>
      </c>
      <c r="C628" s="324" t="s">
        <v>489</v>
      </c>
      <c r="D628" s="324" t="s">
        <v>550</v>
      </c>
      <c r="E628" s="339">
        <v>4</v>
      </c>
      <c r="F628" s="334">
        <f t="shared" si="195"/>
        <v>7650</v>
      </c>
      <c r="G628" s="334">
        <f t="shared" si="196"/>
        <v>7473.8133669609088</v>
      </c>
      <c r="H628" s="349">
        <f t="shared" si="185"/>
        <v>15123.813366960909</v>
      </c>
      <c r="I628" s="334">
        <v>1912.5</v>
      </c>
      <c r="J628" s="334">
        <v>1868.4533417402272</v>
      </c>
      <c r="K628" s="334">
        <f t="shared" si="182"/>
        <v>3780.9533417402272</v>
      </c>
      <c r="L628" s="359" t="s">
        <v>1010</v>
      </c>
    </row>
    <row r="629" spans="1:61" ht="28.5" customHeight="1" outlineLevel="1" x14ac:dyDescent="0.45">
      <c r="A629" s="324">
        <v>515</v>
      </c>
      <c r="B629" s="324">
        <v>61</v>
      </c>
      <c r="C629" s="324" t="s">
        <v>490</v>
      </c>
      <c r="D629" s="324" t="s">
        <v>550</v>
      </c>
      <c r="E629" s="339">
        <v>4</v>
      </c>
      <c r="F629" s="334">
        <f t="shared" si="195"/>
        <v>7650</v>
      </c>
      <c r="G629" s="334">
        <f t="shared" si="196"/>
        <v>5138.2466897856239</v>
      </c>
      <c r="H629" s="349">
        <f t="shared" si="185"/>
        <v>12788.246689785625</v>
      </c>
      <c r="I629" s="334">
        <v>1912.5</v>
      </c>
      <c r="J629" s="334">
        <v>1284.561672446406</v>
      </c>
      <c r="K629" s="334">
        <f t="shared" si="182"/>
        <v>3197.0616724464062</v>
      </c>
      <c r="L629" s="359" t="s">
        <v>1011</v>
      </c>
    </row>
    <row r="630" spans="1:61" ht="28.5" customHeight="1" outlineLevel="1" x14ac:dyDescent="0.45">
      <c r="A630" s="324">
        <v>516</v>
      </c>
      <c r="B630" s="324">
        <v>62</v>
      </c>
      <c r="C630" s="324" t="s">
        <v>491</v>
      </c>
      <c r="D630" s="324" t="s">
        <v>557</v>
      </c>
      <c r="E630" s="339">
        <v>16</v>
      </c>
      <c r="F630" s="334">
        <f t="shared" si="195"/>
        <v>1632.0000000000002</v>
      </c>
      <c r="G630" s="334">
        <f t="shared" si="196"/>
        <v>1233.1792055485498</v>
      </c>
      <c r="H630" s="349">
        <f t="shared" si="185"/>
        <v>2865.1792055485503</v>
      </c>
      <c r="I630" s="334">
        <v>102.00000000000001</v>
      </c>
      <c r="J630" s="334">
        <v>77.073700346784364</v>
      </c>
      <c r="K630" s="334">
        <f t="shared" si="182"/>
        <v>179.07370034678439</v>
      </c>
      <c r="L630" s="359" t="s">
        <v>1012</v>
      </c>
    </row>
    <row r="631" spans="1:61" ht="57" customHeight="1" outlineLevel="1" x14ac:dyDescent="0.45">
      <c r="A631" s="324">
        <v>517</v>
      </c>
      <c r="B631" s="324">
        <v>63</v>
      </c>
      <c r="C631" s="324" t="s">
        <v>492</v>
      </c>
      <c r="D631" s="324" t="s">
        <v>557</v>
      </c>
      <c r="E631" s="339">
        <v>2</v>
      </c>
      <c r="F631" s="334">
        <f t="shared" si="195"/>
        <v>923.1</v>
      </c>
      <c r="G631" s="334">
        <f t="shared" si="196"/>
        <v>140.13400063051699</v>
      </c>
      <c r="H631" s="349">
        <f t="shared" si="185"/>
        <v>1063.2340006305171</v>
      </c>
      <c r="I631" s="334">
        <v>461.55</v>
      </c>
      <c r="J631" s="334">
        <v>70.067000315258497</v>
      </c>
      <c r="K631" s="334">
        <f t="shared" si="182"/>
        <v>531.61700031525857</v>
      </c>
      <c r="L631" s="359" t="s">
        <v>1013</v>
      </c>
    </row>
    <row r="632" spans="1:61" ht="42.75" customHeight="1" outlineLevel="1" x14ac:dyDescent="0.45">
      <c r="A632" s="324">
        <v>518</v>
      </c>
      <c r="B632" s="324">
        <v>64</v>
      </c>
      <c r="C632" s="324" t="s">
        <v>493</v>
      </c>
      <c r="D632" s="324" t="s">
        <v>567</v>
      </c>
      <c r="E632" s="339">
        <v>64</v>
      </c>
      <c r="F632" s="334">
        <f t="shared" si="195"/>
        <v>29539.200000000001</v>
      </c>
      <c r="G632" s="334">
        <f t="shared" si="196"/>
        <v>7473.8133669609088</v>
      </c>
      <c r="H632" s="349">
        <f t="shared" si="185"/>
        <v>37013.013366960906</v>
      </c>
      <c r="I632" s="334">
        <v>461.55</v>
      </c>
      <c r="J632" s="334">
        <v>116.7783338587642</v>
      </c>
      <c r="K632" s="334">
        <f t="shared" si="182"/>
        <v>578.32833385876415</v>
      </c>
      <c r="L632" s="359" t="s">
        <v>1014</v>
      </c>
    </row>
    <row r="633" spans="1:61" s="26" customFormat="1" x14ac:dyDescent="0.45">
      <c r="A633" s="323"/>
      <c r="B633" s="323"/>
      <c r="C633" s="323" t="s">
        <v>494</v>
      </c>
      <c r="D633" s="323"/>
      <c r="E633" s="338"/>
      <c r="F633" s="350">
        <f t="shared" ref="F633:H633" si="197">SUM(F634)</f>
        <v>303628.5</v>
      </c>
      <c r="G633" s="350">
        <f t="shared" si="197"/>
        <v>398170.08000000007</v>
      </c>
      <c r="H633" s="350">
        <f t="shared" si="197"/>
        <v>701798.58000000007</v>
      </c>
      <c r="I633" s="350"/>
      <c r="J633" s="350"/>
      <c r="K633" s="328">
        <f t="shared" si="182"/>
        <v>0</v>
      </c>
      <c r="L633" s="358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  <c r="AC633" s="53"/>
      <c r="AD633" s="53"/>
      <c r="AE633" s="53"/>
      <c r="AF633" s="53"/>
      <c r="AG633" s="53"/>
      <c r="AH633" s="53"/>
      <c r="AI633" s="53"/>
      <c r="AJ633" s="53"/>
      <c r="AK633" s="53"/>
      <c r="AL633" s="53"/>
      <c r="AM633" s="53"/>
      <c r="AN633" s="53"/>
      <c r="AO633" s="53"/>
      <c r="AP633" s="53"/>
      <c r="AQ633" s="53"/>
      <c r="AR633" s="53"/>
      <c r="AS633" s="53"/>
      <c r="AT633" s="53"/>
      <c r="AU633" s="53"/>
      <c r="AV633" s="53"/>
      <c r="AW633" s="53"/>
      <c r="AX633" s="53"/>
      <c r="AY633" s="53"/>
      <c r="AZ633" s="53"/>
      <c r="BA633" s="53"/>
      <c r="BB633" s="53"/>
      <c r="BC633" s="53"/>
      <c r="BD633" s="53"/>
      <c r="BE633" s="53"/>
      <c r="BF633" s="53"/>
      <c r="BG633" s="53"/>
      <c r="BH633" s="53"/>
      <c r="BI633" s="53"/>
    </row>
    <row r="634" spans="1:61" ht="299.25" customHeight="1" outlineLevel="1" x14ac:dyDescent="0.45">
      <c r="A634" s="324">
        <v>519</v>
      </c>
      <c r="B634" s="324">
        <v>65</v>
      </c>
      <c r="C634" s="324" t="s">
        <v>495</v>
      </c>
      <c r="D634" s="324" t="s">
        <v>557</v>
      </c>
      <c r="E634" s="339">
        <v>189</v>
      </c>
      <c r="F634" s="334">
        <f>I634*E634</f>
        <v>303628.5</v>
      </c>
      <c r="G634" s="334">
        <f>J634*E634</f>
        <v>398170.08000000007</v>
      </c>
      <c r="H634" s="349">
        <f t="shared" si="185"/>
        <v>701798.58000000007</v>
      </c>
      <c r="I634" s="334">
        <v>1606.5</v>
      </c>
      <c r="J634" s="334">
        <v>2106.7200000000003</v>
      </c>
      <c r="K634" s="334">
        <f t="shared" si="182"/>
        <v>3713.2200000000003</v>
      </c>
      <c r="L634" s="359" t="s">
        <v>1015</v>
      </c>
    </row>
    <row r="635" spans="1:61" s="205" customFormat="1" x14ac:dyDescent="0.45">
      <c r="A635" s="322"/>
      <c r="B635" s="322"/>
      <c r="C635" s="322" t="s">
        <v>496</v>
      </c>
      <c r="D635" s="322"/>
      <c r="E635" s="342"/>
      <c r="F635" s="348">
        <f t="shared" ref="F635:H635" si="198">F636+F638+F643+F648+F651</f>
        <v>16584891.449999999</v>
      </c>
      <c r="G635" s="348">
        <f t="shared" si="198"/>
        <v>97904480.826239973</v>
      </c>
      <c r="H635" s="348">
        <f t="shared" si="198"/>
        <v>114489372.27623998</v>
      </c>
      <c r="I635" s="348"/>
      <c r="J635" s="348"/>
      <c r="K635" s="330">
        <f t="shared" si="182"/>
        <v>0</v>
      </c>
      <c r="L635" s="357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  <c r="AF635" s="55"/>
      <c r="AG635" s="55"/>
      <c r="AH635" s="55"/>
      <c r="AI635" s="55"/>
      <c r="AJ635" s="55"/>
      <c r="AK635" s="55"/>
      <c r="AL635" s="55"/>
      <c r="AM635" s="55"/>
      <c r="AN635" s="55"/>
      <c r="AO635" s="55"/>
      <c r="AP635" s="55"/>
      <c r="AQ635" s="55"/>
      <c r="AR635" s="55"/>
      <c r="AS635" s="55"/>
      <c r="AT635" s="55"/>
      <c r="AU635" s="55"/>
      <c r="AV635" s="55"/>
      <c r="AW635" s="55"/>
      <c r="AX635" s="55"/>
      <c r="AY635" s="55"/>
      <c r="AZ635" s="55"/>
      <c r="BA635" s="55"/>
      <c r="BB635" s="55"/>
      <c r="BC635" s="55"/>
      <c r="BD635" s="55"/>
      <c r="BE635" s="55"/>
      <c r="BF635" s="55"/>
      <c r="BG635" s="55"/>
      <c r="BH635" s="55"/>
      <c r="BI635" s="55"/>
    </row>
    <row r="636" spans="1:61" s="26" customFormat="1" x14ac:dyDescent="0.45">
      <c r="A636" s="323"/>
      <c r="B636" s="323"/>
      <c r="C636" s="323" t="s">
        <v>401</v>
      </c>
      <c r="D636" s="323"/>
      <c r="E636" s="338"/>
      <c r="F636" s="327">
        <f>F637</f>
        <v>1725840</v>
      </c>
      <c r="G636" s="327">
        <f t="shared" ref="G636:H636" si="199">G637</f>
        <v>93060.000000000015</v>
      </c>
      <c r="H636" s="327">
        <f t="shared" si="199"/>
        <v>1818900</v>
      </c>
      <c r="I636" s="327"/>
      <c r="J636" s="327"/>
      <c r="K636" s="328">
        <f t="shared" si="182"/>
        <v>0</v>
      </c>
      <c r="L636" s="358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  <c r="AC636" s="53"/>
      <c r="AD636" s="53"/>
      <c r="AE636" s="53"/>
      <c r="AF636" s="53"/>
      <c r="AG636" s="53"/>
      <c r="AH636" s="53"/>
      <c r="AI636" s="53"/>
      <c r="AJ636" s="53"/>
      <c r="AK636" s="53"/>
      <c r="AL636" s="53"/>
      <c r="AM636" s="53"/>
      <c r="AN636" s="53"/>
      <c r="AO636" s="53"/>
      <c r="AP636" s="53"/>
      <c r="AQ636" s="53"/>
      <c r="AR636" s="53"/>
      <c r="AS636" s="53"/>
      <c r="AT636" s="53"/>
      <c r="AU636" s="53"/>
      <c r="AV636" s="53"/>
      <c r="AW636" s="53"/>
      <c r="AX636" s="53"/>
      <c r="AY636" s="53"/>
      <c r="AZ636" s="53"/>
      <c r="BA636" s="53"/>
      <c r="BB636" s="53"/>
      <c r="BC636" s="53"/>
      <c r="BD636" s="53"/>
      <c r="BE636" s="53"/>
      <c r="BF636" s="53"/>
      <c r="BG636" s="53"/>
      <c r="BH636" s="53"/>
      <c r="BI636" s="53"/>
    </row>
    <row r="637" spans="1:61" ht="57" customHeight="1" outlineLevel="1" x14ac:dyDescent="0.45">
      <c r="A637" s="324">
        <v>520</v>
      </c>
      <c r="B637" s="324">
        <v>66</v>
      </c>
      <c r="C637" s="324" t="s">
        <v>497</v>
      </c>
      <c r="D637" s="324" t="s">
        <v>557</v>
      </c>
      <c r="E637" s="339">
        <v>752</v>
      </c>
      <c r="F637" s="334">
        <f>I637*E637</f>
        <v>1725840</v>
      </c>
      <c r="G637" s="334">
        <f>J637*E637</f>
        <v>93060.000000000015</v>
      </c>
      <c r="H637" s="349">
        <f t="shared" si="185"/>
        <v>1818900</v>
      </c>
      <c r="I637" s="334">
        <v>2295</v>
      </c>
      <c r="J637" s="334">
        <v>123.75000000000001</v>
      </c>
      <c r="K637" s="334">
        <f t="shared" si="182"/>
        <v>2418.75</v>
      </c>
      <c r="L637" s="359"/>
    </row>
    <row r="638" spans="1:61" s="26" customFormat="1" x14ac:dyDescent="0.45">
      <c r="A638" s="323"/>
      <c r="B638" s="323"/>
      <c r="C638" s="331" t="s">
        <v>498</v>
      </c>
      <c r="D638" s="323"/>
      <c r="E638" s="338"/>
      <c r="F638" s="350">
        <f t="shared" ref="F638:H638" si="200">SUM(F639:F642)</f>
        <v>9497666.25</v>
      </c>
      <c r="G638" s="350">
        <f t="shared" si="200"/>
        <v>91915723.326239973</v>
      </c>
      <c r="H638" s="350">
        <f t="shared" si="200"/>
        <v>101413389.57623997</v>
      </c>
      <c r="I638" s="350"/>
      <c r="J638" s="350"/>
      <c r="K638" s="328">
        <f t="shared" si="182"/>
        <v>0</v>
      </c>
      <c r="L638" s="361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  <c r="AC638" s="53"/>
      <c r="AD638" s="53"/>
      <c r="AE638" s="53"/>
      <c r="AF638" s="53"/>
      <c r="AG638" s="53"/>
      <c r="AH638" s="53"/>
      <c r="AI638" s="53"/>
      <c r="AJ638" s="53"/>
      <c r="AK638" s="53"/>
      <c r="AL638" s="53"/>
      <c r="AM638" s="53"/>
      <c r="AN638" s="53"/>
      <c r="AO638" s="53"/>
      <c r="AP638" s="53"/>
      <c r="AQ638" s="53"/>
      <c r="AR638" s="53"/>
      <c r="AS638" s="53"/>
      <c r="AT638" s="53"/>
      <c r="AU638" s="53"/>
      <c r="AV638" s="53"/>
      <c r="AW638" s="53"/>
      <c r="AX638" s="53"/>
      <c r="AY638" s="53"/>
      <c r="AZ638" s="53"/>
      <c r="BA638" s="53"/>
      <c r="BB638" s="53"/>
      <c r="BC638" s="53"/>
      <c r="BD638" s="53"/>
      <c r="BE638" s="53"/>
      <c r="BF638" s="53"/>
      <c r="BG638" s="53"/>
      <c r="BH638" s="53"/>
      <c r="BI638" s="53"/>
    </row>
    <row r="639" spans="1:61" ht="409.5" customHeight="1" outlineLevel="1" x14ac:dyDescent="0.45">
      <c r="A639" s="324">
        <v>521</v>
      </c>
      <c r="B639" s="324">
        <v>67</v>
      </c>
      <c r="C639" s="324" t="s">
        <v>499</v>
      </c>
      <c r="D639" s="324" t="s">
        <v>557</v>
      </c>
      <c r="E639" s="339">
        <v>400.65</v>
      </c>
      <c r="F639" s="334">
        <f>I639*E639</f>
        <v>3831215.625</v>
      </c>
      <c r="G639" s="334">
        <f>J639*E639</f>
        <v>36082160.581499979</v>
      </c>
      <c r="H639" s="349">
        <f t="shared" si="185"/>
        <v>39913376.206499979</v>
      </c>
      <c r="I639" s="334">
        <v>9562.5</v>
      </c>
      <c r="J639" s="334">
        <v>90059.055488581012</v>
      </c>
      <c r="K639" s="334">
        <f t="shared" si="182"/>
        <v>99621.555488581012</v>
      </c>
      <c r="L639" s="359" t="s">
        <v>1016</v>
      </c>
    </row>
    <row r="640" spans="1:61" ht="85.5" customHeight="1" outlineLevel="1" x14ac:dyDescent="0.45">
      <c r="A640" s="324">
        <v>522</v>
      </c>
      <c r="B640" s="324">
        <v>68</v>
      </c>
      <c r="C640" s="324" t="s">
        <v>500</v>
      </c>
      <c r="D640" s="324" t="s">
        <v>550</v>
      </c>
      <c r="E640" s="339">
        <v>31</v>
      </c>
      <c r="F640" s="334">
        <f>I640*E640</f>
        <v>197625.00000000003</v>
      </c>
      <c r="G640" s="334">
        <f>J640*E640</f>
        <v>3857700.0000000009</v>
      </c>
      <c r="H640" s="349">
        <f t="shared" si="185"/>
        <v>4055325.0000000009</v>
      </c>
      <c r="I640" s="334">
        <v>6375.0000000000009</v>
      </c>
      <c r="J640" s="334">
        <v>124441.935483871</v>
      </c>
      <c r="K640" s="334">
        <f t="shared" si="182"/>
        <v>130816.935483871</v>
      </c>
      <c r="L640" s="359" t="s">
        <v>1017</v>
      </c>
    </row>
    <row r="641" spans="1:61" ht="409.5" customHeight="1" outlineLevel="1" x14ac:dyDescent="0.45">
      <c r="A641" s="324">
        <v>523</v>
      </c>
      <c r="B641" s="324">
        <v>69</v>
      </c>
      <c r="C641" s="324" t="s">
        <v>501</v>
      </c>
      <c r="D641" s="324" t="s">
        <v>557</v>
      </c>
      <c r="E641" s="339">
        <v>546.56999999999994</v>
      </c>
      <c r="F641" s="334">
        <f>I641*E641</f>
        <v>5226575.6249999991</v>
      </c>
      <c r="G641" s="334">
        <f>J641*E641</f>
        <v>48114037.744740002</v>
      </c>
      <c r="H641" s="349">
        <f t="shared" si="185"/>
        <v>53340613.369740002</v>
      </c>
      <c r="I641" s="334">
        <v>9562.5</v>
      </c>
      <c r="J641" s="334">
        <v>88029.049791865647</v>
      </c>
      <c r="K641" s="334">
        <f t="shared" si="182"/>
        <v>97591.549791865647</v>
      </c>
      <c r="L641" s="359" t="s">
        <v>1018</v>
      </c>
    </row>
    <row r="642" spans="1:61" ht="57" customHeight="1" outlineLevel="1" x14ac:dyDescent="0.45">
      <c r="A642" s="324">
        <v>524</v>
      </c>
      <c r="B642" s="324">
        <v>70</v>
      </c>
      <c r="C642" s="324" t="s">
        <v>500</v>
      </c>
      <c r="D642" s="324" t="s">
        <v>550</v>
      </c>
      <c r="E642" s="339">
        <v>38</v>
      </c>
      <c r="F642" s="334">
        <f>I642*E642</f>
        <v>242250.00000000003</v>
      </c>
      <c r="G642" s="334">
        <f>J642*E642</f>
        <v>3861825.0000000009</v>
      </c>
      <c r="H642" s="349">
        <f t="shared" si="185"/>
        <v>4104075.0000000009</v>
      </c>
      <c r="I642" s="334">
        <v>6375.0000000000009</v>
      </c>
      <c r="J642" s="334">
        <v>101626.97368421055</v>
      </c>
      <c r="K642" s="334">
        <f t="shared" si="182"/>
        <v>108001.97368421055</v>
      </c>
      <c r="L642" s="359" t="s">
        <v>1019</v>
      </c>
    </row>
    <row r="643" spans="1:61" s="26" customFormat="1" x14ac:dyDescent="0.45">
      <c r="A643" s="323"/>
      <c r="B643" s="323"/>
      <c r="C643" s="323" t="s">
        <v>502</v>
      </c>
      <c r="D643" s="323"/>
      <c r="E643" s="338"/>
      <c r="F643" s="350">
        <f t="shared" ref="F643:H643" si="201">SUM(F644:F647)</f>
        <v>3178585.2</v>
      </c>
      <c r="G643" s="350">
        <f t="shared" si="201"/>
        <v>5376145.5</v>
      </c>
      <c r="H643" s="350">
        <f t="shared" si="201"/>
        <v>8554730.7000000011</v>
      </c>
      <c r="I643" s="350"/>
      <c r="J643" s="350"/>
      <c r="K643" s="328">
        <f t="shared" si="182"/>
        <v>0</v>
      </c>
      <c r="L643" s="358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  <c r="AJ643" s="53"/>
      <c r="AK643" s="53"/>
      <c r="AL643" s="53"/>
      <c r="AM643" s="53"/>
      <c r="AN643" s="53"/>
      <c r="AO643" s="53"/>
      <c r="AP643" s="53"/>
      <c r="AQ643" s="53"/>
      <c r="AR643" s="53"/>
      <c r="AS643" s="53"/>
      <c r="AT643" s="53"/>
      <c r="AU643" s="53"/>
      <c r="AV643" s="53"/>
      <c r="AW643" s="53"/>
      <c r="AX643" s="53"/>
      <c r="AY643" s="53"/>
      <c r="AZ643" s="53"/>
      <c r="BA643" s="53"/>
      <c r="BB643" s="53"/>
      <c r="BC643" s="53"/>
      <c r="BD643" s="53"/>
      <c r="BE643" s="53"/>
      <c r="BF643" s="53"/>
      <c r="BG643" s="53"/>
      <c r="BH643" s="53"/>
      <c r="BI643" s="53"/>
    </row>
    <row r="644" spans="1:61" ht="57" customHeight="1" outlineLevel="1" x14ac:dyDescent="0.45">
      <c r="A644" s="324">
        <v>525</v>
      </c>
      <c r="B644" s="324">
        <v>71</v>
      </c>
      <c r="C644" s="324" t="s">
        <v>503</v>
      </c>
      <c r="D644" s="324" t="s">
        <v>550</v>
      </c>
      <c r="E644" s="339">
        <v>242</v>
      </c>
      <c r="F644" s="334">
        <f>I644*E644</f>
        <v>1388475</v>
      </c>
      <c r="G644" s="334">
        <f>J644*E644</f>
        <v>2348424.568592058</v>
      </c>
      <c r="H644" s="349">
        <f t="shared" si="185"/>
        <v>3736899.568592058</v>
      </c>
      <c r="I644" s="334">
        <v>5737.5</v>
      </c>
      <c r="J644" s="334">
        <v>9704.2337545126356</v>
      </c>
      <c r="K644" s="334">
        <f t="shared" si="182"/>
        <v>15441.733754512636</v>
      </c>
      <c r="L644" s="359" t="s">
        <v>1020</v>
      </c>
    </row>
    <row r="645" spans="1:61" ht="285" customHeight="1" outlineLevel="1" x14ac:dyDescent="0.45">
      <c r="A645" s="324">
        <v>526</v>
      </c>
      <c r="B645" s="324">
        <v>72</v>
      </c>
      <c r="C645" s="324" t="s">
        <v>504</v>
      </c>
      <c r="D645" s="324" t="s">
        <v>550</v>
      </c>
      <c r="E645" s="339">
        <v>300</v>
      </c>
      <c r="F645" s="334">
        <f>I645*E645</f>
        <v>1721250</v>
      </c>
      <c r="G645" s="334">
        <f>J645*E645</f>
        <v>2911270.1263537905</v>
      </c>
      <c r="H645" s="349">
        <f t="shared" si="185"/>
        <v>4632520.126353791</v>
      </c>
      <c r="I645" s="334">
        <v>5737.5</v>
      </c>
      <c r="J645" s="334">
        <v>9704.2337545126356</v>
      </c>
      <c r="K645" s="334">
        <f t="shared" si="182"/>
        <v>15441.733754512636</v>
      </c>
      <c r="L645" s="359" t="s">
        <v>1021</v>
      </c>
    </row>
    <row r="646" spans="1:61" ht="156.75" customHeight="1" outlineLevel="1" x14ac:dyDescent="0.45">
      <c r="A646" s="324">
        <v>527</v>
      </c>
      <c r="B646" s="324">
        <v>73</v>
      </c>
      <c r="C646" s="324" t="s">
        <v>505</v>
      </c>
      <c r="D646" s="324" t="s">
        <v>550</v>
      </c>
      <c r="E646" s="339">
        <v>4</v>
      </c>
      <c r="F646" s="334">
        <f>I646*E646</f>
        <v>22950</v>
      </c>
      <c r="G646" s="334">
        <f>J646*E646</f>
        <v>38816.935018050543</v>
      </c>
      <c r="H646" s="349">
        <f t="shared" si="185"/>
        <v>61766.935018050543</v>
      </c>
      <c r="I646" s="334">
        <v>5737.5</v>
      </c>
      <c r="J646" s="334">
        <v>9704.2337545126356</v>
      </c>
      <c r="K646" s="334">
        <f t="shared" si="182"/>
        <v>15441.733754512636</v>
      </c>
      <c r="L646" s="359" t="s">
        <v>1022</v>
      </c>
    </row>
    <row r="647" spans="1:61" ht="57" customHeight="1" outlineLevel="1" x14ac:dyDescent="0.45">
      <c r="A647" s="324">
        <v>528</v>
      </c>
      <c r="B647" s="324">
        <v>74</v>
      </c>
      <c r="C647" s="324" t="s">
        <v>506</v>
      </c>
      <c r="D647" s="324" t="s">
        <v>550</v>
      </c>
      <c r="E647" s="339">
        <v>8</v>
      </c>
      <c r="F647" s="334">
        <f>I647*E647</f>
        <v>45910.2</v>
      </c>
      <c r="G647" s="334">
        <f>J647*E647</f>
        <v>77633.870036101085</v>
      </c>
      <c r="H647" s="349">
        <f t="shared" si="185"/>
        <v>123544.07003610108</v>
      </c>
      <c r="I647" s="334">
        <v>5738.7749999999996</v>
      </c>
      <c r="J647" s="334">
        <v>9704.2337545126356</v>
      </c>
      <c r="K647" s="334">
        <f t="shared" si="182"/>
        <v>15443.008754512635</v>
      </c>
      <c r="L647" s="359" t="s">
        <v>1023</v>
      </c>
    </row>
    <row r="648" spans="1:61" s="26" customFormat="1" x14ac:dyDescent="0.45">
      <c r="A648" s="323"/>
      <c r="B648" s="323"/>
      <c r="C648" s="323" t="s">
        <v>507</v>
      </c>
      <c r="D648" s="323"/>
      <c r="E648" s="338"/>
      <c r="F648" s="350">
        <f t="shared" ref="F648:H648" si="202">SUM(F649:F650)</f>
        <v>1468800</v>
      </c>
      <c r="G648" s="350">
        <f t="shared" si="202"/>
        <v>519552.00000000012</v>
      </c>
      <c r="H648" s="350">
        <f t="shared" si="202"/>
        <v>1988352</v>
      </c>
      <c r="I648" s="350"/>
      <c r="J648" s="350"/>
      <c r="K648" s="328">
        <f t="shared" ref="K648:K698" si="203">I648+J648</f>
        <v>0</v>
      </c>
      <c r="L648" s="358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  <c r="AJ648" s="53"/>
      <c r="AK648" s="53"/>
      <c r="AL648" s="53"/>
      <c r="AM648" s="53"/>
      <c r="AN648" s="53"/>
      <c r="AO648" s="53"/>
      <c r="AP648" s="53"/>
      <c r="AQ648" s="53"/>
      <c r="AR648" s="53"/>
      <c r="AS648" s="53"/>
      <c r="AT648" s="53"/>
      <c r="AU648" s="53"/>
      <c r="AV648" s="53"/>
      <c r="AW648" s="53"/>
      <c r="AX648" s="53"/>
      <c r="AY648" s="53"/>
      <c r="AZ648" s="53"/>
      <c r="BA648" s="53"/>
      <c r="BB648" s="53"/>
      <c r="BC648" s="53"/>
      <c r="BD648" s="53"/>
      <c r="BE648" s="53"/>
      <c r="BF648" s="53"/>
      <c r="BG648" s="53"/>
      <c r="BH648" s="53"/>
      <c r="BI648" s="53"/>
    </row>
    <row r="649" spans="1:61" ht="42.75" customHeight="1" outlineLevel="1" x14ac:dyDescent="0.45">
      <c r="A649" s="324">
        <v>529</v>
      </c>
      <c r="B649" s="324">
        <v>75</v>
      </c>
      <c r="C649" s="324" t="s">
        <v>508</v>
      </c>
      <c r="D649" s="324" t="s">
        <v>557</v>
      </c>
      <c r="E649" s="339">
        <v>320</v>
      </c>
      <c r="F649" s="334">
        <f>I649*E649</f>
        <v>734400</v>
      </c>
      <c r="G649" s="334">
        <f>J649*E649</f>
        <v>422400.00000000012</v>
      </c>
      <c r="H649" s="349">
        <f t="shared" ref="H649:H698" si="204">F649+G649</f>
        <v>1156800</v>
      </c>
      <c r="I649" s="334">
        <v>2295</v>
      </c>
      <c r="J649" s="334">
        <v>1320.0000000000005</v>
      </c>
      <c r="K649" s="334">
        <f t="shared" si="203"/>
        <v>3615.0000000000005</v>
      </c>
      <c r="L649" s="359" t="s">
        <v>1024</v>
      </c>
    </row>
    <row r="650" spans="1:61" ht="14.25" customHeight="1" outlineLevel="1" x14ac:dyDescent="0.45">
      <c r="A650" s="324">
        <v>530</v>
      </c>
      <c r="B650" s="324">
        <v>76</v>
      </c>
      <c r="C650" s="324" t="s">
        <v>509</v>
      </c>
      <c r="D650" s="324" t="s">
        <v>550</v>
      </c>
      <c r="E650" s="339">
        <v>128</v>
      </c>
      <c r="F650" s="334">
        <f>I650*E650</f>
        <v>734400</v>
      </c>
      <c r="G650" s="334">
        <f>J650*E650</f>
        <v>97152.000000000029</v>
      </c>
      <c r="H650" s="349">
        <f t="shared" si="204"/>
        <v>831552</v>
      </c>
      <c r="I650" s="334">
        <v>5737.5</v>
      </c>
      <c r="J650" s="334">
        <v>759.00000000000023</v>
      </c>
      <c r="K650" s="334">
        <f t="shared" si="203"/>
        <v>6496.5</v>
      </c>
      <c r="L650" s="359" t="s">
        <v>1025</v>
      </c>
    </row>
    <row r="651" spans="1:61" s="26" customFormat="1" x14ac:dyDescent="0.45">
      <c r="A651" s="323"/>
      <c r="B651" s="323"/>
      <c r="C651" s="323" t="s">
        <v>423</v>
      </c>
      <c r="D651" s="323"/>
      <c r="E651" s="338"/>
      <c r="F651" s="350">
        <f t="shared" ref="F651:H651" si="205">SUM(F652)</f>
        <v>714000</v>
      </c>
      <c r="G651" s="350">
        <f t="shared" si="205"/>
        <v>0</v>
      </c>
      <c r="H651" s="350">
        <f t="shared" si="205"/>
        <v>714000</v>
      </c>
      <c r="I651" s="350"/>
      <c r="J651" s="350"/>
      <c r="K651" s="328">
        <f t="shared" si="203"/>
        <v>0</v>
      </c>
      <c r="L651" s="358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  <c r="AJ651" s="53"/>
      <c r="AK651" s="53"/>
      <c r="AL651" s="53"/>
      <c r="AM651" s="53"/>
      <c r="AN651" s="53"/>
      <c r="AO651" s="53"/>
      <c r="AP651" s="53"/>
      <c r="AQ651" s="53"/>
      <c r="AR651" s="53"/>
      <c r="AS651" s="53"/>
      <c r="AT651" s="53"/>
      <c r="AU651" s="53"/>
      <c r="AV651" s="53"/>
      <c r="AW651" s="53"/>
      <c r="AX651" s="53"/>
      <c r="AY651" s="53"/>
      <c r="AZ651" s="53"/>
      <c r="BA651" s="53"/>
      <c r="BB651" s="53"/>
      <c r="BC651" s="53"/>
      <c r="BD651" s="53"/>
      <c r="BE651" s="53"/>
      <c r="BF651" s="53"/>
      <c r="BG651" s="53"/>
      <c r="BH651" s="53"/>
      <c r="BI651" s="53"/>
    </row>
    <row r="652" spans="1:61" ht="28.5" customHeight="1" outlineLevel="1" x14ac:dyDescent="0.45">
      <c r="A652" s="324">
        <v>531</v>
      </c>
      <c r="B652" s="324">
        <v>77</v>
      </c>
      <c r="C652" s="324" t="s">
        <v>510</v>
      </c>
      <c r="D652" s="324" t="s">
        <v>568</v>
      </c>
      <c r="E652" s="339">
        <v>1</v>
      </c>
      <c r="F652" s="334">
        <f>I652*E652</f>
        <v>714000</v>
      </c>
      <c r="G652" s="334">
        <f>J652*E652</f>
        <v>0</v>
      </c>
      <c r="H652" s="349">
        <f t="shared" si="204"/>
        <v>714000</v>
      </c>
      <c r="I652" s="334">
        <v>714000</v>
      </c>
      <c r="J652" s="334">
        <v>0</v>
      </c>
      <c r="K652" s="334">
        <f t="shared" si="203"/>
        <v>714000</v>
      </c>
      <c r="L652" s="359"/>
    </row>
    <row r="653" spans="1:61" s="205" customFormat="1" x14ac:dyDescent="0.45">
      <c r="A653" s="322"/>
      <c r="B653" s="322"/>
      <c r="C653" s="322" t="s">
        <v>511</v>
      </c>
      <c r="D653" s="322"/>
      <c r="E653" s="342"/>
      <c r="F653" s="348">
        <f t="shared" ref="F653:H653" si="206">F654+F660+F666</f>
        <v>4216702.2768000001</v>
      </c>
      <c r="G653" s="348">
        <f t="shared" si="206"/>
        <v>1061917.956</v>
      </c>
      <c r="H653" s="348">
        <f t="shared" si="206"/>
        <v>5278620.2327999994</v>
      </c>
      <c r="I653" s="348"/>
      <c r="J653" s="348"/>
      <c r="K653" s="330">
        <f t="shared" si="203"/>
        <v>0</v>
      </c>
      <c r="L653" s="357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  <c r="AF653" s="55"/>
      <c r="AG653" s="55"/>
      <c r="AH653" s="55"/>
      <c r="AI653" s="55"/>
      <c r="AJ653" s="55"/>
      <c r="AK653" s="55"/>
      <c r="AL653" s="55"/>
      <c r="AM653" s="55"/>
      <c r="AN653" s="55"/>
      <c r="AO653" s="55"/>
      <c r="AP653" s="55"/>
      <c r="AQ653" s="55"/>
      <c r="AR653" s="55"/>
      <c r="AS653" s="55"/>
      <c r="AT653" s="55"/>
      <c r="AU653" s="55"/>
      <c r="AV653" s="55"/>
      <c r="AW653" s="55"/>
      <c r="AX653" s="55"/>
      <c r="AY653" s="55"/>
      <c r="AZ653" s="55"/>
      <c r="BA653" s="55"/>
      <c r="BB653" s="55"/>
      <c r="BC653" s="55"/>
      <c r="BD653" s="55"/>
      <c r="BE653" s="55"/>
      <c r="BF653" s="55"/>
      <c r="BG653" s="55"/>
      <c r="BH653" s="55"/>
      <c r="BI653" s="55"/>
    </row>
    <row r="654" spans="1:61" s="26" customFormat="1" x14ac:dyDescent="0.45">
      <c r="A654" s="323"/>
      <c r="B654" s="323"/>
      <c r="C654" s="323" t="s">
        <v>420</v>
      </c>
      <c r="D654" s="323"/>
      <c r="E654" s="338"/>
      <c r="F654" s="350">
        <f t="shared" ref="F654:H654" si="207">SUM(F655:F659)</f>
        <v>3165197.3685000003</v>
      </c>
      <c r="G654" s="350">
        <f t="shared" si="207"/>
        <v>0</v>
      </c>
      <c r="H654" s="350">
        <f t="shared" si="207"/>
        <v>3165197.3685000003</v>
      </c>
      <c r="I654" s="350"/>
      <c r="J654" s="350"/>
      <c r="K654" s="328">
        <f t="shared" si="203"/>
        <v>0</v>
      </c>
      <c r="L654" s="358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  <c r="AC654" s="53"/>
      <c r="AD654" s="53"/>
      <c r="AE654" s="53"/>
      <c r="AF654" s="53"/>
      <c r="AG654" s="53"/>
      <c r="AH654" s="53"/>
      <c r="AI654" s="53"/>
      <c r="AJ654" s="53"/>
      <c r="AK654" s="53"/>
      <c r="AL654" s="53"/>
      <c r="AM654" s="53"/>
      <c r="AN654" s="53"/>
      <c r="AO654" s="53"/>
      <c r="AP654" s="53"/>
      <c r="AQ654" s="53"/>
      <c r="AR654" s="53"/>
      <c r="AS654" s="53"/>
      <c r="AT654" s="53"/>
      <c r="AU654" s="53"/>
      <c r="AV654" s="53"/>
      <c r="AW654" s="53"/>
      <c r="AX654" s="53"/>
      <c r="AY654" s="53"/>
      <c r="AZ654" s="53"/>
      <c r="BA654" s="53"/>
      <c r="BB654" s="53"/>
      <c r="BC654" s="53"/>
      <c r="BD654" s="53"/>
      <c r="BE654" s="53"/>
      <c r="BF654" s="53"/>
      <c r="BG654" s="53"/>
      <c r="BH654" s="53"/>
      <c r="BI654" s="53"/>
    </row>
    <row r="655" spans="1:61" ht="57" customHeight="1" outlineLevel="1" x14ac:dyDescent="0.45">
      <c r="A655" s="324">
        <v>532</v>
      </c>
      <c r="B655" s="324">
        <v>78</v>
      </c>
      <c r="C655" s="324" t="s">
        <v>512</v>
      </c>
      <c r="D655" s="324" t="s">
        <v>554</v>
      </c>
      <c r="E655" s="339">
        <v>508.9</v>
      </c>
      <c r="F655" s="334">
        <f>I655*E655</f>
        <v>572283.495</v>
      </c>
      <c r="G655" s="334">
        <f>J655*E655</f>
        <v>0</v>
      </c>
      <c r="H655" s="349">
        <f t="shared" si="204"/>
        <v>572283.495</v>
      </c>
      <c r="I655" s="334">
        <v>1124.55</v>
      </c>
      <c r="J655" s="334">
        <v>0</v>
      </c>
      <c r="K655" s="334">
        <f t="shared" si="203"/>
        <v>1124.55</v>
      </c>
      <c r="L655" s="359" t="s">
        <v>1026</v>
      </c>
    </row>
    <row r="656" spans="1:61" ht="42.75" customHeight="1" outlineLevel="1" x14ac:dyDescent="0.45">
      <c r="A656" s="324">
        <v>533</v>
      </c>
      <c r="B656" s="324">
        <v>79</v>
      </c>
      <c r="C656" s="324" t="s">
        <v>513</v>
      </c>
      <c r="D656" s="324" t="s">
        <v>554</v>
      </c>
      <c r="E656" s="339">
        <v>464.6</v>
      </c>
      <c r="F656" s="334">
        <f>I656*E656</f>
        <v>1904832.5886000004</v>
      </c>
      <c r="G656" s="334">
        <f>J656*E656</f>
        <v>0</v>
      </c>
      <c r="H656" s="349">
        <f t="shared" si="204"/>
        <v>1904832.5886000004</v>
      </c>
      <c r="I656" s="334">
        <v>4099.9410000000007</v>
      </c>
      <c r="J656" s="334">
        <v>0</v>
      </c>
      <c r="K656" s="334">
        <f t="shared" si="203"/>
        <v>4099.9410000000007</v>
      </c>
      <c r="L656" s="359" t="s">
        <v>1027</v>
      </c>
    </row>
    <row r="657" spans="1:61" ht="42.75" customHeight="1" outlineLevel="1" x14ac:dyDescent="0.45">
      <c r="A657" s="324">
        <v>534</v>
      </c>
      <c r="B657" s="324">
        <v>80</v>
      </c>
      <c r="C657" s="324" t="s">
        <v>514</v>
      </c>
      <c r="D657" s="324" t="s">
        <v>554</v>
      </c>
      <c r="E657" s="339">
        <v>13.3</v>
      </c>
      <c r="F657" s="334">
        <f>I657*E657</f>
        <v>55781.12249999999</v>
      </c>
      <c r="G657" s="334">
        <f>J657*E657</f>
        <v>0</v>
      </c>
      <c r="H657" s="349">
        <f t="shared" si="204"/>
        <v>55781.12249999999</v>
      </c>
      <c r="I657" s="334">
        <v>4194.0693609022546</v>
      </c>
      <c r="J657" s="334">
        <v>0</v>
      </c>
      <c r="K657" s="334">
        <f t="shared" si="203"/>
        <v>4194.0693609022546</v>
      </c>
      <c r="L657" s="359"/>
    </row>
    <row r="658" spans="1:61" ht="42.75" customHeight="1" outlineLevel="1" x14ac:dyDescent="0.45">
      <c r="A658" s="324">
        <v>535</v>
      </c>
      <c r="B658" s="324">
        <v>81</v>
      </c>
      <c r="C658" s="324" t="s">
        <v>515</v>
      </c>
      <c r="D658" s="324" t="s">
        <v>554</v>
      </c>
      <c r="E658" s="339">
        <v>947.4</v>
      </c>
      <c r="F658" s="334">
        <f>I658*E658</f>
        <v>485546.38739999995</v>
      </c>
      <c r="G658" s="334">
        <f>J658*E658</f>
        <v>0</v>
      </c>
      <c r="H658" s="349">
        <f t="shared" si="204"/>
        <v>485546.38739999995</v>
      </c>
      <c r="I658" s="334">
        <v>512.50410322989228</v>
      </c>
      <c r="J658" s="334">
        <v>0</v>
      </c>
      <c r="K658" s="334">
        <f t="shared" si="203"/>
        <v>512.50410322989228</v>
      </c>
      <c r="L658" s="359"/>
    </row>
    <row r="659" spans="1:61" ht="28.5" customHeight="1" outlineLevel="1" x14ac:dyDescent="0.45">
      <c r="A659" s="324">
        <v>536</v>
      </c>
      <c r="B659" s="324">
        <v>82</v>
      </c>
      <c r="C659" s="324" t="s">
        <v>516</v>
      </c>
      <c r="D659" s="324" t="s">
        <v>553</v>
      </c>
      <c r="E659" s="339">
        <v>45.674999999999997</v>
      </c>
      <c r="F659" s="334">
        <f>I659*E659</f>
        <v>146753.77499999999</v>
      </c>
      <c r="G659" s="334">
        <f>J659*E659</f>
        <v>0</v>
      </c>
      <c r="H659" s="349">
        <f t="shared" si="204"/>
        <v>146753.77499999999</v>
      </c>
      <c r="I659" s="334">
        <v>3213</v>
      </c>
      <c r="J659" s="334">
        <v>0</v>
      </c>
      <c r="K659" s="334">
        <f t="shared" si="203"/>
        <v>3213</v>
      </c>
      <c r="L659" s="359" t="s">
        <v>1028</v>
      </c>
    </row>
    <row r="660" spans="1:61" s="26" customFormat="1" x14ac:dyDescent="0.45">
      <c r="A660" s="323"/>
      <c r="B660" s="323"/>
      <c r="C660" s="323" t="s">
        <v>401</v>
      </c>
      <c r="D660" s="323"/>
      <c r="E660" s="338"/>
      <c r="F660" s="350">
        <f t="shared" ref="F660:H660" si="208">SUM(F661:F665)</f>
        <v>391280.8995</v>
      </c>
      <c r="G660" s="350">
        <f t="shared" si="208"/>
        <v>0</v>
      </c>
      <c r="H660" s="350">
        <f t="shared" si="208"/>
        <v>391280.8995</v>
      </c>
      <c r="I660" s="350"/>
      <c r="J660" s="350"/>
      <c r="K660" s="328">
        <f t="shared" si="203"/>
        <v>0</v>
      </c>
      <c r="L660" s="358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  <c r="AC660" s="53"/>
      <c r="AD660" s="53"/>
      <c r="AE660" s="53"/>
      <c r="AF660" s="53"/>
      <c r="AG660" s="53"/>
      <c r="AH660" s="53"/>
      <c r="AI660" s="53"/>
      <c r="AJ660" s="53"/>
      <c r="AK660" s="53"/>
      <c r="AL660" s="53"/>
      <c r="AM660" s="53"/>
      <c r="AN660" s="53"/>
      <c r="AO660" s="53"/>
      <c r="AP660" s="53"/>
      <c r="AQ660" s="53"/>
      <c r="AR660" s="53"/>
      <c r="AS660" s="53"/>
      <c r="AT660" s="53"/>
      <c r="AU660" s="53"/>
      <c r="AV660" s="53"/>
      <c r="AW660" s="53"/>
      <c r="AX660" s="53"/>
      <c r="AY660" s="53"/>
      <c r="AZ660" s="53"/>
      <c r="BA660" s="53"/>
      <c r="BB660" s="53"/>
      <c r="BC660" s="53"/>
      <c r="BD660" s="53"/>
      <c r="BE660" s="53"/>
      <c r="BF660" s="53"/>
      <c r="BG660" s="53"/>
      <c r="BH660" s="53"/>
      <c r="BI660" s="53"/>
    </row>
    <row r="661" spans="1:61" ht="28.5" customHeight="1" outlineLevel="1" x14ac:dyDescent="0.45">
      <c r="A661" s="324">
        <v>537</v>
      </c>
      <c r="B661" s="324">
        <v>83</v>
      </c>
      <c r="C661" s="324" t="s">
        <v>517</v>
      </c>
      <c r="D661" s="324" t="s">
        <v>569</v>
      </c>
      <c r="E661" s="339">
        <v>6</v>
      </c>
      <c r="F661" s="334">
        <f>I661*E661</f>
        <v>275400</v>
      </c>
      <c r="G661" s="334">
        <f>J661*E661</f>
        <v>0</v>
      </c>
      <c r="H661" s="349">
        <f t="shared" si="204"/>
        <v>275400</v>
      </c>
      <c r="I661" s="334">
        <v>45900</v>
      </c>
      <c r="J661" s="334">
        <v>0</v>
      </c>
      <c r="K661" s="334">
        <f t="shared" si="203"/>
        <v>45900</v>
      </c>
      <c r="L661" s="359"/>
    </row>
    <row r="662" spans="1:61" ht="57" customHeight="1" outlineLevel="1" x14ac:dyDescent="0.45">
      <c r="A662" s="324">
        <v>538</v>
      </c>
      <c r="B662" s="324">
        <v>84</v>
      </c>
      <c r="C662" s="324" t="s">
        <v>518</v>
      </c>
      <c r="D662" s="324" t="s">
        <v>557</v>
      </c>
      <c r="E662" s="339">
        <v>88.6</v>
      </c>
      <c r="F662" s="334">
        <f>I662*E662</f>
        <v>33348.354300000006</v>
      </c>
      <c r="G662" s="334">
        <f>J662*E662</f>
        <v>0</v>
      </c>
      <c r="H662" s="349">
        <f t="shared" si="204"/>
        <v>33348.354300000006</v>
      </c>
      <c r="I662" s="334">
        <v>376.39226072234771</v>
      </c>
      <c r="J662" s="334">
        <v>0</v>
      </c>
      <c r="K662" s="334">
        <f t="shared" si="203"/>
        <v>376.39226072234771</v>
      </c>
      <c r="L662" s="359"/>
    </row>
    <row r="663" spans="1:61" ht="57" customHeight="1" outlineLevel="1" x14ac:dyDescent="0.45">
      <c r="A663" s="324">
        <v>539</v>
      </c>
      <c r="B663" s="324">
        <v>85</v>
      </c>
      <c r="C663" s="324" t="s">
        <v>519</v>
      </c>
      <c r="D663" s="324" t="s">
        <v>557</v>
      </c>
      <c r="E663" s="339">
        <v>27.8</v>
      </c>
      <c r="F663" s="334">
        <f>I663*E663</f>
        <v>14126.000400000001</v>
      </c>
      <c r="G663" s="334">
        <f>J663*E663</f>
        <v>0</v>
      </c>
      <c r="H663" s="349">
        <f t="shared" si="204"/>
        <v>14126.000400000001</v>
      </c>
      <c r="I663" s="334">
        <v>508.12951079136695</v>
      </c>
      <c r="J663" s="334">
        <v>0</v>
      </c>
      <c r="K663" s="334">
        <f t="shared" si="203"/>
        <v>508.12951079136695</v>
      </c>
      <c r="L663" s="359"/>
    </row>
    <row r="664" spans="1:61" ht="57" customHeight="1" outlineLevel="1" x14ac:dyDescent="0.45">
      <c r="A664" s="324">
        <v>540</v>
      </c>
      <c r="B664" s="324">
        <v>86</v>
      </c>
      <c r="C664" s="324" t="s">
        <v>520</v>
      </c>
      <c r="D664" s="324" t="s">
        <v>553</v>
      </c>
      <c r="E664" s="339">
        <v>17.672000000000001</v>
      </c>
      <c r="F664" s="334">
        <f>I664*E664</f>
        <v>11626.408799999999</v>
      </c>
      <c r="G664" s="334">
        <f>J664*E664</f>
        <v>0</v>
      </c>
      <c r="H664" s="349">
        <f t="shared" si="204"/>
        <v>11626.408799999999</v>
      </c>
      <c r="I664" s="334">
        <v>657.9</v>
      </c>
      <c r="J664" s="334">
        <v>0</v>
      </c>
      <c r="K664" s="334">
        <f t="shared" si="203"/>
        <v>657.9</v>
      </c>
      <c r="L664" s="359"/>
    </row>
    <row r="665" spans="1:61" ht="42.75" customHeight="1" outlineLevel="1" x14ac:dyDescent="0.45">
      <c r="A665" s="324">
        <v>541</v>
      </c>
      <c r="B665" s="324">
        <v>87</v>
      </c>
      <c r="C665" s="324" t="s">
        <v>521</v>
      </c>
      <c r="D665" s="324" t="s">
        <v>553</v>
      </c>
      <c r="E665" s="339">
        <v>17.672000000000001</v>
      </c>
      <c r="F665" s="334">
        <f>I665*E665</f>
        <v>56780.135999999999</v>
      </c>
      <c r="G665" s="334">
        <f>J665*E665</f>
        <v>0</v>
      </c>
      <c r="H665" s="349">
        <f t="shared" si="204"/>
        <v>56780.135999999999</v>
      </c>
      <c r="I665" s="334">
        <v>3213</v>
      </c>
      <c r="J665" s="334">
        <v>0</v>
      </c>
      <c r="K665" s="334">
        <f t="shared" si="203"/>
        <v>3213</v>
      </c>
      <c r="L665" s="359" t="s">
        <v>1029</v>
      </c>
    </row>
    <row r="666" spans="1:61" s="26" customFormat="1" x14ac:dyDescent="0.45">
      <c r="A666" s="323"/>
      <c r="B666" s="323"/>
      <c r="C666" s="323" t="s">
        <v>403</v>
      </c>
      <c r="D666" s="323"/>
      <c r="E666" s="338"/>
      <c r="F666" s="350">
        <f t="shared" ref="F666:H666" si="209">SUM(F667:F673)</f>
        <v>660224.00879999995</v>
      </c>
      <c r="G666" s="350">
        <f t="shared" si="209"/>
        <v>1061917.956</v>
      </c>
      <c r="H666" s="350">
        <f t="shared" si="209"/>
        <v>1722141.9647999997</v>
      </c>
      <c r="I666" s="350"/>
      <c r="J666" s="350"/>
      <c r="K666" s="328">
        <f t="shared" si="203"/>
        <v>0</v>
      </c>
      <c r="L666" s="358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  <c r="AD666" s="53"/>
      <c r="AE666" s="53"/>
      <c r="AF666" s="53"/>
      <c r="AG666" s="53"/>
      <c r="AH666" s="53"/>
      <c r="AI666" s="53"/>
      <c r="AJ666" s="53"/>
      <c r="AK666" s="53"/>
      <c r="AL666" s="53"/>
      <c r="AM666" s="53"/>
      <c r="AN666" s="53"/>
      <c r="AO666" s="53"/>
      <c r="AP666" s="53"/>
      <c r="AQ666" s="53"/>
      <c r="AR666" s="53"/>
      <c r="AS666" s="53"/>
      <c r="AT666" s="53"/>
      <c r="AU666" s="53"/>
      <c r="AV666" s="53"/>
      <c r="AW666" s="53"/>
      <c r="AX666" s="53"/>
      <c r="AY666" s="53"/>
      <c r="AZ666" s="53"/>
      <c r="BA666" s="53"/>
      <c r="BB666" s="53"/>
      <c r="BC666" s="53"/>
      <c r="BD666" s="53"/>
      <c r="BE666" s="53"/>
      <c r="BF666" s="53"/>
      <c r="BG666" s="53"/>
      <c r="BH666" s="53"/>
      <c r="BI666" s="53"/>
    </row>
    <row r="667" spans="1:61" ht="28.5" customHeight="1" outlineLevel="1" x14ac:dyDescent="0.45">
      <c r="A667" s="324">
        <v>542</v>
      </c>
      <c r="B667" s="324">
        <v>88</v>
      </c>
      <c r="C667" s="324" t="s">
        <v>522</v>
      </c>
      <c r="D667" s="324" t="s">
        <v>557</v>
      </c>
      <c r="E667" s="339">
        <v>12</v>
      </c>
      <c r="F667" s="334">
        <f t="shared" ref="F667:F673" si="210">I667*E667</f>
        <v>12904.876799999998</v>
      </c>
      <c r="G667" s="334">
        <f t="shared" ref="G667:G673" si="211">J667*E667</f>
        <v>29700</v>
      </c>
      <c r="H667" s="349">
        <f t="shared" si="204"/>
        <v>42604.876799999998</v>
      </c>
      <c r="I667" s="334">
        <v>1075.4063999999998</v>
      </c>
      <c r="J667" s="334">
        <v>2475</v>
      </c>
      <c r="K667" s="334">
        <f t="shared" si="203"/>
        <v>3550.4063999999998</v>
      </c>
      <c r="L667" s="359" t="s">
        <v>1030</v>
      </c>
    </row>
    <row r="668" spans="1:61" ht="28.5" customHeight="1" outlineLevel="1" x14ac:dyDescent="0.45">
      <c r="A668" s="324">
        <v>543</v>
      </c>
      <c r="B668" s="324">
        <v>89</v>
      </c>
      <c r="C668" s="324" t="s">
        <v>523</v>
      </c>
      <c r="D668" s="324" t="s">
        <v>557</v>
      </c>
      <c r="E668" s="339">
        <v>6</v>
      </c>
      <c r="F668" s="334">
        <f t="shared" si="210"/>
        <v>8710.7796000000017</v>
      </c>
      <c r="G668" s="334">
        <f t="shared" si="211"/>
        <v>22275.000000000004</v>
      </c>
      <c r="H668" s="349">
        <f t="shared" si="204"/>
        <v>30985.779600000005</v>
      </c>
      <c r="I668" s="334">
        <v>1451.7966000000001</v>
      </c>
      <c r="J668" s="334">
        <v>3712.5000000000005</v>
      </c>
      <c r="K668" s="334">
        <f t="shared" si="203"/>
        <v>5164.2966000000006</v>
      </c>
      <c r="L668" s="359" t="s">
        <v>1031</v>
      </c>
    </row>
    <row r="669" spans="1:61" ht="28.5" customHeight="1" outlineLevel="1" x14ac:dyDescent="0.45">
      <c r="A669" s="324">
        <v>544</v>
      </c>
      <c r="B669" s="324">
        <v>90</v>
      </c>
      <c r="C669" s="324" t="s">
        <v>524</v>
      </c>
      <c r="D669" s="324" t="s">
        <v>557</v>
      </c>
      <c r="E669" s="339">
        <v>122</v>
      </c>
      <c r="F669" s="334">
        <f t="shared" si="210"/>
        <v>247967.2224</v>
      </c>
      <c r="G669" s="334">
        <f t="shared" si="211"/>
        <v>671536.8</v>
      </c>
      <c r="H669" s="349">
        <f t="shared" si="204"/>
        <v>919504.02240000002</v>
      </c>
      <c r="I669" s="334">
        <v>2032.5182163934426</v>
      </c>
      <c r="J669" s="334">
        <v>5504.4000000000005</v>
      </c>
      <c r="K669" s="334">
        <f t="shared" si="203"/>
        <v>7536.9182163934429</v>
      </c>
      <c r="L669" s="359" t="s">
        <v>1032</v>
      </c>
    </row>
    <row r="670" spans="1:61" ht="171" customHeight="1" outlineLevel="1" x14ac:dyDescent="0.45">
      <c r="A670" s="324">
        <v>545</v>
      </c>
      <c r="B670" s="324">
        <v>91</v>
      </c>
      <c r="C670" s="324" t="s">
        <v>525</v>
      </c>
      <c r="D670" s="324" t="s">
        <v>569</v>
      </c>
      <c r="E670" s="339">
        <v>5</v>
      </c>
      <c r="F670" s="334">
        <f t="shared" si="210"/>
        <v>306608.06789999997</v>
      </c>
      <c r="G670" s="334">
        <f t="shared" si="211"/>
        <v>240899.17499999999</v>
      </c>
      <c r="H670" s="349">
        <f t="shared" si="204"/>
        <v>547507.24289999995</v>
      </c>
      <c r="I670" s="334">
        <v>61321.613579999997</v>
      </c>
      <c r="J670" s="334">
        <v>48179.834999999999</v>
      </c>
      <c r="K670" s="334">
        <f t="shared" si="203"/>
        <v>109501.44858</v>
      </c>
      <c r="L670" s="359" t="s">
        <v>1033</v>
      </c>
    </row>
    <row r="671" spans="1:61" ht="28.5" customHeight="1" outlineLevel="1" x14ac:dyDescent="0.45">
      <c r="A671" s="324">
        <v>546</v>
      </c>
      <c r="B671" s="324">
        <v>92</v>
      </c>
      <c r="C671" s="324" t="s">
        <v>526</v>
      </c>
      <c r="D671" s="324" t="s">
        <v>549</v>
      </c>
      <c r="E671" s="339">
        <v>116.4</v>
      </c>
      <c r="F671" s="334">
        <f t="shared" si="210"/>
        <v>46701.062100000003</v>
      </c>
      <c r="G671" s="334">
        <f t="shared" si="211"/>
        <v>39550.5</v>
      </c>
      <c r="H671" s="349">
        <f t="shared" si="204"/>
        <v>86251.56210000001</v>
      </c>
      <c r="I671" s="334">
        <v>401.21187371134022</v>
      </c>
      <c r="J671" s="334">
        <v>339.78092783505156</v>
      </c>
      <c r="K671" s="334">
        <f t="shared" si="203"/>
        <v>740.99280154639177</v>
      </c>
      <c r="L671" s="359" t="s">
        <v>1034</v>
      </c>
    </row>
    <row r="672" spans="1:61" ht="42.75" customHeight="1" outlineLevel="1" x14ac:dyDescent="0.45">
      <c r="A672" s="324">
        <v>547</v>
      </c>
      <c r="B672" s="324">
        <v>93</v>
      </c>
      <c r="C672" s="324" t="s">
        <v>527</v>
      </c>
      <c r="D672" s="324" t="s">
        <v>550</v>
      </c>
      <c r="E672" s="339">
        <v>18</v>
      </c>
      <c r="F672" s="334">
        <f t="shared" si="210"/>
        <v>23256</v>
      </c>
      <c r="G672" s="334">
        <f t="shared" si="211"/>
        <v>0</v>
      </c>
      <c r="H672" s="349">
        <f t="shared" si="204"/>
        <v>23256</v>
      </c>
      <c r="I672" s="334">
        <v>1292</v>
      </c>
      <c r="J672" s="334">
        <v>0</v>
      </c>
      <c r="K672" s="334">
        <f t="shared" si="203"/>
        <v>1292</v>
      </c>
      <c r="L672" s="359" t="s">
        <v>1035</v>
      </c>
    </row>
    <row r="673" spans="1:61" ht="42.75" customHeight="1" outlineLevel="1" x14ac:dyDescent="0.45">
      <c r="A673" s="324">
        <v>548</v>
      </c>
      <c r="B673" s="324">
        <v>94</v>
      </c>
      <c r="C673" s="324" t="s">
        <v>528</v>
      </c>
      <c r="D673" s="324" t="s">
        <v>559</v>
      </c>
      <c r="E673" s="339">
        <v>18</v>
      </c>
      <c r="F673" s="334">
        <f t="shared" si="210"/>
        <v>14076</v>
      </c>
      <c r="G673" s="334">
        <f t="shared" si="211"/>
        <v>57956.481</v>
      </c>
      <c r="H673" s="349">
        <f t="shared" si="204"/>
        <v>72032.481</v>
      </c>
      <c r="I673" s="334">
        <v>782</v>
      </c>
      <c r="J673" s="334">
        <v>3219.8045000000002</v>
      </c>
      <c r="K673" s="334">
        <f t="shared" si="203"/>
        <v>4001.8045000000002</v>
      </c>
      <c r="L673" s="359" t="s">
        <v>1036</v>
      </c>
    </row>
    <row r="674" spans="1:61" s="205" customFormat="1" ht="71.25" customHeight="1" x14ac:dyDescent="0.45">
      <c r="A674" s="322"/>
      <c r="B674" s="322"/>
      <c r="C674" s="322" t="s">
        <v>529</v>
      </c>
      <c r="D674" s="322"/>
      <c r="E674" s="342"/>
      <c r="F674" s="329">
        <f>F675+F686</f>
        <v>3380489.1</v>
      </c>
      <c r="G674" s="329">
        <f t="shared" ref="G674:H674" si="212">G675+G686</f>
        <v>4834469.4419999998</v>
      </c>
      <c r="H674" s="329">
        <f t="shared" si="212"/>
        <v>8214958.5420000004</v>
      </c>
      <c r="I674" s="329"/>
      <c r="J674" s="329"/>
      <c r="K674" s="330">
        <f t="shared" si="203"/>
        <v>0</v>
      </c>
      <c r="L674" s="357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  <c r="AL674" s="55"/>
      <c r="AM674" s="55"/>
      <c r="AN674" s="55"/>
      <c r="AO674" s="55"/>
      <c r="AP674" s="55"/>
      <c r="AQ674" s="55"/>
      <c r="AR674" s="55"/>
      <c r="AS674" s="55"/>
      <c r="AT674" s="55"/>
      <c r="AU674" s="55"/>
      <c r="AV674" s="55"/>
      <c r="AW674" s="55"/>
      <c r="AX674" s="55"/>
      <c r="AY674" s="55"/>
      <c r="AZ674" s="55"/>
      <c r="BA674" s="55"/>
      <c r="BB674" s="55"/>
      <c r="BC674" s="55"/>
      <c r="BD674" s="55"/>
      <c r="BE674" s="55"/>
      <c r="BF674" s="55"/>
      <c r="BG674" s="55"/>
      <c r="BH674" s="55"/>
      <c r="BI674" s="55"/>
    </row>
    <row r="675" spans="1:61" s="313" customFormat="1" ht="28.5" x14ac:dyDescent="0.45">
      <c r="A675" s="331"/>
      <c r="B675" s="331"/>
      <c r="C675" s="331" t="s">
        <v>530</v>
      </c>
      <c r="D675" s="331"/>
      <c r="E675" s="343"/>
      <c r="F675" s="351">
        <f t="shared" ref="F675:H675" si="213">F676+F680</f>
        <v>1781047.5</v>
      </c>
      <c r="G675" s="351">
        <f t="shared" si="213"/>
        <v>2927296.6140000001</v>
      </c>
      <c r="H675" s="351">
        <f t="shared" si="213"/>
        <v>4708344.1140000001</v>
      </c>
      <c r="I675" s="351"/>
      <c r="J675" s="351"/>
      <c r="K675" s="352">
        <f t="shared" si="203"/>
        <v>0</v>
      </c>
      <c r="L675" s="361"/>
      <c r="M675" s="312"/>
      <c r="N675" s="312"/>
      <c r="O675" s="312"/>
      <c r="P675" s="312"/>
      <c r="Q675" s="312"/>
      <c r="R675" s="312"/>
      <c r="S675" s="312"/>
      <c r="T675" s="312"/>
      <c r="U675" s="312"/>
      <c r="V675" s="312"/>
      <c r="W675" s="312"/>
      <c r="X675" s="312"/>
      <c r="Y675" s="312"/>
      <c r="Z675" s="312"/>
      <c r="AA675" s="312"/>
      <c r="AB675" s="312"/>
      <c r="AC675" s="312"/>
      <c r="AD675" s="312"/>
      <c r="AE675" s="312"/>
      <c r="AF675" s="312"/>
      <c r="AG675" s="312"/>
      <c r="AH675" s="312"/>
      <c r="AI675" s="312"/>
      <c r="AJ675" s="312"/>
      <c r="AK675" s="312"/>
      <c r="AL675" s="312"/>
      <c r="AM675" s="312"/>
      <c r="AN675" s="312"/>
      <c r="AO675" s="312"/>
      <c r="AP675" s="312"/>
      <c r="AQ675" s="312"/>
      <c r="AR675" s="312"/>
      <c r="AS675" s="312"/>
      <c r="AT675" s="312"/>
      <c r="AU675" s="312"/>
      <c r="AV675" s="312"/>
      <c r="AW675" s="312"/>
      <c r="AX675" s="312"/>
      <c r="AY675" s="312"/>
      <c r="AZ675" s="312"/>
      <c r="BA675" s="312"/>
      <c r="BB675" s="312"/>
      <c r="BC675" s="312"/>
      <c r="BD675" s="312"/>
      <c r="BE675" s="312"/>
      <c r="BF675" s="312"/>
      <c r="BG675" s="312"/>
      <c r="BH675" s="312"/>
      <c r="BI675" s="312"/>
    </row>
    <row r="676" spans="1:61" s="26" customFormat="1" x14ac:dyDescent="0.45">
      <c r="A676" s="323"/>
      <c r="B676" s="323"/>
      <c r="C676" s="323" t="s">
        <v>531</v>
      </c>
      <c r="D676" s="323"/>
      <c r="E676" s="338"/>
      <c r="F676" s="350">
        <f t="shared" ref="F676:H676" si="214">SUM(F677:F679)</f>
        <v>563040</v>
      </c>
      <c r="G676" s="350">
        <f t="shared" si="214"/>
        <v>1317725.6400000001</v>
      </c>
      <c r="H676" s="350">
        <f t="shared" si="214"/>
        <v>1880765.6400000001</v>
      </c>
      <c r="I676" s="350"/>
      <c r="J676" s="350"/>
      <c r="K676" s="328">
        <f t="shared" si="203"/>
        <v>0</v>
      </c>
      <c r="L676" s="358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  <c r="AD676" s="53"/>
      <c r="AE676" s="53"/>
      <c r="AF676" s="53"/>
      <c r="AG676" s="53"/>
      <c r="AH676" s="53"/>
      <c r="AI676" s="53"/>
      <c r="AJ676" s="53"/>
      <c r="AK676" s="53"/>
      <c r="AL676" s="53"/>
      <c r="AM676" s="53"/>
      <c r="AN676" s="53"/>
      <c r="AO676" s="53"/>
      <c r="AP676" s="53"/>
      <c r="AQ676" s="53"/>
      <c r="AR676" s="53"/>
      <c r="AS676" s="53"/>
      <c r="AT676" s="53"/>
      <c r="AU676" s="53"/>
      <c r="AV676" s="53"/>
      <c r="AW676" s="53"/>
      <c r="AX676" s="53"/>
      <c r="AY676" s="53"/>
      <c r="AZ676" s="53"/>
      <c r="BA676" s="53"/>
      <c r="BB676" s="53"/>
      <c r="BC676" s="53"/>
      <c r="BD676" s="53"/>
      <c r="BE676" s="53"/>
      <c r="BF676" s="53"/>
      <c r="BG676" s="53"/>
      <c r="BH676" s="53"/>
      <c r="BI676" s="53"/>
    </row>
    <row r="677" spans="1:61" ht="42.75" customHeight="1" outlineLevel="1" x14ac:dyDescent="0.45">
      <c r="A677" s="324">
        <v>549</v>
      </c>
      <c r="B677" s="324">
        <v>95</v>
      </c>
      <c r="C677" s="324" t="s">
        <v>532</v>
      </c>
      <c r="D677" s="324" t="s">
        <v>550</v>
      </c>
      <c r="E677" s="339">
        <v>8</v>
      </c>
      <c r="F677" s="334">
        <f>I677*E677</f>
        <v>183600</v>
      </c>
      <c r="G677" s="334">
        <f>J677*E677</f>
        <v>1072502.6400000001</v>
      </c>
      <c r="H677" s="349">
        <f t="shared" si="204"/>
        <v>1256102.6400000001</v>
      </c>
      <c r="I677" s="334">
        <v>22950</v>
      </c>
      <c r="J677" s="334">
        <v>134062.83000000002</v>
      </c>
      <c r="K677" s="334">
        <f t="shared" si="203"/>
        <v>157012.83000000002</v>
      </c>
      <c r="L677" s="359" t="s">
        <v>1037</v>
      </c>
    </row>
    <row r="678" spans="1:61" ht="28.5" customHeight="1" outlineLevel="1" x14ac:dyDescent="0.45">
      <c r="A678" s="324">
        <v>550</v>
      </c>
      <c r="B678" s="324">
        <v>96</v>
      </c>
      <c r="C678" s="324" t="s">
        <v>533</v>
      </c>
      <c r="D678" s="324" t="s">
        <v>550</v>
      </c>
      <c r="E678" s="339">
        <v>116</v>
      </c>
      <c r="F678" s="334">
        <f>I678*E678</f>
        <v>354960</v>
      </c>
      <c r="G678" s="334">
        <f>J678*E678</f>
        <v>240207.00000000006</v>
      </c>
      <c r="H678" s="349">
        <f t="shared" si="204"/>
        <v>595167</v>
      </c>
      <c r="I678" s="334">
        <v>3060</v>
      </c>
      <c r="J678" s="334">
        <v>2070.7500000000005</v>
      </c>
      <c r="K678" s="334">
        <f t="shared" si="203"/>
        <v>5130.75</v>
      </c>
      <c r="L678" s="359" t="s">
        <v>1038</v>
      </c>
    </row>
    <row r="679" spans="1:61" ht="22.9" customHeight="1" outlineLevel="1" x14ac:dyDescent="0.45">
      <c r="A679" s="324">
        <v>551</v>
      </c>
      <c r="B679" s="324">
        <v>97</v>
      </c>
      <c r="C679" s="324" t="s">
        <v>534</v>
      </c>
      <c r="D679" s="324" t="s">
        <v>550</v>
      </c>
      <c r="E679" s="339">
        <v>16</v>
      </c>
      <c r="F679" s="334">
        <f>I679*E679</f>
        <v>24480</v>
      </c>
      <c r="G679" s="334">
        <f>J679*E679</f>
        <v>5016</v>
      </c>
      <c r="H679" s="349">
        <f t="shared" si="204"/>
        <v>29496</v>
      </c>
      <c r="I679" s="334">
        <v>1530</v>
      </c>
      <c r="J679" s="334">
        <v>313.5</v>
      </c>
      <c r="K679" s="334">
        <f t="shared" si="203"/>
        <v>1843.5</v>
      </c>
      <c r="L679" s="359" t="s">
        <v>1039</v>
      </c>
    </row>
    <row r="680" spans="1:61" s="26" customFormat="1" ht="28.5" customHeight="1" x14ac:dyDescent="0.45">
      <c r="A680" s="323"/>
      <c r="B680" s="323"/>
      <c r="C680" s="323" t="s">
        <v>507</v>
      </c>
      <c r="D680" s="323"/>
      <c r="E680" s="338"/>
      <c r="F680" s="350">
        <f t="shared" ref="F680:H680" si="215">SUM(F681:F685)</f>
        <v>1218007.5</v>
      </c>
      <c r="G680" s="350">
        <f t="shared" si="215"/>
        <v>1609570.9739999999</v>
      </c>
      <c r="H680" s="350">
        <f t="shared" si="215"/>
        <v>2827578.4739999999</v>
      </c>
      <c r="I680" s="350"/>
      <c r="J680" s="350"/>
      <c r="K680" s="328">
        <f t="shared" si="203"/>
        <v>0</v>
      </c>
      <c r="L680" s="358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  <c r="AD680" s="53"/>
      <c r="AE680" s="53"/>
      <c r="AF680" s="53"/>
      <c r="AG680" s="53"/>
      <c r="AH680" s="53"/>
      <c r="AI680" s="53"/>
      <c r="AJ680" s="53"/>
      <c r="AK680" s="53"/>
      <c r="AL680" s="53"/>
      <c r="AM680" s="53"/>
      <c r="AN680" s="53"/>
      <c r="AO680" s="53"/>
      <c r="AP680" s="53"/>
      <c r="AQ680" s="53"/>
      <c r="AR680" s="53"/>
      <c r="AS680" s="53"/>
      <c r="AT680" s="53"/>
      <c r="AU680" s="53"/>
      <c r="AV680" s="53"/>
      <c r="AW680" s="53"/>
      <c r="AX680" s="53"/>
      <c r="AY680" s="53"/>
      <c r="AZ680" s="53"/>
      <c r="BA680" s="53"/>
      <c r="BB680" s="53"/>
      <c r="BC680" s="53"/>
      <c r="BD680" s="53"/>
      <c r="BE680" s="53"/>
      <c r="BF680" s="53"/>
      <c r="BG680" s="53"/>
      <c r="BH680" s="53"/>
      <c r="BI680" s="53"/>
    </row>
    <row r="681" spans="1:61" ht="28.5" customHeight="1" outlineLevel="1" x14ac:dyDescent="0.45">
      <c r="A681" s="324">
        <v>552</v>
      </c>
      <c r="B681" s="324">
        <v>98</v>
      </c>
      <c r="C681" s="324" t="s">
        <v>535</v>
      </c>
      <c r="D681" s="324" t="s">
        <v>550</v>
      </c>
      <c r="E681" s="339">
        <v>16</v>
      </c>
      <c r="F681" s="334">
        <f>I681*E681</f>
        <v>61200</v>
      </c>
      <c r="G681" s="334">
        <f>J681*E681</f>
        <v>722242.22400000005</v>
      </c>
      <c r="H681" s="349">
        <f t="shared" si="204"/>
        <v>783442.22400000005</v>
      </c>
      <c r="I681" s="334">
        <v>3825</v>
      </c>
      <c r="J681" s="334">
        <v>45140.139000000003</v>
      </c>
      <c r="K681" s="334">
        <f t="shared" si="203"/>
        <v>48965.139000000003</v>
      </c>
      <c r="L681" s="359" t="s">
        <v>1040</v>
      </c>
    </row>
    <row r="682" spans="1:61" ht="85.5" customHeight="1" outlineLevel="1" x14ac:dyDescent="0.45">
      <c r="A682" s="324">
        <v>553</v>
      </c>
      <c r="B682" s="324">
        <v>99</v>
      </c>
      <c r="C682" s="324" t="s">
        <v>536</v>
      </c>
      <c r="D682" s="324" t="s">
        <v>557</v>
      </c>
      <c r="E682" s="339">
        <v>2025</v>
      </c>
      <c r="F682" s="334">
        <f>I682*E682</f>
        <v>206550.00000000003</v>
      </c>
      <c r="G682" s="334">
        <f>J682*E682</f>
        <v>441045</v>
      </c>
      <c r="H682" s="349">
        <f t="shared" si="204"/>
        <v>647595</v>
      </c>
      <c r="I682" s="334">
        <v>102.00000000000001</v>
      </c>
      <c r="J682" s="334">
        <v>217.8</v>
      </c>
      <c r="K682" s="334">
        <f t="shared" si="203"/>
        <v>319.8</v>
      </c>
      <c r="L682" s="359" t="s">
        <v>1041</v>
      </c>
    </row>
    <row r="683" spans="1:61" ht="171" customHeight="1" outlineLevel="1" x14ac:dyDescent="0.45">
      <c r="A683" s="324">
        <v>554</v>
      </c>
      <c r="B683" s="324">
        <v>100</v>
      </c>
      <c r="C683" s="324" t="s">
        <v>537</v>
      </c>
      <c r="D683" s="324" t="s">
        <v>557</v>
      </c>
      <c r="E683" s="339">
        <v>2025</v>
      </c>
      <c r="F683" s="334">
        <f>I683*E683</f>
        <v>934638.75</v>
      </c>
      <c r="G683" s="334">
        <f>J683*E683</f>
        <v>431021.25000000006</v>
      </c>
      <c r="H683" s="349">
        <f t="shared" si="204"/>
        <v>1365660</v>
      </c>
      <c r="I683" s="334">
        <v>461.55</v>
      </c>
      <c r="J683" s="334">
        <v>212.85000000000002</v>
      </c>
      <c r="K683" s="334">
        <f t="shared" si="203"/>
        <v>674.40000000000009</v>
      </c>
      <c r="L683" s="359" t="s">
        <v>1042</v>
      </c>
    </row>
    <row r="684" spans="1:61" ht="28.5" customHeight="1" outlineLevel="1" x14ac:dyDescent="0.45">
      <c r="A684" s="324">
        <v>555</v>
      </c>
      <c r="B684" s="324">
        <v>101</v>
      </c>
      <c r="C684" s="324" t="s">
        <v>538</v>
      </c>
      <c r="D684" s="324" t="s">
        <v>557</v>
      </c>
      <c r="E684" s="339">
        <v>5</v>
      </c>
      <c r="F684" s="334">
        <f>I684*E684</f>
        <v>2868.75</v>
      </c>
      <c r="G684" s="334">
        <f>J684*E684</f>
        <v>7012.5</v>
      </c>
      <c r="H684" s="349">
        <f t="shared" si="204"/>
        <v>9881.25</v>
      </c>
      <c r="I684" s="334">
        <v>573.75</v>
      </c>
      <c r="J684" s="334">
        <v>1402.5</v>
      </c>
      <c r="K684" s="334">
        <f t="shared" si="203"/>
        <v>1976.25</v>
      </c>
      <c r="L684" s="359" t="s">
        <v>1043</v>
      </c>
    </row>
    <row r="685" spans="1:61" ht="14.25" customHeight="1" outlineLevel="1" x14ac:dyDescent="0.45">
      <c r="A685" s="324">
        <v>556</v>
      </c>
      <c r="B685" s="324">
        <v>102</v>
      </c>
      <c r="C685" s="324" t="s">
        <v>539</v>
      </c>
      <c r="D685" s="324" t="s">
        <v>570</v>
      </c>
      <c r="E685" s="339">
        <v>10</v>
      </c>
      <c r="F685" s="334">
        <f>I685*E685</f>
        <v>12750</v>
      </c>
      <c r="G685" s="334">
        <f>J685*E685</f>
        <v>8250.0000000000018</v>
      </c>
      <c r="H685" s="349">
        <f t="shared" si="204"/>
        <v>21000</v>
      </c>
      <c r="I685" s="334">
        <v>1275</v>
      </c>
      <c r="J685" s="334">
        <v>825.00000000000011</v>
      </c>
      <c r="K685" s="334">
        <f t="shared" si="203"/>
        <v>2100</v>
      </c>
      <c r="L685" s="359" t="s">
        <v>1044</v>
      </c>
    </row>
    <row r="686" spans="1:61" s="313" customFormat="1" ht="28.5" x14ac:dyDescent="0.45">
      <c r="A686" s="331"/>
      <c r="B686" s="331"/>
      <c r="C686" s="331" t="s">
        <v>540</v>
      </c>
      <c r="D686" s="331"/>
      <c r="E686" s="343"/>
      <c r="F686" s="351">
        <f t="shared" ref="F686:H686" si="216">F687+F690</f>
        <v>1599441.6</v>
      </c>
      <c r="G686" s="351">
        <f t="shared" si="216"/>
        <v>1907172.8280000002</v>
      </c>
      <c r="H686" s="351">
        <f t="shared" si="216"/>
        <v>3506614.4280000003</v>
      </c>
      <c r="I686" s="351"/>
      <c r="J686" s="351"/>
      <c r="K686" s="352">
        <f t="shared" si="203"/>
        <v>0</v>
      </c>
      <c r="L686" s="361"/>
      <c r="M686" s="312"/>
      <c r="N686" s="312"/>
      <c r="O686" s="312"/>
      <c r="P686" s="312"/>
      <c r="Q686" s="312"/>
      <c r="R686" s="312"/>
      <c r="S686" s="312"/>
      <c r="T686" s="312"/>
      <c r="U686" s="312"/>
      <c r="V686" s="312"/>
      <c r="W686" s="312"/>
      <c r="X686" s="312"/>
      <c r="Y686" s="312"/>
      <c r="Z686" s="312"/>
      <c r="AA686" s="312"/>
      <c r="AB686" s="312"/>
      <c r="AC686" s="312"/>
      <c r="AD686" s="312"/>
      <c r="AE686" s="312"/>
      <c r="AF686" s="312"/>
      <c r="AG686" s="312"/>
      <c r="AH686" s="312"/>
      <c r="AI686" s="312"/>
      <c r="AJ686" s="312"/>
      <c r="AK686" s="312"/>
      <c r="AL686" s="312"/>
      <c r="AM686" s="312"/>
      <c r="AN686" s="312"/>
      <c r="AO686" s="312"/>
      <c r="AP686" s="312"/>
      <c r="AQ686" s="312"/>
      <c r="AR686" s="312"/>
      <c r="AS686" s="312"/>
      <c r="AT686" s="312"/>
      <c r="AU686" s="312"/>
      <c r="AV686" s="312"/>
      <c r="AW686" s="312"/>
      <c r="AX686" s="312"/>
      <c r="AY686" s="312"/>
      <c r="AZ686" s="312"/>
      <c r="BA686" s="312"/>
      <c r="BB686" s="312"/>
      <c r="BC686" s="312"/>
      <c r="BD686" s="312"/>
      <c r="BE686" s="312"/>
      <c r="BF686" s="312"/>
      <c r="BG686" s="312"/>
      <c r="BH686" s="312"/>
      <c r="BI686" s="312"/>
    </row>
    <row r="687" spans="1:61" s="26" customFormat="1" ht="28.5" x14ac:dyDescent="0.45">
      <c r="A687" s="323"/>
      <c r="B687" s="323"/>
      <c r="C687" s="323" t="s">
        <v>531</v>
      </c>
      <c r="D687" s="323"/>
      <c r="E687" s="338"/>
      <c r="F687" s="350">
        <f t="shared" ref="F687:H687" si="217">SUM(F688:F689)</f>
        <v>327037.5</v>
      </c>
      <c r="G687" s="350">
        <f t="shared" si="217"/>
        <v>837702.3600000001</v>
      </c>
      <c r="H687" s="350">
        <f t="shared" si="217"/>
        <v>1164739.8600000001</v>
      </c>
      <c r="I687" s="350"/>
      <c r="J687" s="350"/>
      <c r="K687" s="328">
        <f t="shared" si="203"/>
        <v>0</v>
      </c>
      <c r="L687" s="358" t="s">
        <v>1045</v>
      </c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  <c r="AJ687" s="53"/>
      <c r="AK687" s="53"/>
      <c r="AL687" s="53"/>
      <c r="AM687" s="53"/>
      <c r="AN687" s="53"/>
      <c r="AO687" s="53"/>
      <c r="AP687" s="53"/>
      <c r="AQ687" s="53"/>
      <c r="AR687" s="53"/>
      <c r="AS687" s="53"/>
      <c r="AT687" s="53"/>
      <c r="AU687" s="53"/>
      <c r="AV687" s="53"/>
      <c r="AW687" s="53"/>
      <c r="AX687" s="53"/>
      <c r="AY687" s="53"/>
      <c r="AZ687" s="53"/>
      <c r="BA687" s="53"/>
      <c r="BB687" s="53"/>
      <c r="BC687" s="53"/>
      <c r="BD687" s="53"/>
      <c r="BE687" s="53"/>
      <c r="BF687" s="53"/>
      <c r="BG687" s="53"/>
      <c r="BH687" s="53"/>
      <c r="BI687" s="53"/>
    </row>
    <row r="688" spans="1:61" ht="28.5" customHeight="1" outlineLevel="1" x14ac:dyDescent="0.45">
      <c r="A688" s="324">
        <v>557</v>
      </c>
      <c r="B688" s="324">
        <v>103</v>
      </c>
      <c r="C688" s="324" t="s">
        <v>541</v>
      </c>
      <c r="D688" s="324" t="s">
        <v>550</v>
      </c>
      <c r="E688" s="339">
        <v>4</v>
      </c>
      <c r="F688" s="334">
        <f>I688*E688</f>
        <v>110160</v>
      </c>
      <c r="G688" s="334">
        <f>J688*E688</f>
        <v>380322.36000000004</v>
      </c>
      <c r="H688" s="349">
        <f t="shared" si="204"/>
        <v>490482.36000000004</v>
      </c>
      <c r="I688" s="334">
        <v>27540</v>
      </c>
      <c r="J688" s="334">
        <v>95080.590000000011</v>
      </c>
      <c r="K688" s="334">
        <f t="shared" si="203"/>
        <v>122620.59000000001</v>
      </c>
      <c r="L688" s="359" t="s">
        <v>1046</v>
      </c>
    </row>
    <row r="689" spans="1:61" ht="28.5" customHeight="1" outlineLevel="1" x14ac:dyDescent="0.45">
      <c r="A689" s="324">
        <v>558</v>
      </c>
      <c r="B689" s="324">
        <v>104</v>
      </c>
      <c r="C689" s="324" t="s">
        <v>533</v>
      </c>
      <c r="D689" s="324" t="s">
        <v>550</v>
      </c>
      <c r="E689" s="339">
        <v>63</v>
      </c>
      <c r="F689" s="334">
        <f>I689*E689</f>
        <v>216877.5</v>
      </c>
      <c r="G689" s="334">
        <f>J689*E689</f>
        <v>457380.00000000012</v>
      </c>
      <c r="H689" s="349">
        <f t="shared" si="204"/>
        <v>674257.50000000012</v>
      </c>
      <c r="I689" s="334">
        <v>3442.5</v>
      </c>
      <c r="J689" s="334">
        <v>7260.0000000000018</v>
      </c>
      <c r="K689" s="334">
        <f t="shared" si="203"/>
        <v>10702.500000000002</v>
      </c>
      <c r="L689" s="359"/>
    </row>
    <row r="690" spans="1:61" s="26" customFormat="1" x14ac:dyDescent="0.45">
      <c r="A690" s="323"/>
      <c r="B690" s="323"/>
      <c r="C690" s="323" t="s">
        <v>507</v>
      </c>
      <c r="D690" s="323"/>
      <c r="E690" s="338"/>
      <c r="F690" s="350">
        <f t="shared" ref="F690:H690" si="218">SUM(F691:F698)</f>
        <v>1272404.1000000001</v>
      </c>
      <c r="G690" s="350">
        <f t="shared" si="218"/>
        <v>1069470.4680000001</v>
      </c>
      <c r="H690" s="350">
        <f t="shared" si="218"/>
        <v>2341874.568</v>
      </c>
      <c r="I690" s="350"/>
      <c r="J690" s="350"/>
      <c r="K690" s="328">
        <f t="shared" si="203"/>
        <v>0</v>
      </c>
      <c r="L690" s="358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  <c r="AJ690" s="53"/>
      <c r="AK690" s="53"/>
      <c r="AL690" s="53"/>
      <c r="AM690" s="53"/>
      <c r="AN690" s="53"/>
      <c r="AO690" s="53"/>
      <c r="AP690" s="53"/>
      <c r="AQ690" s="53"/>
      <c r="AR690" s="53"/>
      <c r="AS690" s="53"/>
      <c r="AT690" s="53"/>
      <c r="AU690" s="53"/>
      <c r="AV690" s="53"/>
      <c r="AW690" s="53"/>
      <c r="AX690" s="53"/>
      <c r="AY690" s="53"/>
      <c r="AZ690" s="53"/>
      <c r="BA690" s="53"/>
      <c r="BB690" s="53"/>
      <c r="BC690" s="53"/>
      <c r="BD690" s="53"/>
      <c r="BE690" s="53"/>
      <c r="BF690" s="53"/>
      <c r="BG690" s="53"/>
      <c r="BH690" s="53"/>
      <c r="BI690" s="53"/>
    </row>
    <row r="691" spans="1:61" ht="28.5" customHeight="1" outlineLevel="1" x14ac:dyDescent="0.45">
      <c r="A691" s="324">
        <v>559</v>
      </c>
      <c r="B691" s="324">
        <v>105</v>
      </c>
      <c r="C691" s="324" t="s">
        <v>535</v>
      </c>
      <c r="D691" s="324" t="s">
        <v>550</v>
      </c>
      <c r="E691" s="339">
        <v>2</v>
      </c>
      <c r="F691" s="334">
        <f t="shared" ref="F691:F698" si="219">I691*E691</f>
        <v>8925.0000000000018</v>
      </c>
      <c r="G691" s="334">
        <f t="shared" ref="G691:G698" si="220">J691*E691</f>
        <v>90280.278000000006</v>
      </c>
      <c r="H691" s="349">
        <f t="shared" si="204"/>
        <v>99205.278000000006</v>
      </c>
      <c r="I691" s="334">
        <v>4462.5000000000009</v>
      </c>
      <c r="J691" s="334">
        <v>45140.139000000003</v>
      </c>
      <c r="K691" s="334">
        <f t="shared" si="203"/>
        <v>49602.639000000003</v>
      </c>
      <c r="L691" s="359" t="s">
        <v>1047</v>
      </c>
    </row>
    <row r="692" spans="1:61" ht="128.25" customHeight="1" outlineLevel="1" x14ac:dyDescent="0.45">
      <c r="A692" s="324">
        <v>560</v>
      </c>
      <c r="B692" s="324">
        <v>106</v>
      </c>
      <c r="C692" s="324" t="s">
        <v>536</v>
      </c>
      <c r="D692" s="324" t="s">
        <v>557</v>
      </c>
      <c r="E692" s="339">
        <v>2117</v>
      </c>
      <c r="F692" s="334">
        <f t="shared" si="219"/>
        <v>215934.00000000003</v>
      </c>
      <c r="G692" s="334">
        <f t="shared" si="220"/>
        <v>461082.60000000003</v>
      </c>
      <c r="H692" s="349">
        <f t="shared" si="204"/>
        <v>677016.60000000009</v>
      </c>
      <c r="I692" s="334">
        <v>102.00000000000001</v>
      </c>
      <c r="J692" s="334">
        <v>217.8</v>
      </c>
      <c r="K692" s="334">
        <f t="shared" si="203"/>
        <v>319.8</v>
      </c>
      <c r="L692" s="359" t="s">
        <v>1048</v>
      </c>
    </row>
    <row r="693" spans="1:61" ht="142.5" customHeight="1" outlineLevel="1" x14ac:dyDescent="0.45">
      <c r="A693" s="324">
        <v>561</v>
      </c>
      <c r="B693" s="324">
        <v>107</v>
      </c>
      <c r="C693" s="324" t="s">
        <v>537</v>
      </c>
      <c r="D693" s="324" t="s">
        <v>557</v>
      </c>
      <c r="E693" s="339">
        <v>2117</v>
      </c>
      <c r="F693" s="334">
        <f t="shared" si="219"/>
        <v>977101.35</v>
      </c>
      <c r="G693" s="334">
        <f t="shared" si="220"/>
        <v>467370.09000000008</v>
      </c>
      <c r="H693" s="349">
        <f t="shared" si="204"/>
        <v>1444471.44</v>
      </c>
      <c r="I693" s="334">
        <v>461.55</v>
      </c>
      <c r="J693" s="334">
        <v>220.77000000000004</v>
      </c>
      <c r="K693" s="334">
        <f t="shared" si="203"/>
        <v>682.32</v>
      </c>
      <c r="L693" s="359" t="s">
        <v>1364</v>
      </c>
    </row>
    <row r="694" spans="1:61" ht="28.5" customHeight="1" outlineLevel="1" x14ac:dyDescent="0.45">
      <c r="A694" s="324">
        <v>562</v>
      </c>
      <c r="B694" s="324">
        <v>108</v>
      </c>
      <c r="C694" s="324" t="s">
        <v>538</v>
      </c>
      <c r="D694" s="324" t="s">
        <v>557</v>
      </c>
      <c r="E694" s="339">
        <v>5</v>
      </c>
      <c r="F694" s="334">
        <f t="shared" si="219"/>
        <v>2868.75</v>
      </c>
      <c r="G694" s="334">
        <f t="shared" si="220"/>
        <v>7012.5</v>
      </c>
      <c r="H694" s="349">
        <f t="shared" si="204"/>
        <v>9881.25</v>
      </c>
      <c r="I694" s="334">
        <v>573.75</v>
      </c>
      <c r="J694" s="334">
        <v>1402.5</v>
      </c>
      <c r="K694" s="334">
        <f t="shared" si="203"/>
        <v>1976.25</v>
      </c>
      <c r="L694" s="359" t="s">
        <v>1043</v>
      </c>
    </row>
    <row r="695" spans="1:61" ht="14.25" customHeight="1" outlineLevel="1" x14ac:dyDescent="0.45">
      <c r="A695" s="324">
        <v>563</v>
      </c>
      <c r="B695" s="324">
        <v>109</v>
      </c>
      <c r="C695" s="324" t="s">
        <v>539</v>
      </c>
      <c r="D695" s="324" t="s">
        <v>570</v>
      </c>
      <c r="E695" s="339">
        <v>10</v>
      </c>
      <c r="F695" s="334">
        <f t="shared" si="219"/>
        <v>12750</v>
      </c>
      <c r="G695" s="334">
        <f t="shared" si="220"/>
        <v>8250.0000000000018</v>
      </c>
      <c r="H695" s="349">
        <f t="shared" si="204"/>
        <v>21000</v>
      </c>
      <c r="I695" s="334">
        <v>1275</v>
      </c>
      <c r="J695" s="334">
        <v>825.00000000000011</v>
      </c>
      <c r="K695" s="334">
        <f t="shared" si="203"/>
        <v>2100</v>
      </c>
      <c r="L695" s="359" t="s">
        <v>1044</v>
      </c>
    </row>
    <row r="696" spans="1:61" ht="42.75" customHeight="1" outlineLevel="1" x14ac:dyDescent="0.45">
      <c r="A696" s="324">
        <v>564</v>
      </c>
      <c r="B696" s="324">
        <v>110</v>
      </c>
      <c r="C696" s="324" t="s">
        <v>542</v>
      </c>
      <c r="D696" s="324" t="s">
        <v>550</v>
      </c>
      <c r="E696" s="339">
        <v>10</v>
      </c>
      <c r="F696" s="334">
        <f t="shared" si="219"/>
        <v>31875.000000000004</v>
      </c>
      <c r="G696" s="334">
        <f t="shared" si="220"/>
        <v>20625.000000000004</v>
      </c>
      <c r="H696" s="349">
        <f t="shared" si="204"/>
        <v>52500.000000000007</v>
      </c>
      <c r="I696" s="334">
        <v>3187.5000000000005</v>
      </c>
      <c r="J696" s="334">
        <v>2062.5000000000005</v>
      </c>
      <c r="K696" s="334">
        <f t="shared" si="203"/>
        <v>5250.0000000000009</v>
      </c>
      <c r="L696" s="359" t="s">
        <v>1049</v>
      </c>
    </row>
    <row r="697" spans="1:61" ht="28.5" customHeight="1" outlineLevel="1" x14ac:dyDescent="0.45">
      <c r="A697" s="324">
        <v>565</v>
      </c>
      <c r="B697" s="324" t="s">
        <v>4</v>
      </c>
      <c r="C697" s="324" t="s">
        <v>543</v>
      </c>
      <c r="D697" s="324" t="s">
        <v>550</v>
      </c>
      <c r="E697" s="339" t="s">
        <v>571</v>
      </c>
      <c r="F697" s="334">
        <f t="shared" si="219"/>
        <v>7650</v>
      </c>
      <c r="G697" s="334">
        <f t="shared" si="220"/>
        <v>4950</v>
      </c>
      <c r="H697" s="349">
        <f t="shared" si="204"/>
        <v>12600</v>
      </c>
      <c r="I697" s="334">
        <v>3825</v>
      </c>
      <c r="J697" s="334">
        <v>2475</v>
      </c>
      <c r="K697" s="334">
        <f t="shared" si="203"/>
        <v>6300</v>
      </c>
      <c r="L697" s="359" t="s">
        <v>1050</v>
      </c>
    </row>
    <row r="698" spans="1:61" ht="28.5" customHeight="1" outlineLevel="1" x14ac:dyDescent="0.45">
      <c r="A698" s="324">
        <v>566</v>
      </c>
      <c r="B698" s="324" t="s">
        <v>5</v>
      </c>
      <c r="C698" s="324" t="s">
        <v>544</v>
      </c>
      <c r="D698" s="324" t="s">
        <v>550</v>
      </c>
      <c r="E698" s="339" t="s">
        <v>572</v>
      </c>
      <c r="F698" s="334">
        <f t="shared" si="219"/>
        <v>15300</v>
      </c>
      <c r="G698" s="334">
        <f t="shared" si="220"/>
        <v>9900.0000000000018</v>
      </c>
      <c r="H698" s="349">
        <f t="shared" si="204"/>
        <v>25200</v>
      </c>
      <c r="I698" s="334">
        <v>1275</v>
      </c>
      <c r="J698" s="334">
        <v>825.00000000000011</v>
      </c>
      <c r="K698" s="334">
        <f t="shared" si="203"/>
        <v>2100</v>
      </c>
      <c r="L698" s="359" t="s">
        <v>1051</v>
      </c>
    </row>
    <row r="699" spans="1:61" s="45" customFormat="1" ht="28.15" customHeight="1" x14ac:dyDescent="0.45">
      <c r="A699" s="332"/>
      <c r="B699" s="332"/>
      <c r="C699" s="332" t="s">
        <v>545</v>
      </c>
      <c r="D699" s="332"/>
      <c r="E699" s="344"/>
      <c r="F699" s="353">
        <f>F4+F323+F528+F533+F555+F565+F615+F635+F653+F674</f>
        <v>304341841.352799</v>
      </c>
      <c r="G699" s="353">
        <f t="shared" ref="G699:H699" si="221">G4+G323+G528+G533+G555+G565+G615+G635+G653+G674</f>
        <v>258278599.25067559</v>
      </c>
      <c r="H699" s="353">
        <f t="shared" si="221"/>
        <v>562620440.60347462</v>
      </c>
      <c r="I699" s="353"/>
      <c r="J699" s="353"/>
      <c r="K699" s="354"/>
      <c r="L699" s="362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  <c r="AB699" s="56"/>
      <c r="AC699" s="56"/>
      <c r="AD699" s="56"/>
      <c r="AE699" s="56"/>
      <c r="AF699" s="56"/>
      <c r="AG699" s="56"/>
      <c r="AH699" s="56"/>
      <c r="AI699" s="56"/>
      <c r="AJ699" s="56"/>
      <c r="AK699" s="56"/>
      <c r="AL699" s="56"/>
      <c r="AM699" s="56"/>
      <c r="AN699" s="56"/>
      <c r="AO699" s="56"/>
      <c r="AP699" s="56"/>
      <c r="AQ699" s="56"/>
      <c r="AR699" s="56"/>
      <c r="AS699" s="56"/>
      <c r="AT699" s="56"/>
      <c r="AU699" s="56"/>
      <c r="AV699" s="56"/>
      <c r="AW699" s="56"/>
      <c r="AX699" s="56"/>
      <c r="AY699" s="56"/>
      <c r="AZ699" s="56"/>
      <c r="BA699" s="56"/>
      <c r="BB699" s="56"/>
      <c r="BC699" s="56"/>
      <c r="BD699" s="56"/>
      <c r="BE699" s="56"/>
      <c r="BF699" s="56"/>
      <c r="BG699" s="56"/>
      <c r="BH699" s="56"/>
      <c r="BI699" s="56"/>
    </row>
    <row r="700" spans="1:61" x14ac:dyDescent="0.45">
      <c r="A700" s="324"/>
      <c r="B700" s="324"/>
      <c r="C700" s="324" t="s">
        <v>546</v>
      </c>
      <c r="D700" s="324"/>
      <c r="E700" s="339"/>
      <c r="F700" s="333">
        <f>F699*0.2</f>
        <v>60868368.270559803</v>
      </c>
      <c r="G700" s="333">
        <f t="shared" ref="G700:H700" si="222">G699*0.2</f>
        <v>51655719.850135118</v>
      </c>
      <c r="H700" s="333">
        <f t="shared" si="222"/>
        <v>112524088.12069494</v>
      </c>
      <c r="I700" s="333"/>
      <c r="J700" s="333"/>
      <c r="L700" s="359"/>
    </row>
    <row r="701" spans="1:61" x14ac:dyDescent="0.45">
      <c r="A701" s="324"/>
      <c r="B701" s="324"/>
      <c r="C701" s="324" t="s">
        <v>547</v>
      </c>
      <c r="D701" s="324"/>
      <c r="E701" s="339"/>
      <c r="F701" s="333">
        <f>F699+F700</f>
        <v>365210209.62335879</v>
      </c>
      <c r="G701" s="333">
        <f t="shared" ref="G701:H701" si="223">G699+G700</f>
        <v>309934319.10081071</v>
      </c>
      <c r="H701" s="333">
        <f t="shared" si="223"/>
        <v>675144528.72416949</v>
      </c>
      <c r="I701" s="333"/>
      <c r="J701" s="333"/>
      <c r="L701" s="359"/>
    </row>
  </sheetData>
  <mergeCells count="11">
    <mergeCell ref="F1:K1"/>
    <mergeCell ref="A2:A3"/>
    <mergeCell ref="B2:B3"/>
    <mergeCell ref="C2:C3"/>
    <mergeCell ref="D2:D3"/>
    <mergeCell ref="E2:E3"/>
    <mergeCell ref="F2:G2"/>
    <mergeCell ref="H2:H3"/>
    <mergeCell ref="I2:J2"/>
    <mergeCell ref="K2:K3"/>
    <mergeCell ref="L2:L3"/>
  </mergeCells>
  <pageMargins left="0.82677165354330717" right="0" top="0.55118110236220474" bottom="0.55118110236220474" header="0" footer="0"/>
  <pageSetup paperSize="9" scale="51" orientation="landscape" r:id="rId1"/>
  <headerFooter>
    <oddHeader xml:space="preserve">&amp;RПриложение к Коммерческому предложению к заявке №466 от 08.09.2025 КиКГЕОСТРОЙ </oddHeader>
    <oddFooter>Страница &amp;P</oddFooter>
  </headerFooter>
  <rowBreaks count="1" manualBreakCount="1">
    <brk id="681" max="11" man="1"/>
  </rowBreaks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0CB1-D127-43D1-A1F6-8CE5820DEC5A}">
  <dimension ref="A1:ID524"/>
  <sheetViews>
    <sheetView topLeftCell="A489" workbookViewId="0">
      <selection activeCell="N506" activeCellId="3" sqref="N502 N491 N504 N506"/>
    </sheetView>
  </sheetViews>
  <sheetFormatPr defaultColWidth="9.1328125" defaultRowHeight="10.15" x14ac:dyDescent="0.3"/>
  <cols>
    <col min="1" max="1" width="8.86328125" style="60" customWidth="1"/>
    <col min="2" max="2" width="20.1328125" style="179" customWidth="1"/>
    <col min="3" max="4" width="10.3984375" style="179" customWidth="1"/>
    <col min="5" max="5" width="13.265625" style="179" customWidth="1"/>
    <col min="6" max="6" width="8.59765625" style="179" customWidth="1"/>
    <col min="7" max="7" width="10.73046875" style="179" customWidth="1"/>
    <col min="8" max="8" width="8.3984375" style="179" customWidth="1"/>
    <col min="9" max="9" width="13.1328125" style="179" customWidth="1"/>
    <col min="10" max="10" width="12.265625" style="179" customWidth="1"/>
    <col min="11" max="11" width="8.59765625" style="179" customWidth="1"/>
    <col min="12" max="12" width="13" style="179" customWidth="1"/>
    <col min="13" max="13" width="7.86328125" style="179" customWidth="1"/>
    <col min="14" max="14" width="13.265625" style="179" customWidth="1"/>
    <col min="15" max="15" width="1.1328125" style="179" hidden="1" customWidth="1"/>
    <col min="16" max="16" width="73.86328125" style="179" hidden="1" customWidth="1"/>
    <col min="17" max="17" width="83.3984375" style="179" hidden="1" customWidth="1"/>
    <col min="18" max="24" width="9.1328125" style="179"/>
    <col min="25" max="40" width="87.265625" style="98" hidden="1" customWidth="1"/>
    <col min="41" max="46" width="71.73046875" style="98" hidden="1" customWidth="1"/>
    <col min="47" max="54" width="87.265625" style="98" hidden="1" customWidth="1"/>
    <col min="55" max="60" width="71.73046875" style="98" hidden="1" customWidth="1"/>
    <col min="61" max="68" width="87.265625" style="98" hidden="1" customWidth="1"/>
    <col min="69" max="74" width="71.73046875" style="98" hidden="1" customWidth="1"/>
    <col min="75" max="82" width="87.265625" style="98" hidden="1" customWidth="1"/>
    <col min="83" max="88" width="71.73046875" style="98" hidden="1" customWidth="1"/>
    <col min="89" max="96" width="87.265625" style="98" hidden="1" customWidth="1"/>
    <col min="97" max="102" width="71.73046875" style="98" hidden="1" customWidth="1"/>
    <col min="103" max="110" width="87.265625" style="98" hidden="1" customWidth="1"/>
    <col min="111" max="152" width="159" style="98" hidden="1" customWidth="1"/>
    <col min="153" max="155" width="32.265625" style="98" hidden="1" customWidth="1"/>
    <col min="156" max="158" width="159" style="98" hidden="1" customWidth="1"/>
    <col min="159" max="161" width="34.1328125" style="98" hidden="1" customWidth="1"/>
    <col min="162" max="163" width="130" style="98" hidden="1" customWidth="1"/>
    <col min="164" max="167" width="34.1328125" style="98" hidden="1" customWidth="1"/>
    <col min="168" max="168" width="130" style="98" hidden="1" customWidth="1"/>
    <col min="169" max="171" width="95.86328125" style="98" hidden="1" customWidth="1"/>
    <col min="172" max="172" width="61.86328125" style="98" hidden="1" customWidth="1"/>
    <col min="173" max="175" width="95.86328125" style="98" hidden="1" customWidth="1"/>
    <col min="176" max="176" width="61.86328125" style="98" hidden="1" customWidth="1"/>
    <col min="177" max="181" width="53.3984375" style="98" hidden="1" customWidth="1"/>
    <col min="182" max="186" width="55.3984375" style="98" hidden="1" customWidth="1"/>
    <col min="187" max="191" width="53.3984375" style="98" hidden="1" customWidth="1"/>
    <col min="192" max="196" width="55.3984375" style="98" hidden="1" customWidth="1"/>
    <col min="197" max="238" width="159" style="98" hidden="1" customWidth="1"/>
    <col min="239" max="16384" width="9.1328125" style="179"/>
  </cols>
  <sheetData>
    <row r="1" spans="1:138" customFormat="1" ht="14.25" x14ac:dyDescent="0.45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 t="s">
        <v>1068</v>
      </c>
    </row>
    <row r="2" spans="1:138" customFormat="1" ht="11.25" customHeight="1" x14ac:dyDescent="0.4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1" t="s">
        <v>1069</v>
      </c>
    </row>
    <row r="3" spans="1:138" customFormat="1" ht="8.25" customHeight="1" x14ac:dyDescent="0.4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1"/>
    </row>
    <row r="4" spans="1:138" customFormat="1" ht="2.25" customHeight="1" x14ac:dyDescent="0.45">
      <c r="A4" s="63"/>
      <c r="B4" s="64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38" customFormat="1" ht="11.25" customHeight="1" x14ac:dyDescent="0.45">
      <c r="A5" s="63" t="s">
        <v>1070</v>
      </c>
      <c r="B5" s="64"/>
      <c r="C5" s="62"/>
      <c r="E5" s="62"/>
      <c r="F5" s="62"/>
      <c r="G5" s="423" t="s">
        <v>1071</v>
      </c>
      <c r="H5" s="423"/>
      <c r="I5" s="423"/>
      <c r="J5" s="423"/>
      <c r="K5" s="423"/>
      <c r="L5" s="423"/>
      <c r="M5" s="423"/>
      <c r="N5" s="423"/>
      <c r="Y5" s="65" t="s">
        <v>1071</v>
      </c>
      <c r="Z5" s="65" t="s">
        <v>1072</v>
      </c>
      <c r="AA5" s="65" t="s">
        <v>1072</v>
      </c>
      <c r="AB5" s="65" t="s">
        <v>1072</v>
      </c>
      <c r="AC5" s="65" t="s">
        <v>1072</v>
      </c>
      <c r="AD5" s="65" t="s">
        <v>1072</v>
      </c>
      <c r="AE5" s="65" t="s">
        <v>1072</v>
      </c>
      <c r="AF5" s="65" t="s">
        <v>1072</v>
      </c>
    </row>
    <row r="6" spans="1:138" customFormat="1" ht="56.25" customHeight="1" x14ac:dyDescent="0.45">
      <c r="A6" s="63" t="s">
        <v>1073</v>
      </c>
      <c r="B6" s="64"/>
      <c r="C6" s="62"/>
      <c r="E6" s="66"/>
      <c r="F6" s="66"/>
      <c r="G6" s="430" t="s">
        <v>1074</v>
      </c>
      <c r="H6" s="430"/>
      <c r="I6" s="430"/>
      <c r="J6" s="430"/>
      <c r="K6" s="430"/>
      <c r="L6" s="430"/>
      <c r="M6" s="430"/>
      <c r="N6" s="430"/>
      <c r="AG6" s="65" t="s">
        <v>1074</v>
      </c>
      <c r="AH6" s="65" t="s">
        <v>1072</v>
      </c>
      <c r="AI6" s="65" t="s">
        <v>1072</v>
      </c>
      <c r="AJ6" s="65" t="s">
        <v>1072</v>
      </c>
      <c r="AK6" s="65" t="s">
        <v>1072</v>
      </c>
      <c r="AL6" s="65" t="s">
        <v>1072</v>
      </c>
      <c r="AM6" s="65" t="s">
        <v>1072</v>
      </c>
      <c r="AN6" s="65" t="s">
        <v>1072</v>
      </c>
    </row>
    <row r="7" spans="1:138" customFormat="1" ht="45" customHeight="1" x14ac:dyDescent="0.45">
      <c r="A7" s="429" t="s">
        <v>1075</v>
      </c>
      <c r="B7" s="429"/>
      <c r="C7" s="429"/>
      <c r="D7" s="429"/>
      <c r="E7" s="429"/>
      <c r="F7" s="429"/>
      <c r="G7" s="430" t="s">
        <v>1076</v>
      </c>
      <c r="H7" s="430"/>
      <c r="I7" s="430"/>
      <c r="J7" s="430"/>
      <c r="K7" s="430"/>
      <c r="L7" s="430"/>
      <c r="M7" s="430"/>
      <c r="N7" s="430"/>
      <c r="P7" s="67" t="s">
        <v>1075</v>
      </c>
      <c r="Q7" s="68" t="s">
        <v>1076</v>
      </c>
      <c r="R7" s="65"/>
      <c r="S7" s="65"/>
      <c r="T7" s="65"/>
      <c r="U7" s="65"/>
      <c r="V7" s="65"/>
      <c r="W7" s="65"/>
      <c r="X7" s="65"/>
      <c r="AO7" s="65" t="s">
        <v>1075</v>
      </c>
      <c r="AP7" s="65" t="s">
        <v>1072</v>
      </c>
      <c r="AQ7" s="65" t="s">
        <v>1072</v>
      </c>
      <c r="AR7" s="65" t="s">
        <v>1072</v>
      </c>
      <c r="AS7" s="65" t="s">
        <v>1072</v>
      </c>
      <c r="AT7" s="65" t="s">
        <v>1072</v>
      </c>
      <c r="AU7" s="65" t="s">
        <v>1076</v>
      </c>
      <c r="AV7" s="65" t="s">
        <v>1072</v>
      </c>
      <c r="AW7" s="65" t="s">
        <v>1072</v>
      </c>
      <c r="AX7" s="65" t="s">
        <v>1072</v>
      </c>
      <c r="AY7" s="65" t="s">
        <v>1072</v>
      </c>
      <c r="AZ7" s="65" t="s">
        <v>1072</v>
      </c>
      <c r="BA7" s="65" t="s">
        <v>1072</v>
      </c>
      <c r="BB7" s="65" t="s">
        <v>1072</v>
      </c>
    </row>
    <row r="8" spans="1:138" customFormat="1" ht="67.5" customHeight="1" x14ac:dyDescent="0.45">
      <c r="A8" s="432" t="s">
        <v>1077</v>
      </c>
      <c r="B8" s="432"/>
      <c r="C8" s="432"/>
      <c r="D8" s="432"/>
      <c r="E8" s="432"/>
      <c r="F8" s="432"/>
      <c r="G8" s="430"/>
      <c r="H8" s="430"/>
      <c r="I8" s="430"/>
      <c r="J8" s="430"/>
      <c r="K8" s="430"/>
      <c r="L8" s="430"/>
      <c r="M8" s="430"/>
      <c r="N8" s="430"/>
      <c r="P8" s="67" t="s">
        <v>1077</v>
      </c>
      <c r="Q8" s="68"/>
      <c r="R8" s="65"/>
      <c r="S8" s="65"/>
      <c r="T8" s="65"/>
      <c r="U8" s="65"/>
      <c r="V8" s="65"/>
      <c r="W8" s="65"/>
      <c r="X8" s="65"/>
      <c r="BC8" s="65" t="s">
        <v>1077</v>
      </c>
      <c r="BD8" s="65" t="s">
        <v>1072</v>
      </c>
      <c r="BE8" s="65" t="s">
        <v>1072</v>
      </c>
      <c r="BF8" s="65" t="s">
        <v>1072</v>
      </c>
      <c r="BG8" s="65" t="s">
        <v>1072</v>
      </c>
      <c r="BH8" s="65" t="s">
        <v>1072</v>
      </c>
      <c r="BI8" s="65" t="s">
        <v>1072</v>
      </c>
      <c r="BJ8" s="65" t="s">
        <v>1072</v>
      </c>
      <c r="BK8" s="65" t="s">
        <v>1072</v>
      </c>
      <c r="BL8" s="65" t="s">
        <v>1072</v>
      </c>
      <c r="BM8" s="65" t="s">
        <v>1072</v>
      </c>
      <c r="BN8" s="65" t="s">
        <v>1072</v>
      </c>
      <c r="BO8" s="65" t="s">
        <v>1072</v>
      </c>
      <c r="BP8" s="65" t="s">
        <v>1072</v>
      </c>
    </row>
    <row r="9" spans="1:138" customFormat="1" ht="33.75" customHeight="1" x14ac:dyDescent="0.45">
      <c r="A9" s="429" t="s">
        <v>1078</v>
      </c>
      <c r="B9" s="429"/>
      <c r="C9" s="429"/>
      <c r="D9" s="429"/>
      <c r="E9" s="429"/>
      <c r="F9" s="429"/>
      <c r="G9" s="430"/>
      <c r="H9" s="430"/>
      <c r="I9" s="430"/>
      <c r="J9" s="430"/>
      <c r="K9" s="430"/>
      <c r="L9" s="430"/>
      <c r="M9" s="430"/>
      <c r="N9" s="430"/>
      <c r="P9" s="67" t="s">
        <v>1078</v>
      </c>
      <c r="Q9" s="68"/>
      <c r="R9" s="65"/>
      <c r="S9" s="65"/>
      <c r="T9" s="65"/>
      <c r="U9" s="65"/>
      <c r="V9" s="65"/>
      <c r="W9" s="65"/>
      <c r="X9" s="65"/>
      <c r="BQ9" s="65" t="s">
        <v>1078</v>
      </c>
      <c r="BR9" s="65" t="s">
        <v>1072</v>
      </c>
      <c r="BS9" s="65" t="s">
        <v>1072</v>
      </c>
      <c r="BT9" s="65" t="s">
        <v>1072</v>
      </c>
      <c r="BU9" s="65" t="s">
        <v>1072</v>
      </c>
      <c r="BV9" s="65" t="s">
        <v>1072</v>
      </c>
      <c r="BW9" s="65" t="s">
        <v>1072</v>
      </c>
      <c r="BX9" s="65" t="s">
        <v>1072</v>
      </c>
      <c r="BY9" s="65" t="s">
        <v>1072</v>
      </c>
      <c r="BZ9" s="65" t="s">
        <v>1072</v>
      </c>
      <c r="CA9" s="65" t="s">
        <v>1072</v>
      </c>
      <c r="CB9" s="65" t="s">
        <v>1072</v>
      </c>
      <c r="CC9" s="65" t="s">
        <v>1072</v>
      </c>
      <c r="CD9" s="65" t="s">
        <v>1072</v>
      </c>
    </row>
    <row r="10" spans="1:138" customFormat="1" ht="11.25" customHeight="1" x14ac:dyDescent="0.45">
      <c r="A10" s="431" t="s">
        <v>1079</v>
      </c>
      <c r="B10" s="431"/>
      <c r="C10" s="431"/>
      <c r="D10" s="431"/>
      <c r="E10" s="431"/>
      <c r="F10" s="431"/>
      <c r="G10" s="430" t="s">
        <v>1080</v>
      </c>
      <c r="H10" s="430"/>
      <c r="I10" s="430"/>
      <c r="J10" s="430"/>
      <c r="K10" s="430"/>
      <c r="L10" s="430"/>
      <c r="M10" s="430"/>
      <c r="N10" s="430"/>
      <c r="P10" s="69"/>
      <c r="Q10" s="69"/>
      <c r="CE10" s="65" t="s">
        <v>1079</v>
      </c>
      <c r="CF10" s="65" t="s">
        <v>1072</v>
      </c>
      <c r="CG10" s="65" t="s">
        <v>1072</v>
      </c>
      <c r="CH10" s="65" t="s">
        <v>1072</v>
      </c>
      <c r="CI10" s="65" t="s">
        <v>1072</v>
      </c>
      <c r="CJ10" s="65" t="s">
        <v>1072</v>
      </c>
      <c r="CK10" s="65" t="s">
        <v>1080</v>
      </c>
      <c r="CL10" s="65" t="s">
        <v>1072</v>
      </c>
      <c r="CM10" s="65" t="s">
        <v>1072</v>
      </c>
      <c r="CN10" s="65" t="s">
        <v>1072</v>
      </c>
      <c r="CO10" s="65" t="s">
        <v>1072</v>
      </c>
      <c r="CP10" s="65" t="s">
        <v>1072</v>
      </c>
      <c r="CQ10" s="65" t="s">
        <v>1072</v>
      </c>
      <c r="CR10" s="65" t="s">
        <v>1072</v>
      </c>
    </row>
    <row r="11" spans="1:138" customFormat="1" ht="14.25" x14ac:dyDescent="0.45">
      <c r="A11" s="431" t="s">
        <v>1081</v>
      </c>
      <c r="B11" s="431"/>
      <c r="C11" s="431"/>
      <c r="D11" s="431"/>
      <c r="E11" s="431"/>
      <c r="F11" s="431"/>
      <c r="G11" s="430"/>
      <c r="H11" s="430"/>
      <c r="I11" s="430"/>
      <c r="J11" s="430"/>
      <c r="K11" s="430"/>
      <c r="L11" s="430"/>
      <c r="M11" s="430"/>
      <c r="N11" s="430"/>
      <c r="CS11" s="65" t="s">
        <v>1081</v>
      </c>
      <c r="CT11" s="65" t="s">
        <v>1072</v>
      </c>
      <c r="CU11" s="65" t="s">
        <v>1072</v>
      </c>
      <c r="CV11" s="65" t="s">
        <v>1072</v>
      </c>
      <c r="CW11" s="65" t="s">
        <v>1072</v>
      </c>
      <c r="CX11" s="65" t="s">
        <v>1072</v>
      </c>
      <c r="CY11" s="65" t="s">
        <v>1072</v>
      </c>
      <c r="CZ11" s="65" t="s">
        <v>1072</v>
      </c>
      <c r="DA11" s="65" t="s">
        <v>1072</v>
      </c>
      <c r="DB11" s="65" t="s">
        <v>1072</v>
      </c>
      <c r="DC11" s="65" t="s">
        <v>1072</v>
      </c>
      <c r="DD11" s="65" t="s">
        <v>1072</v>
      </c>
      <c r="DE11" s="65" t="s">
        <v>1072</v>
      </c>
      <c r="DF11" s="65" t="s">
        <v>1072</v>
      </c>
    </row>
    <row r="12" spans="1:138" customFormat="1" ht="8.25" customHeight="1" x14ac:dyDescent="0.45">
      <c r="A12" s="70"/>
      <c r="B12" s="62"/>
      <c r="C12" s="62"/>
      <c r="D12" s="62"/>
      <c r="E12" s="62"/>
      <c r="F12" s="64"/>
      <c r="G12" s="64"/>
      <c r="H12" s="64"/>
      <c r="I12" s="64"/>
      <c r="J12" s="64"/>
      <c r="K12" s="64"/>
      <c r="L12" s="64"/>
      <c r="M12" s="64"/>
      <c r="N12" s="64"/>
    </row>
    <row r="13" spans="1:138" customFormat="1" ht="14.25" x14ac:dyDescent="0.45">
      <c r="A13" s="433"/>
      <c r="B13" s="433"/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M13" s="433"/>
      <c r="N13" s="433"/>
      <c r="DG13" s="65" t="s">
        <v>1072</v>
      </c>
      <c r="DH13" s="65" t="s">
        <v>1072</v>
      </c>
      <c r="DI13" s="65" t="s">
        <v>1072</v>
      </c>
      <c r="DJ13" s="65" t="s">
        <v>1072</v>
      </c>
      <c r="DK13" s="65" t="s">
        <v>1072</v>
      </c>
      <c r="DL13" s="65" t="s">
        <v>1072</v>
      </c>
      <c r="DM13" s="65" t="s">
        <v>1072</v>
      </c>
      <c r="DN13" s="65" t="s">
        <v>1072</v>
      </c>
      <c r="DO13" s="65" t="s">
        <v>1072</v>
      </c>
      <c r="DP13" s="65" t="s">
        <v>1072</v>
      </c>
      <c r="DQ13" s="65" t="s">
        <v>1072</v>
      </c>
      <c r="DR13" s="65" t="s">
        <v>1072</v>
      </c>
      <c r="DS13" s="65" t="s">
        <v>1072</v>
      </c>
      <c r="DT13" s="65" t="s">
        <v>1072</v>
      </c>
    </row>
    <row r="14" spans="1:138" customFormat="1" ht="14.25" x14ac:dyDescent="0.45">
      <c r="A14" s="422" t="s">
        <v>1082</v>
      </c>
      <c r="B14" s="422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</row>
    <row r="15" spans="1:138" customFormat="1" ht="8.25" customHeight="1" x14ac:dyDescent="0.45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</row>
    <row r="16" spans="1:138" customFormat="1" ht="14.25" x14ac:dyDescent="0.45">
      <c r="A16" s="433" t="s">
        <v>1083</v>
      </c>
      <c r="B16" s="433"/>
      <c r="C16" s="433"/>
      <c r="D16" s="433"/>
      <c r="E16" s="433"/>
      <c r="F16" s="433"/>
      <c r="G16" s="433"/>
      <c r="H16" s="433"/>
      <c r="I16" s="433"/>
      <c r="J16" s="433"/>
      <c r="K16" s="433"/>
      <c r="L16" s="433"/>
      <c r="M16" s="433"/>
      <c r="N16" s="433"/>
      <c r="DU16" s="65" t="s">
        <v>1083</v>
      </c>
      <c r="DV16" s="65" t="s">
        <v>1072</v>
      </c>
      <c r="DW16" s="65" t="s">
        <v>1072</v>
      </c>
      <c r="DX16" s="65" t="s">
        <v>1072</v>
      </c>
      <c r="DY16" s="65" t="s">
        <v>1072</v>
      </c>
      <c r="DZ16" s="65" t="s">
        <v>1072</v>
      </c>
      <c r="EA16" s="65" t="s">
        <v>1072</v>
      </c>
      <c r="EB16" s="65" t="s">
        <v>1072</v>
      </c>
      <c r="EC16" s="65" t="s">
        <v>1072</v>
      </c>
      <c r="ED16" s="65" t="s">
        <v>1072</v>
      </c>
      <c r="EE16" s="65" t="s">
        <v>1072</v>
      </c>
      <c r="EF16" s="65" t="s">
        <v>1072</v>
      </c>
      <c r="EG16" s="65" t="s">
        <v>1072</v>
      </c>
      <c r="EH16" s="65" t="s">
        <v>1072</v>
      </c>
    </row>
    <row r="17" spans="1:155" customFormat="1" ht="14.25" x14ac:dyDescent="0.45">
      <c r="A17" s="422" t="s">
        <v>1084</v>
      </c>
      <c r="B17" s="422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2"/>
    </row>
    <row r="18" spans="1:155" customFormat="1" ht="24" customHeight="1" x14ac:dyDescent="0.5">
      <c r="A18" s="427" t="s">
        <v>1085</v>
      </c>
      <c r="B18" s="427"/>
      <c r="C18" s="427"/>
      <c r="D18" s="427"/>
      <c r="E18" s="427"/>
      <c r="F18" s="427"/>
      <c r="G18" s="427"/>
      <c r="H18" s="427"/>
      <c r="I18" s="427"/>
      <c r="J18" s="427"/>
      <c r="K18" s="427"/>
      <c r="L18" s="427"/>
      <c r="M18" s="427"/>
      <c r="N18" s="427"/>
    </row>
    <row r="19" spans="1:155" customFormat="1" ht="8.25" customHeight="1" x14ac:dyDescent="0.5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spans="1:155" customFormat="1" ht="14.25" x14ac:dyDescent="0.45">
      <c r="A20" s="428" t="s">
        <v>1086</v>
      </c>
      <c r="B20" s="428"/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  <c r="N20" s="428"/>
      <c r="EI20" s="65" t="s">
        <v>1083</v>
      </c>
      <c r="EJ20" s="65" t="s">
        <v>1072</v>
      </c>
      <c r="EK20" s="65" t="s">
        <v>1072</v>
      </c>
      <c r="EL20" s="65" t="s">
        <v>1072</v>
      </c>
      <c r="EM20" s="65" t="s">
        <v>1072</v>
      </c>
      <c r="EN20" s="65" t="s">
        <v>1072</v>
      </c>
      <c r="EO20" s="65" t="s">
        <v>1072</v>
      </c>
      <c r="EP20" s="65" t="s">
        <v>1072</v>
      </c>
      <c r="EQ20" s="65" t="s">
        <v>1072</v>
      </c>
      <c r="ER20" s="65" t="s">
        <v>1072</v>
      </c>
      <c r="ES20" s="65" t="s">
        <v>1072</v>
      </c>
      <c r="ET20" s="65" t="s">
        <v>1072</v>
      </c>
      <c r="EU20" s="65" t="s">
        <v>1072</v>
      </c>
      <c r="EV20" s="65" t="s">
        <v>1072</v>
      </c>
    </row>
    <row r="21" spans="1:155" customFormat="1" ht="13.5" customHeight="1" x14ac:dyDescent="0.45">
      <c r="A21" s="422" t="s">
        <v>1087</v>
      </c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</row>
    <row r="22" spans="1:155" customFormat="1" ht="15" customHeight="1" x14ac:dyDescent="0.45">
      <c r="A22" s="62" t="s">
        <v>1088</v>
      </c>
      <c r="B22" s="73" t="s">
        <v>1089</v>
      </c>
      <c r="C22" s="60" t="s">
        <v>1090</v>
      </c>
      <c r="D22" s="60"/>
      <c r="E22" s="60"/>
      <c r="F22" s="66"/>
      <c r="G22" s="66"/>
      <c r="H22" s="66"/>
      <c r="I22" s="66"/>
      <c r="J22" s="66"/>
      <c r="K22" s="66"/>
      <c r="L22" s="66"/>
      <c r="M22" s="66"/>
      <c r="N22" s="66"/>
    </row>
    <row r="23" spans="1:155" customFormat="1" ht="18" customHeight="1" x14ac:dyDescent="0.45">
      <c r="A23" s="62" t="s">
        <v>1091</v>
      </c>
      <c r="B23" s="423" t="s">
        <v>1092</v>
      </c>
      <c r="C23" s="423"/>
      <c r="D23" s="423"/>
      <c r="E23" s="423"/>
      <c r="F23" s="423"/>
      <c r="G23" s="66"/>
      <c r="H23" s="66"/>
      <c r="I23" s="66"/>
      <c r="J23" s="66"/>
      <c r="K23" s="66"/>
      <c r="L23" s="66"/>
      <c r="M23" s="66"/>
      <c r="N23" s="66"/>
    </row>
    <row r="24" spans="1:155" customFormat="1" ht="14.25" x14ac:dyDescent="0.45">
      <c r="A24" s="62"/>
      <c r="B24" s="424" t="s">
        <v>1093</v>
      </c>
      <c r="C24" s="424"/>
      <c r="D24" s="424"/>
      <c r="E24" s="424"/>
      <c r="F24" s="424"/>
      <c r="G24" s="74"/>
      <c r="H24" s="74"/>
      <c r="I24" s="74"/>
      <c r="J24" s="74"/>
      <c r="K24" s="74"/>
      <c r="L24" s="74"/>
      <c r="M24" s="75"/>
      <c r="N24" s="74"/>
    </row>
    <row r="25" spans="1:155" customFormat="1" ht="9.75" customHeight="1" x14ac:dyDescent="0.45">
      <c r="A25" s="62"/>
      <c r="B25" s="62"/>
      <c r="C25" s="62"/>
      <c r="D25" s="76"/>
      <c r="E25" s="76"/>
      <c r="F25" s="76"/>
      <c r="G25" s="76"/>
      <c r="H25" s="76"/>
      <c r="I25" s="76"/>
      <c r="J25" s="76"/>
      <c r="K25" s="76"/>
      <c r="L25" s="76"/>
      <c r="M25" s="74"/>
      <c r="N25" s="74"/>
    </row>
    <row r="26" spans="1:155" customFormat="1" ht="14.25" x14ac:dyDescent="0.45">
      <c r="A26" s="77" t="s">
        <v>1094</v>
      </c>
      <c r="B26" s="62"/>
      <c r="C26" s="62"/>
      <c r="D26" s="425" t="s">
        <v>1095</v>
      </c>
      <c r="E26" s="425"/>
      <c r="F26" s="425"/>
      <c r="G26" s="78"/>
      <c r="H26" s="78"/>
      <c r="I26" s="78"/>
      <c r="J26" s="78"/>
      <c r="K26" s="78"/>
      <c r="L26" s="78"/>
      <c r="M26" s="78"/>
      <c r="N26" s="78"/>
      <c r="EW26" s="65" t="s">
        <v>1095</v>
      </c>
      <c r="EX26" s="65" t="s">
        <v>1072</v>
      </c>
      <c r="EY26" s="65" t="s">
        <v>1072</v>
      </c>
    </row>
    <row r="27" spans="1:155" customFormat="1" ht="9.75" customHeight="1" x14ac:dyDescent="0.45">
      <c r="A27" s="62"/>
      <c r="B27" s="79"/>
      <c r="C27" s="79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</row>
    <row r="28" spans="1:155" customFormat="1" ht="12.75" customHeight="1" x14ac:dyDescent="0.45">
      <c r="A28" s="77" t="s">
        <v>1096</v>
      </c>
      <c r="B28" s="79"/>
      <c r="C28" s="81">
        <v>37056.25</v>
      </c>
      <c r="D28" s="82" t="s">
        <v>1097</v>
      </c>
      <c r="E28" s="83" t="s">
        <v>1098</v>
      </c>
      <c r="G28" s="79"/>
      <c r="H28" s="79"/>
      <c r="I28" s="79"/>
      <c r="J28" s="79"/>
      <c r="K28" s="79"/>
      <c r="L28" s="84"/>
      <c r="M28" s="84"/>
      <c r="N28" s="79"/>
    </row>
    <row r="29" spans="1:155" customFormat="1" ht="12.75" customHeight="1" x14ac:dyDescent="0.45">
      <c r="A29" s="62"/>
      <c r="B29" s="85" t="s">
        <v>1099</v>
      </c>
      <c r="C29" s="86"/>
      <c r="D29" s="87"/>
      <c r="E29" s="83"/>
      <c r="G29" s="79"/>
    </row>
    <row r="30" spans="1:155" customFormat="1" ht="12.75" customHeight="1" x14ac:dyDescent="0.45">
      <c r="A30" s="62"/>
      <c r="B30" s="88" t="s">
        <v>1100</v>
      </c>
      <c r="C30" s="81">
        <v>28771.52</v>
      </c>
      <c r="D30" s="82" t="s">
        <v>1101</v>
      </c>
      <c r="E30" s="83" t="s">
        <v>1098</v>
      </c>
      <c r="G30" s="79" t="s">
        <v>1102</v>
      </c>
      <c r="I30" s="79"/>
      <c r="J30" s="79"/>
      <c r="K30" s="79"/>
      <c r="L30" s="81">
        <v>8693.51</v>
      </c>
      <c r="M30" s="89" t="s">
        <v>1103</v>
      </c>
      <c r="N30" s="83" t="s">
        <v>1098</v>
      </c>
    </row>
    <row r="31" spans="1:155" customFormat="1" ht="12.75" customHeight="1" x14ac:dyDescent="0.45">
      <c r="A31" s="62"/>
      <c r="B31" s="88" t="s">
        <v>1104</v>
      </c>
      <c r="C31" s="81">
        <v>0</v>
      </c>
      <c r="D31" s="90" t="s">
        <v>1105</v>
      </c>
      <c r="E31" s="83" t="s">
        <v>1098</v>
      </c>
      <c r="G31" s="79" t="s">
        <v>1106</v>
      </c>
      <c r="I31" s="79"/>
      <c r="J31" s="79"/>
      <c r="K31" s="79"/>
      <c r="L31" s="426">
        <v>20274.02</v>
      </c>
      <c r="M31" s="426"/>
      <c r="N31" s="83" t="s">
        <v>1107</v>
      </c>
    </row>
    <row r="32" spans="1:155" customFormat="1" ht="12.75" customHeight="1" x14ac:dyDescent="0.45">
      <c r="A32" s="62"/>
      <c r="B32" s="88" t="s">
        <v>1108</v>
      </c>
      <c r="C32" s="81">
        <v>0</v>
      </c>
      <c r="D32" s="90" t="s">
        <v>1105</v>
      </c>
      <c r="E32" s="83" t="s">
        <v>1098</v>
      </c>
      <c r="G32" s="79" t="s">
        <v>1109</v>
      </c>
      <c r="I32" s="79"/>
      <c r="J32" s="79"/>
      <c r="K32" s="79"/>
      <c r="L32" s="426">
        <v>275.38</v>
      </c>
      <c r="M32" s="426"/>
      <c r="N32" s="83" t="s">
        <v>1107</v>
      </c>
    </row>
    <row r="33" spans="1:165" customFormat="1" ht="12.75" customHeight="1" x14ac:dyDescent="0.45">
      <c r="A33" s="62"/>
      <c r="B33" s="88" t="s">
        <v>1110</v>
      </c>
      <c r="C33" s="81">
        <v>0</v>
      </c>
      <c r="D33" s="82" t="s">
        <v>1105</v>
      </c>
      <c r="E33" s="83" t="s">
        <v>1098</v>
      </c>
      <c r="G33" s="79"/>
      <c r="H33" s="79"/>
      <c r="I33" s="79"/>
      <c r="J33" s="79"/>
      <c r="K33" s="79"/>
      <c r="L33" s="420" t="s">
        <v>1111</v>
      </c>
      <c r="M33" s="420"/>
      <c r="N33" s="79"/>
    </row>
    <row r="34" spans="1:165" customFormat="1" ht="9.75" customHeight="1" x14ac:dyDescent="0.45">
      <c r="A34" s="91"/>
    </row>
    <row r="35" spans="1:165" customFormat="1" ht="36" customHeight="1" x14ac:dyDescent="0.45">
      <c r="A35" s="421" t="s">
        <v>1112</v>
      </c>
      <c r="B35" s="418" t="s">
        <v>1113</v>
      </c>
      <c r="C35" s="418" t="s">
        <v>1114</v>
      </c>
      <c r="D35" s="418"/>
      <c r="E35" s="418"/>
      <c r="F35" s="418" t="s">
        <v>1115</v>
      </c>
      <c r="G35" s="418" t="s">
        <v>1116</v>
      </c>
      <c r="H35" s="418"/>
      <c r="I35" s="418"/>
      <c r="J35" s="418" t="s">
        <v>1117</v>
      </c>
      <c r="K35" s="418"/>
      <c r="L35" s="418"/>
      <c r="M35" s="418" t="s">
        <v>1118</v>
      </c>
      <c r="N35" s="418" t="s">
        <v>1119</v>
      </c>
    </row>
    <row r="36" spans="1:165" customFormat="1" ht="11.25" customHeight="1" x14ac:dyDescent="0.45">
      <c r="A36" s="421"/>
      <c r="B36" s="41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</row>
    <row r="37" spans="1:165" customFormat="1" ht="34.5" customHeight="1" x14ac:dyDescent="0.45">
      <c r="A37" s="421"/>
      <c r="B37" s="418"/>
      <c r="C37" s="418"/>
      <c r="D37" s="418"/>
      <c r="E37" s="418"/>
      <c r="F37" s="418"/>
      <c r="G37" s="92" t="s">
        <v>1120</v>
      </c>
      <c r="H37" s="92" t="s">
        <v>1121</v>
      </c>
      <c r="I37" s="92" t="s">
        <v>1122</v>
      </c>
      <c r="J37" s="92" t="s">
        <v>1120</v>
      </c>
      <c r="K37" s="92" t="s">
        <v>1121</v>
      </c>
      <c r="L37" s="92" t="s">
        <v>1123</v>
      </c>
      <c r="M37" s="418"/>
      <c r="N37" s="418"/>
    </row>
    <row r="38" spans="1:165" customFormat="1" ht="14.25" x14ac:dyDescent="0.45">
      <c r="A38" s="93">
        <v>1</v>
      </c>
      <c r="B38" s="94">
        <v>2</v>
      </c>
      <c r="C38" s="419">
        <v>3</v>
      </c>
      <c r="D38" s="419"/>
      <c r="E38" s="419"/>
      <c r="F38" s="94">
        <v>4</v>
      </c>
      <c r="G38" s="94">
        <v>5</v>
      </c>
      <c r="H38" s="94">
        <v>6</v>
      </c>
      <c r="I38" s="94">
        <v>7</v>
      </c>
      <c r="J38" s="94">
        <v>8</v>
      </c>
      <c r="K38" s="94">
        <v>9</v>
      </c>
      <c r="L38" s="94">
        <v>10</v>
      </c>
      <c r="M38" s="94">
        <v>11</v>
      </c>
      <c r="N38" s="94">
        <v>12</v>
      </c>
      <c r="O38" s="95"/>
      <c r="P38" s="95"/>
      <c r="Q38" s="95"/>
    </row>
    <row r="39" spans="1:165" customFormat="1" ht="14.25" x14ac:dyDescent="0.45">
      <c r="A39" s="415" t="s">
        <v>1124</v>
      </c>
      <c r="B39" s="416"/>
      <c r="C39" s="416"/>
      <c r="D39" s="416"/>
      <c r="E39" s="416"/>
      <c r="F39" s="416"/>
      <c r="G39" s="416"/>
      <c r="H39" s="416"/>
      <c r="I39" s="416"/>
      <c r="J39" s="416"/>
      <c r="K39" s="416"/>
      <c r="L39" s="416"/>
      <c r="M39" s="416"/>
      <c r="N39" s="417"/>
      <c r="EZ39" s="96" t="s">
        <v>1124</v>
      </c>
    </row>
    <row r="40" spans="1:165" customFormat="1" ht="14.25" x14ac:dyDescent="0.45">
      <c r="A40" s="412" t="s">
        <v>63</v>
      </c>
      <c r="B40" s="413"/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4"/>
      <c r="EZ40" s="96"/>
      <c r="FA40" s="97" t="s">
        <v>63</v>
      </c>
    </row>
    <row r="41" spans="1:165" customFormat="1" ht="14.25" x14ac:dyDescent="0.45">
      <c r="A41" s="409" t="s">
        <v>1125</v>
      </c>
      <c r="B41" s="410"/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1"/>
      <c r="EZ41" s="96"/>
      <c r="FA41" s="97"/>
      <c r="FB41" s="98" t="s">
        <v>1125</v>
      </c>
    </row>
    <row r="42" spans="1:165" customFormat="1" ht="31.5" x14ac:dyDescent="0.45">
      <c r="A42" s="99" t="s">
        <v>1126</v>
      </c>
      <c r="B42" s="100" t="s">
        <v>1127</v>
      </c>
      <c r="C42" s="406" t="s">
        <v>1128</v>
      </c>
      <c r="D42" s="406"/>
      <c r="E42" s="406"/>
      <c r="F42" s="101" t="s">
        <v>1129</v>
      </c>
      <c r="G42" s="102">
        <v>108</v>
      </c>
      <c r="H42" s="103">
        <v>1</v>
      </c>
      <c r="I42" s="103">
        <v>108</v>
      </c>
      <c r="J42" s="104"/>
      <c r="K42" s="102"/>
      <c r="L42" s="104"/>
      <c r="M42" s="102"/>
      <c r="N42" s="105"/>
      <c r="EZ42" s="96"/>
      <c r="FA42" s="97"/>
      <c r="FC42" s="97" t="s">
        <v>1128</v>
      </c>
      <c r="FD42" s="97" t="s">
        <v>1072</v>
      </c>
      <c r="FE42" s="97" t="s">
        <v>1072</v>
      </c>
    </row>
    <row r="43" spans="1:165" customFormat="1" ht="14.25" x14ac:dyDescent="0.45">
      <c r="A43" s="106"/>
      <c r="B43" s="107"/>
      <c r="C43" s="405" t="s">
        <v>1130</v>
      </c>
      <c r="D43" s="405"/>
      <c r="E43" s="405"/>
      <c r="F43" s="405"/>
      <c r="G43" s="405"/>
      <c r="H43" s="405"/>
      <c r="I43" s="405"/>
      <c r="J43" s="405"/>
      <c r="K43" s="405"/>
      <c r="L43" s="405"/>
      <c r="M43" s="405"/>
      <c r="N43" s="408"/>
      <c r="EZ43" s="96"/>
      <c r="FA43" s="97"/>
      <c r="FC43" s="97"/>
      <c r="FD43" s="97"/>
      <c r="FE43" s="97"/>
      <c r="FF43" s="98" t="s">
        <v>1130</v>
      </c>
    </row>
    <row r="44" spans="1:165" customFormat="1" ht="51.75" x14ac:dyDescent="0.45">
      <c r="A44" s="108"/>
      <c r="B44" s="109" t="s">
        <v>1131</v>
      </c>
      <c r="C44" s="399" t="s">
        <v>1132</v>
      </c>
      <c r="D44" s="399"/>
      <c r="E44" s="399"/>
      <c r="F44" s="399"/>
      <c r="G44" s="399"/>
      <c r="H44" s="399"/>
      <c r="I44" s="399"/>
      <c r="J44" s="399"/>
      <c r="K44" s="399"/>
      <c r="L44" s="399"/>
      <c r="M44" s="399"/>
      <c r="N44" s="407"/>
      <c r="EZ44" s="96"/>
      <c r="FA44" s="97"/>
      <c r="FC44" s="97"/>
      <c r="FD44" s="97"/>
      <c r="FE44" s="97"/>
      <c r="FG44" s="98" t="s">
        <v>1132</v>
      </c>
    </row>
    <row r="45" spans="1:165" customFormat="1" ht="51.75" x14ac:dyDescent="0.45">
      <c r="A45" s="108"/>
      <c r="B45" s="109" t="s">
        <v>1133</v>
      </c>
      <c r="C45" s="399" t="s">
        <v>1134</v>
      </c>
      <c r="D45" s="399"/>
      <c r="E45" s="399"/>
      <c r="F45" s="399"/>
      <c r="G45" s="399"/>
      <c r="H45" s="399"/>
      <c r="I45" s="399"/>
      <c r="J45" s="399"/>
      <c r="K45" s="399"/>
      <c r="L45" s="399"/>
      <c r="M45" s="399"/>
      <c r="N45" s="407"/>
      <c r="EZ45" s="96"/>
      <c r="FA45" s="97"/>
      <c r="FC45" s="97"/>
      <c r="FD45" s="97"/>
      <c r="FE45" s="97"/>
      <c r="FG45" s="98" t="s">
        <v>1134</v>
      </c>
    </row>
    <row r="46" spans="1:165" customFormat="1" ht="21.4" x14ac:dyDescent="0.45">
      <c r="A46" s="108"/>
      <c r="B46" s="109" t="s">
        <v>1135</v>
      </c>
      <c r="C46" s="399" t="s">
        <v>1136</v>
      </c>
      <c r="D46" s="399"/>
      <c r="E46" s="399"/>
      <c r="F46" s="399"/>
      <c r="G46" s="399"/>
      <c r="H46" s="399"/>
      <c r="I46" s="399"/>
      <c r="J46" s="399"/>
      <c r="K46" s="399"/>
      <c r="L46" s="399"/>
      <c r="M46" s="399"/>
      <c r="N46" s="407"/>
      <c r="EZ46" s="96"/>
      <c r="FA46" s="97"/>
      <c r="FC46" s="97"/>
      <c r="FD46" s="97"/>
      <c r="FE46" s="97"/>
      <c r="FG46" s="98" t="s">
        <v>1136</v>
      </c>
    </row>
    <row r="47" spans="1:165" customFormat="1" ht="14.25" x14ac:dyDescent="0.45">
      <c r="A47" s="110"/>
      <c r="B47" s="109" t="s">
        <v>1126</v>
      </c>
      <c r="C47" s="405" t="s">
        <v>1137</v>
      </c>
      <c r="D47" s="405"/>
      <c r="E47" s="405"/>
      <c r="F47" s="111"/>
      <c r="G47" s="112"/>
      <c r="H47" s="112"/>
      <c r="I47" s="112"/>
      <c r="J47" s="113">
        <v>11.09</v>
      </c>
      <c r="K47" s="114">
        <v>1.7250000000000001</v>
      </c>
      <c r="L47" s="115">
        <v>2066.0700000000002</v>
      </c>
      <c r="M47" s="116">
        <v>52.21</v>
      </c>
      <c r="N47" s="117">
        <v>107869.51</v>
      </c>
      <c r="EZ47" s="96"/>
      <c r="FA47" s="97"/>
      <c r="FC47" s="97"/>
      <c r="FD47" s="97"/>
      <c r="FE47" s="97"/>
      <c r="FH47" s="98" t="s">
        <v>1137</v>
      </c>
    </row>
    <row r="48" spans="1:165" customFormat="1" ht="14.25" x14ac:dyDescent="0.45">
      <c r="A48" s="118"/>
      <c r="B48" s="109"/>
      <c r="C48" s="405" t="s">
        <v>1138</v>
      </c>
      <c r="D48" s="405"/>
      <c r="E48" s="405"/>
      <c r="F48" s="111" t="s">
        <v>1139</v>
      </c>
      <c r="G48" s="119">
        <v>1.3</v>
      </c>
      <c r="H48" s="114">
        <v>1.7250000000000001</v>
      </c>
      <c r="I48" s="116">
        <v>242.19</v>
      </c>
      <c r="J48" s="120"/>
      <c r="K48" s="112"/>
      <c r="L48" s="120"/>
      <c r="M48" s="112"/>
      <c r="N48" s="121"/>
      <c r="EZ48" s="96"/>
      <c r="FA48" s="97"/>
      <c r="FC48" s="97"/>
      <c r="FD48" s="97"/>
      <c r="FE48" s="97"/>
      <c r="FI48" s="98" t="s">
        <v>1138</v>
      </c>
    </row>
    <row r="49" spans="1:168" customFormat="1" ht="14.25" x14ac:dyDescent="0.45">
      <c r="A49" s="106"/>
      <c r="B49" s="109"/>
      <c r="C49" s="404" t="s">
        <v>1140</v>
      </c>
      <c r="D49" s="404"/>
      <c r="E49" s="404"/>
      <c r="F49" s="122"/>
      <c r="G49" s="123"/>
      <c r="H49" s="123"/>
      <c r="I49" s="123"/>
      <c r="J49" s="124">
        <v>11.09</v>
      </c>
      <c r="K49" s="123"/>
      <c r="L49" s="125">
        <v>2066.0700000000002</v>
      </c>
      <c r="M49" s="123"/>
      <c r="N49" s="126">
        <v>107869.51</v>
      </c>
      <c r="EZ49" s="96"/>
      <c r="FA49" s="97"/>
      <c r="FC49" s="97"/>
      <c r="FD49" s="97"/>
      <c r="FE49" s="97"/>
      <c r="FJ49" s="98" t="s">
        <v>1140</v>
      </c>
    </row>
    <row r="50" spans="1:168" customFormat="1" ht="14.25" x14ac:dyDescent="0.45">
      <c r="A50" s="118"/>
      <c r="B50" s="109"/>
      <c r="C50" s="405" t="s">
        <v>1141</v>
      </c>
      <c r="D50" s="405"/>
      <c r="E50" s="405"/>
      <c r="F50" s="111"/>
      <c r="G50" s="112"/>
      <c r="H50" s="112"/>
      <c r="I50" s="112"/>
      <c r="J50" s="120"/>
      <c r="K50" s="112"/>
      <c r="L50" s="115">
        <v>2066.0700000000002</v>
      </c>
      <c r="M50" s="112"/>
      <c r="N50" s="117">
        <v>107869.51</v>
      </c>
      <c r="EZ50" s="96"/>
      <c r="FA50" s="97"/>
      <c r="FC50" s="97"/>
      <c r="FD50" s="97"/>
      <c r="FE50" s="97"/>
      <c r="FI50" s="98" t="s">
        <v>1141</v>
      </c>
    </row>
    <row r="51" spans="1:168" customFormat="1" ht="20.25" x14ac:dyDescent="0.45">
      <c r="A51" s="118"/>
      <c r="B51" s="109" t="s">
        <v>1142</v>
      </c>
      <c r="C51" s="405" t="s">
        <v>1143</v>
      </c>
      <c r="D51" s="405"/>
      <c r="E51" s="405"/>
      <c r="F51" s="111" t="s">
        <v>1144</v>
      </c>
      <c r="G51" s="127">
        <v>110</v>
      </c>
      <c r="H51" s="112"/>
      <c r="I51" s="127">
        <v>110</v>
      </c>
      <c r="J51" s="120"/>
      <c r="K51" s="112"/>
      <c r="L51" s="115">
        <v>2272.6799999999998</v>
      </c>
      <c r="M51" s="112"/>
      <c r="N51" s="117">
        <v>118656.46</v>
      </c>
      <c r="EZ51" s="96"/>
      <c r="FA51" s="97"/>
      <c r="FC51" s="97"/>
      <c r="FD51" s="97"/>
      <c r="FE51" s="97"/>
      <c r="FI51" s="98" t="s">
        <v>1143</v>
      </c>
    </row>
    <row r="52" spans="1:168" customFormat="1" ht="30.4" x14ac:dyDescent="0.45">
      <c r="A52" s="118"/>
      <c r="B52" s="109" t="s">
        <v>1145</v>
      </c>
      <c r="C52" s="405" t="s">
        <v>1146</v>
      </c>
      <c r="D52" s="405"/>
      <c r="E52" s="405"/>
      <c r="F52" s="111" t="s">
        <v>1144</v>
      </c>
      <c r="G52" s="127">
        <v>69</v>
      </c>
      <c r="H52" s="116">
        <v>0.85</v>
      </c>
      <c r="I52" s="116">
        <v>58.65</v>
      </c>
      <c r="J52" s="120"/>
      <c r="K52" s="112"/>
      <c r="L52" s="115">
        <v>1211.75</v>
      </c>
      <c r="M52" s="112"/>
      <c r="N52" s="117">
        <v>63265.47</v>
      </c>
      <c r="EZ52" s="96"/>
      <c r="FA52" s="97"/>
      <c r="FC52" s="97"/>
      <c r="FD52" s="97"/>
      <c r="FE52" s="97"/>
      <c r="FI52" s="98" t="s">
        <v>1146</v>
      </c>
    </row>
    <row r="53" spans="1:168" customFormat="1" ht="14.25" x14ac:dyDescent="0.45">
      <c r="A53" s="128"/>
      <c r="B53" s="129"/>
      <c r="C53" s="406" t="s">
        <v>1147</v>
      </c>
      <c r="D53" s="406"/>
      <c r="E53" s="406"/>
      <c r="F53" s="101"/>
      <c r="G53" s="102"/>
      <c r="H53" s="102"/>
      <c r="I53" s="102"/>
      <c r="J53" s="104"/>
      <c r="K53" s="102"/>
      <c r="L53" s="130">
        <v>5550.5</v>
      </c>
      <c r="M53" s="123"/>
      <c r="N53" s="131">
        <v>289791.44</v>
      </c>
      <c r="EZ53" s="96"/>
      <c r="FA53" s="97"/>
      <c r="FC53" s="97"/>
      <c r="FD53" s="97"/>
      <c r="FE53" s="97"/>
      <c r="FK53" s="97" t="s">
        <v>1147</v>
      </c>
    </row>
    <row r="54" spans="1:168" customFormat="1" ht="14.25" x14ac:dyDescent="0.45">
      <c r="A54" s="409" t="s">
        <v>1148</v>
      </c>
      <c r="B54" s="410"/>
      <c r="C54" s="410"/>
      <c r="D54" s="410"/>
      <c r="E54" s="410"/>
      <c r="F54" s="410"/>
      <c r="G54" s="410"/>
      <c r="H54" s="410"/>
      <c r="I54" s="410"/>
      <c r="J54" s="410"/>
      <c r="K54" s="410"/>
      <c r="L54" s="410"/>
      <c r="M54" s="410"/>
      <c r="N54" s="411"/>
      <c r="EZ54" s="96"/>
      <c r="FA54" s="97"/>
      <c r="FB54" s="98" t="s">
        <v>1148</v>
      </c>
      <c r="FC54" s="97"/>
      <c r="FD54" s="97"/>
      <c r="FE54" s="97"/>
      <c r="FK54" s="97"/>
    </row>
    <row r="55" spans="1:168" customFormat="1" ht="21.4" x14ac:dyDescent="0.45">
      <c r="A55" s="99" t="s">
        <v>571</v>
      </c>
      <c r="B55" s="100" t="s">
        <v>1149</v>
      </c>
      <c r="C55" s="406" t="s">
        <v>1150</v>
      </c>
      <c r="D55" s="406"/>
      <c r="E55" s="406"/>
      <c r="F55" s="101" t="s">
        <v>550</v>
      </c>
      <c r="G55" s="102">
        <v>13</v>
      </c>
      <c r="H55" s="103">
        <v>1</v>
      </c>
      <c r="I55" s="103">
        <v>13</v>
      </c>
      <c r="J55" s="132">
        <v>622.80999999999995</v>
      </c>
      <c r="K55" s="133">
        <v>1.04236</v>
      </c>
      <c r="L55" s="130">
        <v>8439.5</v>
      </c>
      <c r="M55" s="134">
        <v>9.5</v>
      </c>
      <c r="N55" s="131">
        <v>80175.25</v>
      </c>
      <c r="EZ55" s="96"/>
      <c r="FA55" s="97"/>
      <c r="FC55" s="97" t="s">
        <v>1150</v>
      </c>
      <c r="FD55" s="97" t="s">
        <v>1072</v>
      </c>
      <c r="FE55" s="97" t="s">
        <v>1072</v>
      </c>
      <c r="FK55" s="97"/>
    </row>
    <row r="56" spans="1:168" customFormat="1" ht="14.25" x14ac:dyDescent="0.45">
      <c r="A56" s="106"/>
      <c r="B56" s="107"/>
      <c r="C56" s="405" t="s">
        <v>1151</v>
      </c>
      <c r="D56" s="405"/>
      <c r="E56" s="405"/>
      <c r="F56" s="405"/>
      <c r="G56" s="405"/>
      <c r="H56" s="405"/>
      <c r="I56" s="405"/>
      <c r="J56" s="405"/>
      <c r="K56" s="405"/>
      <c r="L56" s="405"/>
      <c r="M56" s="405"/>
      <c r="N56" s="408"/>
      <c r="EZ56" s="96"/>
      <c r="FA56" s="97"/>
      <c r="FC56" s="97"/>
      <c r="FD56" s="97"/>
      <c r="FE56" s="97"/>
      <c r="FF56" s="98" t="s">
        <v>1151</v>
      </c>
      <c r="FK56" s="97"/>
    </row>
    <row r="57" spans="1:168" customFormat="1" ht="14.25" x14ac:dyDescent="0.45">
      <c r="A57" s="106"/>
      <c r="B57" s="107"/>
      <c r="C57" s="405" t="s">
        <v>1152</v>
      </c>
      <c r="D57" s="405"/>
      <c r="E57" s="405"/>
      <c r="F57" s="405"/>
      <c r="G57" s="405"/>
      <c r="H57" s="405"/>
      <c r="I57" s="405"/>
      <c r="J57" s="405"/>
      <c r="K57" s="405"/>
      <c r="L57" s="405"/>
      <c r="M57" s="405"/>
      <c r="N57" s="408"/>
      <c r="EZ57" s="96"/>
      <c r="FA57" s="97"/>
      <c r="FC57" s="97"/>
      <c r="FD57" s="97"/>
      <c r="FE57" s="97"/>
      <c r="FK57" s="97"/>
      <c r="FL57" s="98" t="s">
        <v>1152</v>
      </c>
    </row>
    <row r="58" spans="1:168" customFormat="1" ht="14.25" x14ac:dyDescent="0.45">
      <c r="A58" s="108"/>
      <c r="B58" s="109"/>
      <c r="C58" s="399" t="s">
        <v>1153</v>
      </c>
      <c r="D58" s="399"/>
      <c r="E58" s="399"/>
      <c r="F58" s="399"/>
      <c r="G58" s="399"/>
      <c r="H58" s="399"/>
      <c r="I58" s="399"/>
      <c r="J58" s="399"/>
      <c r="K58" s="399"/>
      <c r="L58" s="399"/>
      <c r="M58" s="399"/>
      <c r="N58" s="407"/>
      <c r="EZ58" s="96"/>
      <c r="FA58" s="97"/>
      <c r="FC58" s="97"/>
      <c r="FD58" s="97"/>
      <c r="FE58" s="97"/>
      <c r="FG58" s="98" t="s">
        <v>1153</v>
      </c>
      <c r="FK58" s="97"/>
    </row>
    <row r="59" spans="1:168" customFormat="1" ht="14.25" x14ac:dyDescent="0.45">
      <c r="A59" s="108"/>
      <c r="B59" s="109"/>
      <c r="C59" s="399" t="s">
        <v>1154</v>
      </c>
      <c r="D59" s="399"/>
      <c r="E59" s="399"/>
      <c r="F59" s="399"/>
      <c r="G59" s="399"/>
      <c r="H59" s="399"/>
      <c r="I59" s="399"/>
      <c r="J59" s="399"/>
      <c r="K59" s="399"/>
      <c r="L59" s="399"/>
      <c r="M59" s="399"/>
      <c r="N59" s="407"/>
      <c r="EZ59" s="96"/>
      <c r="FA59" s="97"/>
      <c r="FC59" s="97"/>
      <c r="FD59" s="97"/>
      <c r="FE59" s="97"/>
      <c r="FG59" s="98" t="s">
        <v>1154</v>
      </c>
      <c r="FK59" s="97"/>
    </row>
    <row r="60" spans="1:168" customFormat="1" ht="14.25" x14ac:dyDescent="0.45">
      <c r="A60" s="128"/>
      <c r="B60" s="129"/>
      <c r="C60" s="406" t="s">
        <v>1147</v>
      </c>
      <c r="D60" s="406"/>
      <c r="E60" s="406"/>
      <c r="F60" s="101"/>
      <c r="G60" s="102"/>
      <c r="H60" s="102"/>
      <c r="I60" s="102"/>
      <c r="J60" s="104"/>
      <c r="K60" s="102"/>
      <c r="L60" s="130">
        <v>8439.5</v>
      </c>
      <c r="M60" s="123"/>
      <c r="N60" s="131">
        <v>80175.25</v>
      </c>
      <c r="EZ60" s="96"/>
      <c r="FA60" s="97"/>
      <c r="FC60" s="97"/>
      <c r="FD60" s="97"/>
      <c r="FE60" s="97"/>
      <c r="FK60" s="97" t="s">
        <v>1147</v>
      </c>
    </row>
    <row r="61" spans="1:168" customFormat="1" ht="14.25" x14ac:dyDescent="0.45">
      <c r="A61" s="409" t="s">
        <v>1155</v>
      </c>
      <c r="B61" s="410"/>
      <c r="C61" s="410"/>
      <c r="D61" s="410"/>
      <c r="E61" s="410"/>
      <c r="F61" s="410"/>
      <c r="G61" s="410"/>
      <c r="H61" s="410"/>
      <c r="I61" s="410"/>
      <c r="J61" s="410"/>
      <c r="K61" s="410"/>
      <c r="L61" s="410"/>
      <c r="M61" s="410"/>
      <c r="N61" s="411"/>
      <c r="EZ61" s="96"/>
      <c r="FA61" s="97"/>
      <c r="FB61" s="98" t="s">
        <v>1155</v>
      </c>
      <c r="FC61" s="97"/>
      <c r="FD61" s="97"/>
      <c r="FE61" s="97"/>
      <c r="FK61" s="97"/>
    </row>
    <row r="62" spans="1:168" customFormat="1" ht="21.4" x14ac:dyDescent="0.45">
      <c r="A62" s="99" t="s">
        <v>1156</v>
      </c>
      <c r="B62" s="100" t="s">
        <v>1149</v>
      </c>
      <c r="C62" s="406" t="s">
        <v>1157</v>
      </c>
      <c r="D62" s="406"/>
      <c r="E62" s="406"/>
      <c r="F62" s="101" t="s">
        <v>557</v>
      </c>
      <c r="G62" s="102">
        <v>1980</v>
      </c>
      <c r="H62" s="103">
        <v>1</v>
      </c>
      <c r="I62" s="103">
        <v>1980</v>
      </c>
      <c r="J62" s="132">
        <v>2.63</v>
      </c>
      <c r="K62" s="133">
        <v>1.04236</v>
      </c>
      <c r="L62" s="130">
        <v>5427.99</v>
      </c>
      <c r="M62" s="134">
        <v>9.5</v>
      </c>
      <c r="N62" s="131">
        <v>51565.91</v>
      </c>
      <c r="EZ62" s="96"/>
      <c r="FA62" s="97"/>
      <c r="FC62" s="97" t="s">
        <v>1157</v>
      </c>
      <c r="FD62" s="97" t="s">
        <v>1072</v>
      </c>
      <c r="FE62" s="97" t="s">
        <v>1072</v>
      </c>
      <c r="FK62" s="97"/>
    </row>
    <row r="63" spans="1:168" customFormat="1" ht="14.25" x14ac:dyDescent="0.45">
      <c r="A63" s="106"/>
      <c r="B63" s="107"/>
      <c r="C63" s="405" t="s">
        <v>1158</v>
      </c>
      <c r="D63" s="405"/>
      <c r="E63" s="405"/>
      <c r="F63" s="405"/>
      <c r="G63" s="405"/>
      <c r="H63" s="405"/>
      <c r="I63" s="405"/>
      <c r="J63" s="405"/>
      <c r="K63" s="405"/>
      <c r="L63" s="405"/>
      <c r="M63" s="405"/>
      <c r="N63" s="408"/>
      <c r="EZ63" s="96"/>
      <c r="FA63" s="97"/>
      <c r="FC63" s="97"/>
      <c r="FD63" s="97"/>
      <c r="FE63" s="97"/>
      <c r="FF63" s="98" t="s">
        <v>1158</v>
      </c>
      <c r="FK63" s="97"/>
    </row>
    <row r="64" spans="1:168" customFormat="1" ht="14.25" x14ac:dyDescent="0.45">
      <c r="A64" s="106"/>
      <c r="B64" s="107"/>
      <c r="C64" s="405" t="s">
        <v>1159</v>
      </c>
      <c r="D64" s="405"/>
      <c r="E64" s="405"/>
      <c r="F64" s="405"/>
      <c r="G64" s="405"/>
      <c r="H64" s="405"/>
      <c r="I64" s="405"/>
      <c r="J64" s="405"/>
      <c r="K64" s="405"/>
      <c r="L64" s="405"/>
      <c r="M64" s="405"/>
      <c r="N64" s="408"/>
      <c r="EZ64" s="96"/>
      <c r="FA64" s="97"/>
      <c r="FC64" s="97"/>
      <c r="FD64" s="97"/>
      <c r="FE64" s="97"/>
      <c r="FK64" s="97"/>
      <c r="FL64" s="98" t="s">
        <v>1159</v>
      </c>
    </row>
    <row r="65" spans="1:167" customFormat="1" ht="14.25" x14ac:dyDescent="0.45">
      <c r="A65" s="108"/>
      <c r="B65" s="109"/>
      <c r="C65" s="399" t="s">
        <v>1153</v>
      </c>
      <c r="D65" s="399"/>
      <c r="E65" s="399"/>
      <c r="F65" s="399"/>
      <c r="G65" s="399"/>
      <c r="H65" s="399"/>
      <c r="I65" s="399"/>
      <c r="J65" s="399"/>
      <c r="K65" s="399"/>
      <c r="L65" s="399"/>
      <c r="M65" s="399"/>
      <c r="N65" s="407"/>
      <c r="EZ65" s="96"/>
      <c r="FA65" s="97"/>
      <c r="FC65" s="97"/>
      <c r="FD65" s="97"/>
      <c r="FE65" s="97"/>
      <c r="FG65" s="98" t="s">
        <v>1153</v>
      </c>
      <c r="FK65" s="97"/>
    </row>
    <row r="66" spans="1:167" customFormat="1" ht="14.25" x14ac:dyDescent="0.45">
      <c r="A66" s="108"/>
      <c r="B66" s="109"/>
      <c r="C66" s="399" t="s">
        <v>1154</v>
      </c>
      <c r="D66" s="399"/>
      <c r="E66" s="399"/>
      <c r="F66" s="399"/>
      <c r="G66" s="399"/>
      <c r="H66" s="399"/>
      <c r="I66" s="399"/>
      <c r="J66" s="399"/>
      <c r="K66" s="399"/>
      <c r="L66" s="399"/>
      <c r="M66" s="399"/>
      <c r="N66" s="407"/>
      <c r="EZ66" s="96"/>
      <c r="FA66" s="97"/>
      <c r="FC66" s="97"/>
      <c r="FD66" s="97"/>
      <c r="FE66" s="97"/>
      <c r="FG66" s="98" t="s">
        <v>1154</v>
      </c>
      <c r="FK66" s="97"/>
    </row>
    <row r="67" spans="1:167" customFormat="1" ht="14.25" x14ac:dyDescent="0.45">
      <c r="A67" s="128"/>
      <c r="B67" s="129"/>
      <c r="C67" s="406" t="s">
        <v>1147</v>
      </c>
      <c r="D67" s="406"/>
      <c r="E67" s="406"/>
      <c r="F67" s="101"/>
      <c r="G67" s="102"/>
      <c r="H67" s="102"/>
      <c r="I67" s="102"/>
      <c r="J67" s="104"/>
      <c r="K67" s="102"/>
      <c r="L67" s="130">
        <v>5427.99</v>
      </c>
      <c r="M67" s="123"/>
      <c r="N67" s="131">
        <v>51565.91</v>
      </c>
      <c r="EZ67" s="96"/>
      <c r="FA67" s="97"/>
      <c r="FC67" s="97"/>
      <c r="FD67" s="97"/>
      <c r="FE67" s="97"/>
      <c r="FK67" s="97" t="s">
        <v>1147</v>
      </c>
    </row>
    <row r="68" spans="1:167" customFormat="1" ht="14.25" x14ac:dyDescent="0.45">
      <c r="A68" s="409" t="s">
        <v>1160</v>
      </c>
      <c r="B68" s="410"/>
      <c r="C68" s="410"/>
      <c r="D68" s="410"/>
      <c r="E68" s="410"/>
      <c r="F68" s="410"/>
      <c r="G68" s="410"/>
      <c r="H68" s="410"/>
      <c r="I68" s="410"/>
      <c r="J68" s="410"/>
      <c r="K68" s="410"/>
      <c r="L68" s="410"/>
      <c r="M68" s="410"/>
      <c r="N68" s="411"/>
      <c r="EZ68" s="96"/>
      <c r="FA68" s="97"/>
      <c r="FB68" s="98" t="s">
        <v>1160</v>
      </c>
      <c r="FC68" s="97"/>
      <c r="FD68" s="97"/>
      <c r="FE68" s="97"/>
      <c r="FK68" s="97"/>
    </row>
    <row r="69" spans="1:167" customFormat="1" ht="21.4" x14ac:dyDescent="0.45">
      <c r="A69" s="99" t="s">
        <v>1161</v>
      </c>
      <c r="B69" s="100" t="s">
        <v>1162</v>
      </c>
      <c r="C69" s="406" t="s">
        <v>1163</v>
      </c>
      <c r="D69" s="406"/>
      <c r="E69" s="406"/>
      <c r="F69" s="101" t="s">
        <v>1129</v>
      </c>
      <c r="G69" s="102">
        <v>162</v>
      </c>
      <c r="H69" s="103">
        <v>1</v>
      </c>
      <c r="I69" s="103">
        <v>162</v>
      </c>
      <c r="J69" s="104"/>
      <c r="K69" s="102"/>
      <c r="L69" s="104"/>
      <c r="M69" s="102"/>
      <c r="N69" s="105"/>
      <c r="EZ69" s="96"/>
      <c r="FA69" s="97"/>
      <c r="FC69" s="97" t="s">
        <v>1163</v>
      </c>
      <c r="FD69" s="97" t="s">
        <v>1072</v>
      </c>
      <c r="FE69" s="97" t="s">
        <v>1072</v>
      </c>
      <c r="FK69" s="97"/>
    </row>
    <row r="70" spans="1:167" customFormat="1" ht="14.25" x14ac:dyDescent="0.45">
      <c r="A70" s="106"/>
      <c r="B70" s="107"/>
      <c r="C70" s="405" t="s">
        <v>1164</v>
      </c>
      <c r="D70" s="405"/>
      <c r="E70" s="405"/>
      <c r="F70" s="405"/>
      <c r="G70" s="405"/>
      <c r="H70" s="405"/>
      <c r="I70" s="405"/>
      <c r="J70" s="405"/>
      <c r="K70" s="405"/>
      <c r="L70" s="405"/>
      <c r="M70" s="405"/>
      <c r="N70" s="408"/>
      <c r="EZ70" s="96"/>
      <c r="FA70" s="97"/>
      <c r="FC70" s="97"/>
      <c r="FD70" s="97"/>
      <c r="FE70" s="97"/>
      <c r="FF70" s="98" t="s">
        <v>1164</v>
      </c>
      <c r="FK70" s="97"/>
    </row>
    <row r="71" spans="1:167" customFormat="1" ht="51.75" x14ac:dyDescent="0.45">
      <c r="A71" s="108"/>
      <c r="B71" s="109" t="s">
        <v>1131</v>
      </c>
      <c r="C71" s="399" t="s">
        <v>1132</v>
      </c>
      <c r="D71" s="399"/>
      <c r="E71" s="399"/>
      <c r="F71" s="399"/>
      <c r="G71" s="399"/>
      <c r="H71" s="399"/>
      <c r="I71" s="399"/>
      <c r="J71" s="399"/>
      <c r="K71" s="399"/>
      <c r="L71" s="399"/>
      <c r="M71" s="399"/>
      <c r="N71" s="407"/>
      <c r="EZ71" s="96"/>
      <c r="FA71" s="97"/>
      <c r="FC71" s="97"/>
      <c r="FD71" s="97"/>
      <c r="FE71" s="97"/>
      <c r="FG71" s="98" t="s">
        <v>1132</v>
      </c>
      <c r="FK71" s="97"/>
    </row>
    <row r="72" spans="1:167" customFormat="1" ht="51.75" x14ac:dyDescent="0.45">
      <c r="A72" s="108"/>
      <c r="B72" s="109" t="s">
        <v>1133</v>
      </c>
      <c r="C72" s="399" t="s">
        <v>1134</v>
      </c>
      <c r="D72" s="399"/>
      <c r="E72" s="399"/>
      <c r="F72" s="399"/>
      <c r="G72" s="399"/>
      <c r="H72" s="399"/>
      <c r="I72" s="399"/>
      <c r="J72" s="399"/>
      <c r="K72" s="399"/>
      <c r="L72" s="399"/>
      <c r="M72" s="399"/>
      <c r="N72" s="407"/>
      <c r="EZ72" s="96"/>
      <c r="FA72" s="97"/>
      <c r="FC72" s="97"/>
      <c r="FD72" s="97"/>
      <c r="FE72" s="97"/>
      <c r="FG72" s="98" t="s">
        <v>1134</v>
      </c>
      <c r="FK72" s="97"/>
    </row>
    <row r="73" spans="1:167" customFormat="1" ht="21.4" x14ac:dyDescent="0.45">
      <c r="A73" s="108"/>
      <c r="B73" s="109" t="s">
        <v>1135</v>
      </c>
      <c r="C73" s="399" t="s">
        <v>1136</v>
      </c>
      <c r="D73" s="399"/>
      <c r="E73" s="399"/>
      <c r="F73" s="399"/>
      <c r="G73" s="399"/>
      <c r="H73" s="399"/>
      <c r="I73" s="399"/>
      <c r="J73" s="399"/>
      <c r="K73" s="399"/>
      <c r="L73" s="399"/>
      <c r="M73" s="399"/>
      <c r="N73" s="407"/>
      <c r="EZ73" s="96"/>
      <c r="FA73" s="97"/>
      <c r="FC73" s="97"/>
      <c r="FD73" s="97"/>
      <c r="FE73" s="97"/>
      <c r="FG73" s="98" t="s">
        <v>1136</v>
      </c>
      <c r="FK73" s="97"/>
    </row>
    <row r="74" spans="1:167" customFormat="1" ht="14.25" x14ac:dyDescent="0.45">
      <c r="A74" s="110"/>
      <c r="B74" s="109" t="s">
        <v>1126</v>
      </c>
      <c r="C74" s="405" t="s">
        <v>1137</v>
      </c>
      <c r="D74" s="405"/>
      <c r="E74" s="405"/>
      <c r="F74" s="111"/>
      <c r="G74" s="112"/>
      <c r="H74" s="112"/>
      <c r="I74" s="112"/>
      <c r="J74" s="113">
        <v>100.49</v>
      </c>
      <c r="K74" s="114">
        <v>1.7250000000000001</v>
      </c>
      <c r="L74" s="115">
        <v>28081.93</v>
      </c>
      <c r="M74" s="116">
        <v>52.21</v>
      </c>
      <c r="N74" s="117">
        <v>1466157.57</v>
      </c>
      <c r="EZ74" s="96"/>
      <c r="FA74" s="97"/>
      <c r="FC74" s="97"/>
      <c r="FD74" s="97"/>
      <c r="FE74" s="97"/>
      <c r="FH74" s="98" t="s">
        <v>1137</v>
      </c>
      <c r="FK74" s="97"/>
    </row>
    <row r="75" spans="1:167" customFormat="1" ht="14.25" x14ac:dyDescent="0.45">
      <c r="A75" s="110"/>
      <c r="B75" s="109" t="s">
        <v>571</v>
      </c>
      <c r="C75" s="405" t="s">
        <v>1165</v>
      </c>
      <c r="D75" s="405"/>
      <c r="E75" s="405"/>
      <c r="F75" s="111"/>
      <c r="G75" s="112"/>
      <c r="H75" s="112"/>
      <c r="I75" s="112"/>
      <c r="J75" s="113">
        <v>0.66</v>
      </c>
      <c r="K75" s="114">
        <v>1.875</v>
      </c>
      <c r="L75" s="113">
        <v>200.48</v>
      </c>
      <c r="M75" s="116">
        <v>15.71</v>
      </c>
      <c r="N75" s="117">
        <v>3149.54</v>
      </c>
      <c r="EZ75" s="96"/>
      <c r="FA75" s="97"/>
      <c r="FC75" s="97"/>
      <c r="FD75" s="97"/>
      <c r="FE75" s="97"/>
      <c r="FH75" s="98" t="s">
        <v>1165</v>
      </c>
      <c r="FK75" s="97"/>
    </row>
    <row r="76" spans="1:167" customFormat="1" ht="14.25" x14ac:dyDescent="0.45">
      <c r="A76" s="110"/>
      <c r="B76" s="109" t="s">
        <v>1156</v>
      </c>
      <c r="C76" s="405" t="s">
        <v>1166</v>
      </c>
      <c r="D76" s="405"/>
      <c r="E76" s="405"/>
      <c r="F76" s="111"/>
      <c r="G76" s="112"/>
      <c r="H76" s="112"/>
      <c r="I76" s="112"/>
      <c r="J76" s="113">
        <v>0.12</v>
      </c>
      <c r="K76" s="114">
        <v>1.875</v>
      </c>
      <c r="L76" s="113">
        <v>36.450000000000003</v>
      </c>
      <c r="M76" s="116">
        <v>52.21</v>
      </c>
      <c r="N76" s="117">
        <v>1903.05</v>
      </c>
      <c r="EZ76" s="96"/>
      <c r="FA76" s="97"/>
      <c r="FC76" s="97"/>
      <c r="FD76" s="97"/>
      <c r="FE76" s="97"/>
      <c r="FH76" s="98" t="s">
        <v>1166</v>
      </c>
      <c r="FK76" s="97"/>
    </row>
    <row r="77" spans="1:167" customFormat="1" ht="14.25" x14ac:dyDescent="0.45">
      <c r="A77" s="110"/>
      <c r="B77" s="109" t="s">
        <v>1161</v>
      </c>
      <c r="C77" s="405" t="s">
        <v>1167</v>
      </c>
      <c r="D77" s="405"/>
      <c r="E77" s="405"/>
      <c r="F77" s="111"/>
      <c r="G77" s="112"/>
      <c r="H77" s="112"/>
      <c r="I77" s="112"/>
      <c r="J77" s="113">
        <v>163.86</v>
      </c>
      <c r="K77" s="112"/>
      <c r="L77" s="115">
        <v>26545.32</v>
      </c>
      <c r="M77" s="119">
        <v>9.5</v>
      </c>
      <c r="N77" s="117">
        <v>252180.54</v>
      </c>
      <c r="EZ77" s="96"/>
      <c r="FA77" s="97"/>
      <c r="FC77" s="97"/>
      <c r="FD77" s="97"/>
      <c r="FE77" s="97"/>
      <c r="FH77" s="98" t="s">
        <v>1167</v>
      </c>
      <c r="FK77" s="97"/>
    </row>
    <row r="78" spans="1:167" customFormat="1" ht="14.25" x14ac:dyDescent="0.45">
      <c r="A78" s="118"/>
      <c r="B78" s="109"/>
      <c r="C78" s="405" t="s">
        <v>1138</v>
      </c>
      <c r="D78" s="405"/>
      <c r="E78" s="405"/>
      <c r="F78" s="111" t="s">
        <v>1139</v>
      </c>
      <c r="G78" s="119">
        <v>12.3</v>
      </c>
      <c r="H78" s="114">
        <v>1.7250000000000001</v>
      </c>
      <c r="I78" s="114">
        <v>3437.2350000000001</v>
      </c>
      <c r="J78" s="120"/>
      <c r="K78" s="112"/>
      <c r="L78" s="120"/>
      <c r="M78" s="112"/>
      <c r="N78" s="121"/>
      <c r="EZ78" s="96"/>
      <c r="FA78" s="97"/>
      <c r="FC78" s="97"/>
      <c r="FD78" s="97"/>
      <c r="FE78" s="97"/>
      <c r="FI78" s="98" t="s">
        <v>1138</v>
      </c>
      <c r="FK78" s="97"/>
    </row>
    <row r="79" spans="1:167" customFormat="1" ht="14.25" x14ac:dyDescent="0.45">
      <c r="A79" s="118"/>
      <c r="B79" s="109"/>
      <c r="C79" s="405" t="s">
        <v>1168</v>
      </c>
      <c r="D79" s="405"/>
      <c r="E79" s="405"/>
      <c r="F79" s="111" t="s">
        <v>1139</v>
      </c>
      <c r="G79" s="116">
        <v>0.01</v>
      </c>
      <c r="H79" s="114">
        <v>1.875</v>
      </c>
      <c r="I79" s="135">
        <v>3.0375000000000001</v>
      </c>
      <c r="J79" s="120"/>
      <c r="K79" s="112"/>
      <c r="L79" s="120"/>
      <c r="M79" s="112"/>
      <c r="N79" s="121"/>
      <c r="EZ79" s="96"/>
      <c r="FA79" s="97"/>
      <c r="FC79" s="97"/>
      <c r="FD79" s="97"/>
      <c r="FE79" s="97"/>
      <c r="FI79" s="98" t="s">
        <v>1168</v>
      </c>
      <c r="FK79" s="97"/>
    </row>
    <row r="80" spans="1:167" customFormat="1" ht="14.25" x14ac:dyDescent="0.45">
      <c r="A80" s="106"/>
      <c r="B80" s="109"/>
      <c r="C80" s="404" t="s">
        <v>1140</v>
      </c>
      <c r="D80" s="404"/>
      <c r="E80" s="404"/>
      <c r="F80" s="122"/>
      <c r="G80" s="123"/>
      <c r="H80" s="123"/>
      <c r="I80" s="123"/>
      <c r="J80" s="124">
        <v>265.01</v>
      </c>
      <c r="K80" s="123"/>
      <c r="L80" s="125">
        <v>54827.73</v>
      </c>
      <c r="M80" s="123"/>
      <c r="N80" s="126">
        <v>1721487.65</v>
      </c>
      <c r="EZ80" s="96"/>
      <c r="FA80" s="97"/>
      <c r="FC80" s="97"/>
      <c r="FD80" s="97"/>
      <c r="FE80" s="97"/>
      <c r="FJ80" s="98" t="s">
        <v>1140</v>
      </c>
      <c r="FK80" s="97"/>
    </row>
    <row r="81" spans="1:168" customFormat="1" ht="14.25" x14ac:dyDescent="0.45">
      <c r="A81" s="118"/>
      <c r="B81" s="109"/>
      <c r="C81" s="405" t="s">
        <v>1141</v>
      </c>
      <c r="D81" s="405"/>
      <c r="E81" s="405"/>
      <c r="F81" s="111"/>
      <c r="G81" s="112"/>
      <c r="H81" s="112"/>
      <c r="I81" s="112"/>
      <c r="J81" s="120"/>
      <c r="K81" s="112"/>
      <c r="L81" s="115">
        <v>28118.38</v>
      </c>
      <c r="M81" s="112"/>
      <c r="N81" s="117">
        <v>1468060.62</v>
      </c>
      <c r="EZ81" s="96"/>
      <c r="FA81" s="97"/>
      <c r="FC81" s="97"/>
      <c r="FD81" s="97"/>
      <c r="FE81" s="97"/>
      <c r="FI81" s="98" t="s">
        <v>1141</v>
      </c>
      <c r="FK81" s="97"/>
    </row>
    <row r="82" spans="1:168" customFormat="1" ht="14.25" x14ac:dyDescent="0.45">
      <c r="A82" s="118"/>
      <c r="B82" s="109" t="s">
        <v>1169</v>
      </c>
      <c r="C82" s="405" t="s">
        <v>1170</v>
      </c>
      <c r="D82" s="405"/>
      <c r="E82" s="405"/>
      <c r="F82" s="111" t="s">
        <v>1144</v>
      </c>
      <c r="G82" s="127">
        <v>95</v>
      </c>
      <c r="H82" s="112"/>
      <c r="I82" s="127">
        <v>95</v>
      </c>
      <c r="J82" s="120"/>
      <c r="K82" s="112"/>
      <c r="L82" s="115">
        <v>26712.46</v>
      </c>
      <c r="M82" s="112"/>
      <c r="N82" s="117">
        <v>1394657.59</v>
      </c>
      <c r="EZ82" s="96"/>
      <c r="FA82" s="97"/>
      <c r="FC82" s="97"/>
      <c r="FD82" s="97"/>
      <c r="FE82" s="97"/>
      <c r="FI82" s="98" t="s">
        <v>1170</v>
      </c>
      <c r="FK82" s="97"/>
    </row>
    <row r="83" spans="1:168" customFormat="1" ht="20.25" x14ac:dyDescent="0.45">
      <c r="A83" s="118"/>
      <c r="B83" s="109" t="s">
        <v>1171</v>
      </c>
      <c r="C83" s="405" t="s">
        <v>1172</v>
      </c>
      <c r="D83" s="405"/>
      <c r="E83" s="405"/>
      <c r="F83" s="111" t="s">
        <v>1144</v>
      </c>
      <c r="G83" s="127">
        <v>64</v>
      </c>
      <c r="H83" s="116">
        <v>0.85</v>
      </c>
      <c r="I83" s="119">
        <v>54.4</v>
      </c>
      <c r="J83" s="120"/>
      <c r="K83" s="112"/>
      <c r="L83" s="115">
        <v>15296.4</v>
      </c>
      <c r="M83" s="112"/>
      <c r="N83" s="117">
        <v>798624.98</v>
      </c>
      <c r="EZ83" s="96"/>
      <c r="FA83" s="97"/>
      <c r="FC83" s="97"/>
      <c r="FD83" s="97"/>
      <c r="FE83" s="97"/>
      <c r="FI83" s="98" t="s">
        <v>1172</v>
      </c>
      <c r="FK83" s="97"/>
    </row>
    <row r="84" spans="1:168" customFormat="1" ht="14.25" x14ac:dyDescent="0.45">
      <c r="A84" s="128"/>
      <c r="B84" s="129"/>
      <c r="C84" s="406" t="s">
        <v>1147</v>
      </c>
      <c r="D84" s="406"/>
      <c r="E84" s="406"/>
      <c r="F84" s="101"/>
      <c r="G84" s="102"/>
      <c r="H84" s="102"/>
      <c r="I84" s="102"/>
      <c r="J84" s="104"/>
      <c r="K84" s="102"/>
      <c r="L84" s="130">
        <v>96836.59</v>
      </c>
      <c r="M84" s="123"/>
      <c r="N84" s="131">
        <v>3914770.22</v>
      </c>
      <c r="EZ84" s="96"/>
      <c r="FA84" s="97"/>
      <c r="FC84" s="97"/>
      <c r="FD84" s="97"/>
      <c r="FE84" s="97"/>
      <c r="FK84" s="97" t="s">
        <v>1147</v>
      </c>
    </row>
    <row r="85" spans="1:168" customFormat="1" ht="14.25" x14ac:dyDescent="0.45">
      <c r="A85" s="409" t="s">
        <v>1173</v>
      </c>
      <c r="B85" s="410"/>
      <c r="C85" s="410"/>
      <c r="D85" s="410"/>
      <c r="E85" s="410"/>
      <c r="F85" s="410"/>
      <c r="G85" s="410"/>
      <c r="H85" s="410"/>
      <c r="I85" s="410"/>
      <c r="J85" s="410"/>
      <c r="K85" s="410"/>
      <c r="L85" s="410"/>
      <c r="M85" s="410"/>
      <c r="N85" s="411"/>
      <c r="EZ85" s="96"/>
      <c r="FA85" s="97"/>
      <c r="FB85" s="98" t="s">
        <v>1173</v>
      </c>
      <c r="FC85" s="97"/>
      <c r="FD85" s="97"/>
      <c r="FE85" s="97"/>
      <c r="FK85" s="97"/>
    </row>
    <row r="86" spans="1:168" customFormat="1" ht="31.5" x14ac:dyDescent="0.45">
      <c r="A86" s="99" t="s">
        <v>1174</v>
      </c>
      <c r="B86" s="100" t="s">
        <v>1175</v>
      </c>
      <c r="C86" s="406" t="s">
        <v>1176</v>
      </c>
      <c r="D86" s="406"/>
      <c r="E86" s="406"/>
      <c r="F86" s="101" t="s">
        <v>550</v>
      </c>
      <c r="G86" s="102">
        <v>20</v>
      </c>
      <c r="H86" s="103">
        <v>1</v>
      </c>
      <c r="I86" s="103">
        <v>20</v>
      </c>
      <c r="J86" s="132">
        <v>964.91</v>
      </c>
      <c r="K86" s="133">
        <v>1.04236</v>
      </c>
      <c r="L86" s="130">
        <v>20115.669999999998</v>
      </c>
      <c r="M86" s="134">
        <v>9.5</v>
      </c>
      <c r="N86" s="131">
        <v>191098.87</v>
      </c>
      <c r="EZ86" s="96"/>
      <c r="FA86" s="97"/>
      <c r="FC86" s="97" t="s">
        <v>1176</v>
      </c>
      <c r="FD86" s="97" t="s">
        <v>1072</v>
      </c>
      <c r="FE86" s="97" t="s">
        <v>1072</v>
      </c>
      <c r="FK86" s="97"/>
    </row>
    <row r="87" spans="1:168" customFormat="1" ht="14.25" x14ac:dyDescent="0.45">
      <c r="A87" s="106"/>
      <c r="B87" s="107"/>
      <c r="C87" s="405" t="s">
        <v>1177</v>
      </c>
      <c r="D87" s="405"/>
      <c r="E87" s="405"/>
      <c r="F87" s="405"/>
      <c r="G87" s="405"/>
      <c r="H87" s="405"/>
      <c r="I87" s="405"/>
      <c r="J87" s="405"/>
      <c r="K87" s="405"/>
      <c r="L87" s="405"/>
      <c r="M87" s="405"/>
      <c r="N87" s="408"/>
      <c r="EZ87" s="96"/>
      <c r="FA87" s="97"/>
      <c r="FC87" s="97"/>
      <c r="FD87" s="97"/>
      <c r="FE87" s="97"/>
      <c r="FF87" s="98" t="s">
        <v>1177</v>
      </c>
      <c r="FK87" s="97"/>
    </row>
    <row r="88" spans="1:168" customFormat="1" ht="14.25" x14ac:dyDescent="0.45">
      <c r="A88" s="106"/>
      <c r="B88" s="107"/>
      <c r="C88" s="405" t="s">
        <v>1178</v>
      </c>
      <c r="D88" s="405"/>
      <c r="E88" s="405"/>
      <c r="F88" s="405"/>
      <c r="G88" s="405"/>
      <c r="H88" s="405"/>
      <c r="I88" s="405"/>
      <c r="J88" s="405"/>
      <c r="K88" s="405"/>
      <c r="L88" s="405"/>
      <c r="M88" s="405"/>
      <c r="N88" s="408"/>
      <c r="EZ88" s="96"/>
      <c r="FA88" s="97"/>
      <c r="FC88" s="97"/>
      <c r="FD88" s="97"/>
      <c r="FE88" s="97"/>
      <c r="FK88" s="97"/>
      <c r="FL88" s="98" t="s">
        <v>1178</v>
      </c>
    </row>
    <row r="89" spans="1:168" customFormat="1" ht="14.25" x14ac:dyDescent="0.45">
      <c r="A89" s="108"/>
      <c r="B89" s="109"/>
      <c r="C89" s="399" t="s">
        <v>1153</v>
      </c>
      <c r="D89" s="399"/>
      <c r="E89" s="399"/>
      <c r="F89" s="399"/>
      <c r="G89" s="399"/>
      <c r="H89" s="399"/>
      <c r="I89" s="399"/>
      <c r="J89" s="399"/>
      <c r="K89" s="399"/>
      <c r="L89" s="399"/>
      <c r="M89" s="399"/>
      <c r="N89" s="407"/>
      <c r="EZ89" s="96"/>
      <c r="FA89" s="97"/>
      <c r="FC89" s="97"/>
      <c r="FD89" s="97"/>
      <c r="FE89" s="97"/>
      <c r="FG89" s="98" t="s">
        <v>1153</v>
      </c>
      <c r="FK89" s="97"/>
    </row>
    <row r="90" spans="1:168" customFormat="1" ht="14.25" x14ac:dyDescent="0.45">
      <c r="A90" s="108"/>
      <c r="B90" s="109"/>
      <c r="C90" s="399" t="s">
        <v>1154</v>
      </c>
      <c r="D90" s="399"/>
      <c r="E90" s="399"/>
      <c r="F90" s="399"/>
      <c r="G90" s="399"/>
      <c r="H90" s="399"/>
      <c r="I90" s="399"/>
      <c r="J90" s="399"/>
      <c r="K90" s="399"/>
      <c r="L90" s="399"/>
      <c r="M90" s="399"/>
      <c r="N90" s="407"/>
      <c r="EZ90" s="96"/>
      <c r="FA90" s="97"/>
      <c r="FC90" s="97"/>
      <c r="FD90" s="97"/>
      <c r="FE90" s="97"/>
      <c r="FG90" s="98" t="s">
        <v>1154</v>
      </c>
      <c r="FK90" s="97"/>
    </row>
    <row r="91" spans="1:168" customFormat="1" ht="14.25" x14ac:dyDescent="0.45">
      <c r="A91" s="128"/>
      <c r="B91" s="129"/>
      <c r="C91" s="406" t="s">
        <v>1147</v>
      </c>
      <c r="D91" s="406"/>
      <c r="E91" s="406"/>
      <c r="F91" s="101"/>
      <c r="G91" s="102"/>
      <c r="H91" s="102"/>
      <c r="I91" s="102"/>
      <c r="J91" s="104"/>
      <c r="K91" s="102"/>
      <c r="L91" s="130">
        <v>20115.669999999998</v>
      </c>
      <c r="M91" s="123"/>
      <c r="N91" s="131">
        <v>191098.87</v>
      </c>
      <c r="EZ91" s="96"/>
      <c r="FA91" s="97"/>
      <c r="FC91" s="97"/>
      <c r="FD91" s="97"/>
      <c r="FE91" s="97"/>
      <c r="FK91" s="97" t="s">
        <v>1147</v>
      </c>
    </row>
    <row r="92" spans="1:168" customFormat="1" ht="14.25" x14ac:dyDescent="0.45">
      <c r="A92" s="99" t="s">
        <v>1179</v>
      </c>
      <c r="B92" s="100" t="s">
        <v>1175</v>
      </c>
      <c r="C92" s="406" t="s">
        <v>1180</v>
      </c>
      <c r="D92" s="406"/>
      <c r="E92" s="406"/>
      <c r="F92" s="101" t="s">
        <v>550</v>
      </c>
      <c r="G92" s="102">
        <v>288</v>
      </c>
      <c r="H92" s="103">
        <v>1</v>
      </c>
      <c r="I92" s="103">
        <v>288</v>
      </c>
      <c r="J92" s="132">
        <v>13.25</v>
      </c>
      <c r="K92" s="133">
        <v>1.04236</v>
      </c>
      <c r="L92" s="130">
        <v>3977.65</v>
      </c>
      <c r="M92" s="134">
        <v>9.5</v>
      </c>
      <c r="N92" s="131">
        <v>37787.68</v>
      </c>
      <c r="EZ92" s="96"/>
      <c r="FA92" s="97"/>
      <c r="FC92" s="97" t="s">
        <v>1180</v>
      </c>
      <c r="FD92" s="97" t="s">
        <v>1072</v>
      </c>
      <c r="FE92" s="97" t="s">
        <v>1072</v>
      </c>
      <c r="FK92" s="97"/>
    </row>
    <row r="93" spans="1:168" customFormat="1" ht="14.25" x14ac:dyDescent="0.45">
      <c r="A93" s="106"/>
      <c r="B93" s="107"/>
      <c r="C93" s="405" t="s">
        <v>1181</v>
      </c>
      <c r="D93" s="405"/>
      <c r="E93" s="405"/>
      <c r="F93" s="405"/>
      <c r="G93" s="405"/>
      <c r="H93" s="405"/>
      <c r="I93" s="405"/>
      <c r="J93" s="405"/>
      <c r="K93" s="405"/>
      <c r="L93" s="405"/>
      <c r="M93" s="405"/>
      <c r="N93" s="408"/>
      <c r="EZ93" s="96"/>
      <c r="FA93" s="97"/>
      <c r="FC93" s="97"/>
      <c r="FD93" s="97"/>
      <c r="FE93" s="97"/>
      <c r="FF93" s="98" t="s">
        <v>1181</v>
      </c>
      <c r="FK93" s="97"/>
    </row>
    <row r="94" spans="1:168" customFormat="1" ht="14.25" x14ac:dyDescent="0.45">
      <c r="A94" s="106"/>
      <c r="B94" s="107"/>
      <c r="C94" s="405" t="s">
        <v>1182</v>
      </c>
      <c r="D94" s="405"/>
      <c r="E94" s="405"/>
      <c r="F94" s="405"/>
      <c r="G94" s="405"/>
      <c r="H94" s="405"/>
      <c r="I94" s="405"/>
      <c r="J94" s="405"/>
      <c r="K94" s="405"/>
      <c r="L94" s="405"/>
      <c r="M94" s="405"/>
      <c r="N94" s="408"/>
      <c r="EZ94" s="96"/>
      <c r="FA94" s="97"/>
      <c r="FC94" s="97"/>
      <c r="FD94" s="97"/>
      <c r="FE94" s="97"/>
      <c r="FK94" s="97"/>
      <c r="FL94" s="98" t="s">
        <v>1182</v>
      </c>
    </row>
    <row r="95" spans="1:168" customFormat="1" ht="14.25" x14ac:dyDescent="0.45">
      <c r="A95" s="108"/>
      <c r="B95" s="109"/>
      <c r="C95" s="399" t="s">
        <v>1153</v>
      </c>
      <c r="D95" s="399"/>
      <c r="E95" s="399"/>
      <c r="F95" s="399"/>
      <c r="G95" s="399"/>
      <c r="H95" s="399"/>
      <c r="I95" s="399"/>
      <c r="J95" s="399"/>
      <c r="K95" s="399"/>
      <c r="L95" s="399"/>
      <c r="M95" s="399"/>
      <c r="N95" s="407"/>
      <c r="EZ95" s="96"/>
      <c r="FA95" s="97"/>
      <c r="FC95" s="97"/>
      <c r="FD95" s="97"/>
      <c r="FE95" s="97"/>
      <c r="FG95" s="98" t="s">
        <v>1153</v>
      </c>
      <c r="FK95" s="97"/>
    </row>
    <row r="96" spans="1:168" customFormat="1" ht="14.25" x14ac:dyDescent="0.45">
      <c r="A96" s="108"/>
      <c r="B96" s="109"/>
      <c r="C96" s="399" t="s">
        <v>1154</v>
      </c>
      <c r="D96" s="399"/>
      <c r="E96" s="399"/>
      <c r="F96" s="399"/>
      <c r="G96" s="399"/>
      <c r="H96" s="399"/>
      <c r="I96" s="399"/>
      <c r="J96" s="399"/>
      <c r="K96" s="399"/>
      <c r="L96" s="399"/>
      <c r="M96" s="399"/>
      <c r="N96" s="407"/>
      <c r="EZ96" s="96"/>
      <c r="FA96" s="97"/>
      <c r="FC96" s="97"/>
      <c r="FD96" s="97"/>
      <c r="FE96" s="97"/>
      <c r="FG96" s="98" t="s">
        <v>1154</v>
      </c>
      <c r="FK96" s="97"/>
    </row>
    <row r="97" spans="1:167" customFormat="1" ht="14.25" x14ac:dyDescent="0.45">
      <c r="A97" s="128"/>
      <c r="B97" s="129"/>
      <c r="C97" s="406" t="s">
        <v>1147</v>
      </c>
      <c r="D97" s="406"/>
      <c r="E97" s="406"/>
      <c r="F97" s="101"/>
      <c r="G97" s="102"/>
      <c r="H97" s="102"/>
      <c r="I97" s="102"/>
      <c r="J97" s="104"/>
      <c r="K97" s="102"/>
      <c r="L97" s="130">
        <v>3977.65</v>
      </c>
      <c r="M97" s="123"/>
      <c r="N97" s="131">
        <v>37787.68</v>
      </c>
      <c r="EZ97" s="96"/>
      <c r="FA97" s="97"/>
      <c r="FC97" s="97"/>
      <c r="FD97" s="97"/>
      <c r="FE97" s="97"/>
      <c r="FK97" s="97" t="s">
        <v>1147</v>
      </c>
    </row>
    <row r="98" spans="1:167" customFormat="1" ht="14.25" x14ac:dyDescent="0.45">
      <c r="A98" s="409" t="s">
        <v>1183</v>
      </c>
      <c r="B98" s="410"/>
      <c r="C98" s="410"/>
      <c r="D98" s="410"/>
      <c r="E98" s="410"/>
      <c r="F98" s="410"/>
      <c r="G98" s="410"/>
      <c r="H98" s="410"/>
      <c r="I98" s="410"/>
      <c r="J98" s="410"/>
      <c r="K98" s="410"/>
      <c r="L98" s="410"/>
      <c r="M98" s="410"/>
      <c r="N98" s="411"/>
      <c r="EZ98" s="96"/>
      <c r="FA98" s="97"/>
      <c r="FB98" s="98" t="s">
        <v>1183</v>
      </c>
      <c r="FC98" s="97"/>
      <c r="FD98" s="97"/>
      <c r="FE98" s="97"/>
      <c r="FK98" s="97"/>
    </row>
    <row r="99" spans="1:167" customFormat="1" ht="31.5" x14ac:dyDescent="0.45">
      <c r="A99" s="99" t="s">
        <v>1184</v>
      </c>
      <c r="B99" s="100" t="s">
        <v>1185</v>
      </c>
      <c r="C99" s="406" t="s">
        <v>1186</v>
      </c>
      <c r="D99" s="406"/>
      <c r="E99" s="406"/>
      <c r="F99" s="101" t="s">
        <v>1187</v>
      </c>
      <c r="G99" s="102">
        <v>3.6</v>
      </c>
      <c r="H99" s="103">
        <v>1</v>
      </c>
      <c r="I99" s="134">
        <v>3.6</v>
      </c>
      <c r="J99" s="104"/>
      <c r="K99" s="102"/>
      <c r="L99" s="104"/>
      <c r="M99" s="102"/>
      <c r="N99" s="105"/>
      <c r="EZ99" s="96"/>
      <c r="FA99" s="97"/>
      <c r="FC99" s="97" t="s">
        <v>1186</v>
      </c>
      <c r="FD99" s="97" t="s">
        <v>1072</v>
      </c>
      <c r="FE99" s="97" t="s">
        <v>1072</v>
      </c>
      <c r="FK99" s="97"/>
    </row>
    <row r="100" spans="1:167" customFormat="1" ht="14.25" x14ac:dyDescent="0.45">
      <c r="A100" s="106"/>
      <c r="B100" s="107"/>
      <c r="C100" s="405" t="s">
        <v>1188</v>
      </c>
      <c r="D100" s="405"/>
      <c r="E100" s="405"/>
      <c r="F100" s="405"/>
      <c r="G100" s="405"/>
      <c r="H100" s="405"/>
      <c r="I100" s="405"/>
      <c r="J100" s="405"/>
      <c r="K100" s="405"/>
      <c r="L100" s="405"/>
      <c r="M100" s="405"/>
      <c r="N100" s="408"/>
      <c r="EZ100" s="96"/>
      <c r="FA100" s="97"/>
      <c r="FC100" s="97"/>
      <c r="FD100" s="97"/>
      <c r="FE100" s="97"/>
      <c r="FF100" s="98" t="s">
        <v>1188</v>
      </c>
      <c r="FK100" s="97"/>
    </row>
    <row r="101" spans="1:167" customFormat="1" ht="51.75" x14ac:dyDescent="0.45">
      <c r="A101" s="108"/>
      <c r="B101" s="109" t="s">
        <v>1131</v>
      </c>
      <c r="C101" s="399" t="s">
        <v>1132</v>
      </c>
      <c r="D101" s="399"/>
      <c r="E101" s="399"/>
      <c r="F101" s="399"/>
      <c r="G101" s="399"/>
      <c r="H101" s="399"/>
      <c r="I101" s="399"/>
      <c r="J101" s="399"/>
      <c r="K101" s="399"/>
      <c r="L101" s="399"/>
      <c r="M101" s="399"/>
      <c r="N101" s="407"/>
      <c r="EZ101" s="96"/>
      <c r="FA101" s="97"/>
      <c r="FC101" s="97"/>
      <c r="FD101" s="97"/>
      <c r="FE101" s="97"/>
      <c r="FG101" s="98" t="s">
        <v>1132</v>
      </c>
      <c r="FK101" s="97"/>
    </row>
    <row r="102" spans="1:167" customFormat="1" ht="51.75" x14ac:dyDescent="0.45">
      <c r="A102" s="108"/>
      <c r="B102" s="109" t="s">
        <v>1133</v>
      </c>
      <c r="C102" s="399" t="s">
        <v>1134</v>
      </c>
      <c r="D102" s="399"/>
      <c r="E102" s="399"/>
      <c r="F102" s="399"/>
      <c r="G102" s="399"/>
      <c r="H102" s="399"/>
      <c r="I102" s="399"/>
      <c r="J102" s="399"/>
      <c r="K102" s="399"/>
      <c r="L102" s="399"/>
      <c r="M102" s="399"/>
      <c r="N102" s="407"/>
      <c r="EZ102" s="96"/>
      <c r="FA102" s="97"/>
      <c r="FC102" s="97"/>
      <c r="FD102" s="97"/>
      <c r="FE102" s="97"/>
      <c r="FG102" s="98" t="s">
        <v>1134</v>
      </c>
      <c r="FK102" s="97"/>
    </row>
    <row r="103" spans="1:167" customFormat="1" ht="21.4" x14ac:dyDescent="0.45">
      <c r="A103" s="108"/>
      <c r="B103" s="109" t="s">
        <v>1135</v>
      </c>
      <c r="C103" s="399" t="s">
        <v>1136</v>
      </c>
      <c r="D103" s="399"/>
      <c r="E103" s="399"/>
      <c r="F103" s="399"/>
      <c r="G103" s="399"/>
      <c r="H103" s="399"/>
      <c r="I103" s="399"/>
      <c r="J103" s="399"/>
      <c r="K103" s="399"/>
      <c r="L103" s="399"/>
      <c r="M103" s="399"/>
      <c r="N103" s="407"/>
      <c r="EZ103" s="96"/>
      <c r="FA103" s="97"/>
      <c r="FC103" s="97"/>
      <c r="FD103" s="97"/>
      <c r="FE103" s="97"/>
      <c r="FG103" s="98" t="s">
        <v>1136</v>
      </c>
      <c r="FK103" s="97"/>
    </row>
    <row r="104" spans="1:167" customFormat="1" ht="14.25" x14ac:dyDescent="0.45">
      <c r="A104" s="110"/>
      <c r="B104" s="109" t="s">
        <v>1126</v>
      </c>
      <c r="C104" s="405" t="s">
        <v>1137</v>
      </c>
      <c r="D104" s="405"/>
      <c r="E104" s="405"/>
      <c r="F104" s="111"/>
      <c r="G104" s="112"/>
      <c r="H104" s="112"/>
      <c r="I104" s="112"/>
      <c r="J104" s="113">
        <v>378.4</v>
      </c>
      <c r="K104" s="114">
        <v>1.7250000000000001</v>
      </c>
      <c r="L104" s="115">
        <v>2349.86</v>
      </c>
      <c r="M104" s="116">
        <v>52.21</v>
      </c>
      <c r="N104" s="117">
        <v>122686.19</v>
      </c>
      <c r="EZ104" s="96"/>
      <c r="FA104" s="97"/>
      <c r="FC104" s="97"/>
      <c r="FD104" s="97"/>
      <c r="FE104" s="97"/>
      <c r="FH104" s="98" t="s">
        <v>1137</v>
      </c>
      <c r="FK104" s="97"/>
    </row>
    <row r="105" spans="1:167" customFormat="1" ht="14.25" x14ac:dyDescent="0.45">
      <c r="A105" s="110"/>
      <c r="B105" s="109" t="s">
        <v>571</v>
      </c>
      <c r="C105" s="405" t="s">
        <v>1165</v>
      </c>
      <c r="D105" s="405"/>
      <c r="E105" s="405"/>
      <c r="F105" s="111"/>
      <c r="G105" s="112"/>
      <c r="H105" s="112"/>
      <c r="I105" s="112"/>
      <c r="J105" s="113">
        <v>22.77</v>
      </c>
      <c r="K105" s="114">
        <v>1.875</v>
      </c>
      <c r="L105" s="113">
        <v>153.69999999999999</v>
      </c>
      <c r="M105" s="116">
        <v>15.71</v>
      </c>
      <c r="N105" s="117">
        <v>2414.63</v>
      </c>
      <c r="EZ105" s="96"/>
      <c r="FA105" s="97"/>
      <c r="FC105" s="97"/>
      <c r="FD105" s="97"/>
      <c r="FE105" s="97"/>
      <c r="FH105" s="98" t="s">
        <v>1165</v>
      </c>
      <c r="FK105" s="97"/>
    </row>
    <row r="106" spans="1:167" customFormat="1" ht="14.25" x14ac:dyDescent="0.45">
      <c r="A106" s="110"/>
      <c r="B106" s="109" t="s">
        <v>1156</v>
      </c>
      <c r="C106" s="405" t="s">
        <v>1166</v>
      </c>
      <c r="D106" s="405"/>
      <c r="E106" s="405"/>
      <c r="F106" s="111"/>
      <c r="G106" s="112"/>
      <c r="H106" s="112"/>
      <c r="I106" s="112"/>
      <c r="J106" s="113">
        <v>3.92</v>
      </c>
      <c r="K106" s="114">
        <v>1.875</v>
      </c>
      <c r="L106" s="113">
        <v>26.46</v>
      </c>
      <c r="M106" s="116">
        <v>52.21</v>
      </c>
      <c r="N106" s="117">
        <v>1381.48</v>
      </c>
      <c r="EZ106" s="96"/>
      <c r="FA106" s="97"/>
      <c r="FC106" s="97"/>
      <c r="FD106" s="97"/>
      <c r="FE106" s="97"/>
      <c r="FH106" s="98" t="s">
        <v>1166</v>
      </c>
      <c r="FK106" s="97"/>
    </row>
    <row r="107" spans="1:167" customFormat="1" ht="14.25" x14ac:dyDescent="0.45">
      <c r="A107" s="110"/>
      <c r="B107" s="109" t="s">
        <v>1161</v>
      </c>
      <c r="C107" s="405" t="s">
        <v>1167</v>
      </c>
      <c r="D107" s="405"/>
      <c r="E107" s="405"/>
      <c r="F107" s="111"/>
      <c r="G107" s="112"/>
      <c r="H107" s="112"/>
      <c r="I107" s="112"/>
      <c r="J107" s="115">
        <v>8470.4599999999991</v>
      </c>
      <c r="K107" s="112"/>
      <c r="L107" s="115">
        <v>30493.66</v>
      </c>
      <c r="M107" s="119">
        <v>9.5</v>
      </c>
      <c r="N107" s="117">
        <v>289689.77</v>
      </c>
      <c r="EZ107" s="96"/>
      <c r="FA107" s="97"/>
      <c r="FC107" s="97"/>
      <c r="FD107" s="97"/>
      <c r="FE107" s="97"/>
      <c r="FH107" s="98" t="s">
        <v>1167</v>
      </c>
      <c r="FK107" s="97"/>
    </row>
    <row r="108" spans="1:167" customFormat="1" ht="14.25" x14ac:dyDescent="0.45">
      <c r="A108" s="118"/>
      <c r="B108" s="109"/>
      <c r="C108" s="405" t="s">
        <v>1138</v>
      </c>
      <c r="D108" s="405"/>
      <c r="E108" s="405"/>
      <c r="F108" s="111" t="s">
        <v>1139</v>
      </c>
      <c r="G108" s="116">
        <v>41.72</v>
      </c>
      <c r="H108" s="114">
        <v>1.7250000000000001</v>
      </c>
      <c r="I108" s="135">
        <v>259.08120000000002</v>
      </c>
      <c r="J108" s="120"/>
      <c r="K108" s="112"/>
      <c r="L108" s="120"/>
      <c r="M108" s="112"/>
      <c r="N108" s="121"/>
      <c r="EZ108" s="96"/>
      <c r="FA108" s="97"/>
      <c r="FC108" s="97"/>
      <c r="FD108" s="97"/>
      <c r="FE108" s="97"/>
      <c r="FI108" s="98" t="s">
        <v>1138</v>
      </c>
      <c r="FK108" s="97"/>
    </row>
    <row r="109" spans="1:167" customFormat="1" ht="14.25" x14ac:dyDescent="0.45">
      <c r="A109" s="118"/>
      <c r="B109" s="109"/>
      <c r="C109" s="405" t="s">
        <v>1168</v>
      </c>
      <c r="D109" s="405"/>
      <c r="E109" s="405"/>
      <c r="F109" s="111" t="s">
        <v>1139</v>
      </c>
      <c r="G109" s="116">
        <v>0.34</v>
      </c>
      <c r="H109" s="114">
        <v>1.875</v>
      </c>
      <c r="I109" s="114">
        <v>2.2949999999999999</v>
      </c>
      <c r="J109" s="120"/>
      <c r="K109" s="112"/>
      <c r="L109" s="120"/>
      <c r="M109" s="112"/>
      <c r="N109" s="121"/>
      <c r="EZ109" s="96"/>
      <c r="FA109" s="97"/>
      <c r="FC109" s="97"/>
      <c r="FD109" s="97"/>
      <c r="FE109" s="97"/>
      <c r="FI109" s="98" t="s">
        <v>1168</v>
      </c>
      <c r="FK109" s="97"/>
    </row>
    <row r="110" spans="1:167" customFormat="1" ht="14.25" x14ac:dyDescent="0.45">
      <c r="A110" s="106"/>
      <c r="B110" s="109"/>
      <c r="C110" s="404" t="s">
        <v>1140</v>
      </c>
      <c r="D110" s="404"/>
      <c r="E110" s="404"/>
      <c r="F110" s="122"/>
      <c r="G110" s="123"/>
      <c r="H110" s="123"/>
      <c r="I110" s="123"/>
      <c r="J110" s="125">
        <v>8871.6299999999992</v>
      </c>
      <c r="K110" s="123"/>
      <c r="L110" s="125">
        <v>32997.22</v>
      </c>
      <c r="M110" s="123"/>
      <c r="N110" s="126">
        <v>414790.59</v>
      </c>
      <c r="EZ110" s="96"/>
      <c r="FA110" s="97"/>
      <c r="FC110" s="97"/>
      <c r="FD110" s="97"/>
      <c r="FE110" s="97"/>
      <c r="FJ110" s="98" t="s">
        <v>1140</v>
      </c>
      <c r="FK110" s="97"/>
    </row>
    <row r="111" spans="1:167" customFormat="1" ht="14.25" x14ac:dyDescent="0.45">
      <c r="A111" s="118"/>
      <c r="B111" s="109"/>
      <c r="C111" s="405" t="s">
        <v>1141</v>
      </c>
      <c r="D111" s="405"/>
      <c r="E111" s="405"/>
      <c r="F111" s="111"/>
      <c r="G111" s="112"/>
      <c r="H111" s="112"/>
      <c r="I111" s="112"/>
      <c r="J111" s="120"/>
      <c r="K111" s="112"/>
      <c r="L111" s="115">
        <v>2376.3200000000002</v>
      </c>
      <c r="M111" s="112"/>
      <c r="N111" s="117">
        <v>124067.67</v>
      </c>
      <c r="EZ111" s="96"/>
      <c r="FA111" s="97"/>
      <c r="FC111" s="97"/>
      <c r="FD111" s="97"/>
      <c r="FE111" s="97"/>
      <c r="FI111" s="98" t="s">
        <v>1141</v>
      </c>
      <c r="FK111" s="97"/>
    </row>
    <row r="112" spans="1:167" customFormat="1" ht="14.25" x14ac:dyDescent="0.45">
      <c r="A112" s="118"/>
      <c r="B112" s="109" t="s">
        <v>1189</v>
      </c>
      <c r="C112" s="405" t="s">
        <v>1190</v>
      </c>
      <c r="D112" s="405"/>
      <c r="E112" s="405"/>
      <c r="F112" s="111" t="s">
        <v>1144</v>
      </c>
      <c r="G112" s="127">
        <v>109</v>
      </c>
      <c r="H112" s="112"/>
      <c r="I112" s="127">
        <v>109</v>
      </c>
      <c r="J112" s="120"/>
      <c r="K112" s="112"/>
      <c r="L112" s="115">
        <v>2590.19</v>
      </c>
      <c r="M112" s="112"/>
      <c r="N112" s="117">
        <v>135233.76</v>
      </c>
      <c r="EZ112" s="96"/>
      <c r="FA112" s="97"/>
      <c r="FC112" s="97"/>
      <c r="FD112" s="97"/>
      <c r="FE112" s="97"/>
      <c r="FI112" s="98" t="s">
        <v>1190</v>
      </c>
      <c r="FK112" s="97"/>
    </row>
    <row r="113" spans="1:168" customFormat="1" ht="20.25" x14ac:dyDescent="0.45">
      <c r="A113" s="118"/>
      <c r="B113" s="109" t="s">
        <v>1191</v>
      </c>
      <c r="C113" s="405" t="s">
        <v>1192</v>
      </c>
      <c r="D113" s="405"/>
      <c r="E113" s="405"/>
      <c r="F113" s="111" t="s">
        <v>1144</v>
      </c>
      <c r="G113" s="127">
        <v>57</v>
      </c>
      <c r="H113" s="116">
        <v>0.85</v>
      </c>
      <c r="I113" s="116">
        <v>48.45</v>
      </c>
      <c r="J113" s="120"/>
      <c r="K113" s="112"/>
      <c r="L113" s="115">
        <v>1151.33</v>
      </c>
      <c r="M113" s="112"/>
      <c r="N113" s="117">
        <v>60110.79</v>
      </c>
      <c r="EZ113" s="96"/>
      <c r="FA113" s="97"/>
      <c r="FC113" s="97"/>
      <c r="FD113" s="97"/>
      <c r="FE113" s="97"/>
      <c r="FI113" s="98" t="s">
        <v>1192</v>
      </c>
      <c r="FK113" s="97"/>
    </row>
    <row r="114" spans="1:168" customFormat="1" ht="14.25" x14ac:dyDescent="0.45">
      <c r="A114" s="128"/>
      <c r="B114" s="129"/>
      <c r="C114" s="406" t="s">
        <v>1147</v>
      </c>
      <c r="D114" s="406"/>
      <c r="E114" s="406"/>
      <c r="F114" s="101"/>
      <c r="G114" s="102"/>
      <c r="H114" s="102"/>
      <c r="I114" s="102"/>
      <c r="J114" s="104"/>
      <c r="K114" s="102"/>
      <c r="L114" s="130">
        <v>36738.74</v>
      </c>
      <c r="M114" s="123"/>
      <c r="N114" s="131">
        <v>610135.14</v>
      </c>
      <c r="EZ114" s="96"/>
      <c r="FA114" s="97"/>
      <c r="FC114" s="97"/>
      <c r="FD114" s="97"/>
      <c r="FE114" s="97"/>
      <c r="FK114" s="97" t="s">
        <v>1147</v>
      </c>
    </row>
    <row r="115" spans="1:168" customFormat="1" ht="31.5" x14ac:dyDescent="0.45">
      <c r="A115" s="99" t="s">
        <v>1193</v>
      </c>
      <c r="B115" s="100" t="s">
        <v>1194</v>
      </c>
      <c r="C115" s="406" t="s">
        <v>1195</v>
      </c>
      <c r="D115" s="406"/>
      <c r="E115" s="406"/>
      <c r="F115" s="101" t="s">
        <v>550</v>
      </c>
      <c r="G115" s="102">
        <v>-241.2</v>
      </c>
      <c r="H115" s="103">
        <v>1</v>
      </c>
      <c r="I115" s="134">
        <v>-241.2</v>
      </c>
      <c r="J115" s="132">
        <v>126.21</v>
      </c>
      <c r="K115" s="102"/>
      <c r="L115" s="130">
        <v>-30441.85</v>
      </c>
      <c r="M115" s="134">
        <v>9.5</v>
      </c>
      <c r="N115" s="131">
        <v>-289197.58</v>
      </c>
      <c r="EZ115" s="96"/>
      <c r="FA115" s="97"/>
      <c r="FC115" s="97" t="s">
        <v>1195</v>
      </c>
      <c r="FD115" s="97" t="s">
        <v>1072</v>
      </c>
      <c r="FE115" s="97" t="s">
        <v>1072</v>
      </c>
      <c r="FK115" s="97"/>
    </row>
    <row r="116" spans="1:168" customFormat="1" ht="14.25" x14ac:dyDescent="0.45">
      <c r="A116" s="128"/>
      <c r="B116" s="129"/>
      <c r="C116" s="406" t="s">
        <v>1147</v>
      </c>
      <c r="D116" s="406"/>
      <c r="E116" s="406"/>
      <c r="F116" s="101"/>
      <c r="G116" s="102"/>
      <c r="H116" s="102"/>
      <c r="I116" s="102"/>
      <c r="J116" s="104"/>
      <c r="K116" s="102"/>
      <c r="L116" s="130">
        <v>-30441.85</v>
      </c>
      <c r="M116" s="123"/>
      <c r="N116" s="131">
        <v>-289197.58</v>
      </c>
      <c r="EZ116" s="96"/>
      <c r="FA116" s="97"/>
      <c r="FC116" s="97"/>
      <c r="FD116" s="97"/>
      <c r="FE116" s="97"/>
      <c r="FK116" s="97" t="s">
        <v>1147</v>
      </c>
    </row>
    <row r="117" spans="1:168" customFormat="1" ht="14.25" x14ac:dyDescent="0.45">
      <c r="A117" s="409" t="s">
        <v>1196</v>
      </c>
      <c r="B117" s="410"/>
      <c r="C117" s="410"/>
      <c r="D117" s="410"/>
      <c r="E117" s="410"/>
      <c r="F117" s="410"/>
      <c r="G117" s="410"/>
      <c r="H117" s="410"/>
      <c r="I117" s="410"/>
      <c r="J117" s="410"/>
      <c r="K117" s="410"/>
      <c r="L117" s="410"/>
      <c r="M117" s="410"/>
      <c r="N117" s="411"/>
      <c r="EZ117" s="96"/>
      <c r="FA117" s="97"/>
      <c r="FB117" s="98" t="s">
        <v>1196</v>
      </c>
      <c r="FC117" s="97"/>
      <c r="FD117" s="97"/>
      <c r="FE117" s="97"/>
      <c r="FK117" s="97"/>
    </row>
    <row r="118" spans="1:168" customFormat="1" ht="21.4" x14ac:dyDescent="0.45">
      <c r="A118" s="99" t="s">
        <v>1197</v>
      </c>
      <c r="B118" s="100" t="s">
        <v>1175</v>
      </c>
      <c r="C118" s="406" t="s">
        <v>1198</v>
      </c>
      <c r="D118" s="406"/>
      <c r="E118" s="406"/>
      <c r="F118" s="101" t="s">
        <v>550</v>
      </c>
      <c r="G118" s="102">
        <v>13</v>
      </c>
      <c r="H118" s="103">
        <v>1</v>
      </c>
      <c r="I118" s="103">
        <v>13</v>
      </c>
      <c r="J118" s="130">
        <v>10964.91</v>
      </c>
      <c r="K118" s="133">
        <v>1.04236</v>
      </c>
      <c r="L118" s="130">
        <v>148581.99</v>
      </c>
      <c r="M118" s="134">
        <v>9.5</v>
      </c>
      <c r="N118" s="131">
        <v>1411528.91</v>
      </c>
      <c r="EZ118" s="96"/>
      <c r="FA118" s="97"/>
      <c r="FC118" s="97" t="s">
        <v>1198</v>
      </c>
      <c r="FD118" s="97" t="s">
        <v>1072</v>
      </c>
      <c r="FE118" s="97" t="s">
        <v>1072</v>
      </c>
      <c r="FK118" s="97"/>
    </row>
    <row r="119" spans="1:168" customFormat="1" ht="14.25" x14ac:dyDescent="0.45">
      <c r="A119" s="106"/>
      <c r="B119" s="107"/>
      <c r="C119" s="405" t="s">
        <v>1151</v>
      </c>
      <c r="D119" s="405"/>
      <c r="E119" s="405"/>
      <c r="F119" s="405"/>
      <c r="G119" s="405"/>
      <c r="H119" s="405"/>
      <c r="I119" s="405"/>
      <c r="J119" s="405"/>
      <c r="K119" s="405"/>
      <c r="L119" s="405"/>
      <c r="M119" s="405"/>
      <c r="N119" s="408"/>
      <c r="EZ119" s="96"/>
      <c r="FA119" s="97"/>
      <c r="FC119" s="97"/>
      <c r="FD119" s="97"/>
      <c r="FE119" s="97"/>
      <c r="FF119" s="98" t="s">
        <v>1151</v>
      </c>
      <c r="FK119" s="97"/>
    </row>
    <row r="120" spans="1:168" customFormat="1" ht="14.25" x14ac:dyDescent="0.45">
      <c r="A120" s="106"/>
      <c r="B120" s="107"/>
      <c r="C120" s="405" t="s">
        <v>1199</v>
      </c>
      <c r="D120" s="405"/>
      <c r="E120" s="405"/>
      <c r="F120" s="405"/>
      <c r="G120" s="405"/>
      <c r="H120" s="405"/>
      <c r="I120" s="405"/>
      <c r="J120" s="405"/>
      <c r="K120" s="405"/>
      <c r="L120" s="405"/>
      <c r="M120" s="405"/>
      <c r="N120" s="408"/>
      <c r="EZ120" s="96"/>
      <c r="FA120" s="97"/>
      <c r="FC120" s="97"/>
      <c r="FD120" s="97"/>
      <c r="FE120" s="97"/>
      <c r="FK120" s="97"/>
      <c r="FL120" s="98" t="s">
        <v>1199</v>
      </c>
    </row>
    <row r="121" spans="1:168" customFormat="1" ht="14.25" x14ac:dyDescent="0.45">
      <c r="A121" s="108"/>
      <c r="B121" s="109"/>
      <c r="C121" s="399" t="s">
        <v>1153</v>
      </c>
      <c r="D121" s="399"/>
      <c r="E121" s="399"/>
      <c r="F121" s="399"/>
      <c r="G121" s="399"/>
      <c r="H121" s="399"/>
      <c r="I121" s="399"/>
      <c r="J121" s="399"/>
      <c r="K121" s="399"/>
      <c r="L121" s="399"/>
      <c r="M121" s="399"/>
      <c r="N121" s="407"/>
      <c r="EZ121" s="96"/>
      <c r="FA121" s="97"/>
      <c r="FC121" s="97"/>
      <c r="FD121" s="97"/>
      <c r="FE121" s="97"/>
      <c r="FG121" s="98" t="s">
        <v>1153</v>
      </c>
      <c r="FK121" s="97"/>
    </row>
    <row r="122" spans="1:168" customFormat="1" ht="14.25" x14ac:dyDescent="0.45">
      <c r="A122" s="108"/>
      <c r="B122" s="109"/>
      <c r="C122" s="399" t="s">
        <v>1154</v>
      </c>
      <c r="D122" s="399"/>
      <c r="E122" s="399"/>
      <c r="F122" s="399"/>
      <c r="G122" s="399"/>
      <c r="H122" s="399"/>
      <c r="I122" s="399"/>
      <c r="J122" s="399"/>
      <c r="K122" s="399"/>
      <c r="L122" s="399"/>
      <c r="M122" s="399"/>
      <c r="N122" s="407"/>
      <c r="EZ122" s="96"/>
      <c r="FA122" s="97"/>
      <c r="FC122" s="97"/>
      <c r="FD122" s="97"/>
      <c r="FE122" s="97"/>
      <c r="FG122" s="98" t="s">
        <v>1154</v>
      </c>
      <c r="FK122" s="97"/>
    </row>
    <row r="123" spans="1:168" customFormat="1" ht="14.25" x14ac:dyDescent="0.45">
      <c r="A123" s="128"/>
      <c r="B123" s="129"/>
      <c r="C123" s="406" t="s">
        <v>1147</v>
      </c>
      <c r="D123" s="406"/>
      <c r="E123" s="406"/>
      <c r="F123" s="101"/>
      <c r="G123" s="102"/>
      <c r="H123" s="102"/>
      <c r="I123" s="102"/>
      <c r="J123" s="104"/>
      <c r="K123" s="102"/>
      <c r="L123" s="130">
        <v>148581.99</v>
      </c>
      <c r="M123" s="123"/>
      <c r="N123" s="131">
        <v>1411528.91</v>
      </c>
      <c r="EZ123" s="96"/>
      <c r="FA123" s="97"/>
      <c r="FC123" s="97"/>
      <c r="FD123" s="97"/>
      <c r="FE123" s="97"/>
      <c r="FK123" s="97" t="s">
        <v>1147</v>
      </c>
    </row>
    <row r="124" spans="1:168" customFormat="1" ht="14.25" x14ac:dyDescent="0.45">
      <c r="A124" s="409" t="s">
        <v>1196</v>
      </c>
      <c r="B124" s="410"/>
      <c r="C124" s="410"/>
      <c r="D124" s="410"/>
      <c r="E124" s="410"/>
      <c r="F124" s="410"/>
      <c r="G124" s="410"/>
      <c r="H124" s="410"/>
      <c r="I124" s="410"/>
      <c r="J124" s="410"/>
      <c r="K124" s="410"/>
      <c r="L124" s="410"/>
      <c r="M124" s="410"/>
      <c r="N124" s="411"/>
      <c r="EZ124" s="96"/>
      <c r="FA124" s="97"/>
      <c r="FB124" s="98" t="s">
        <v>1196</v>
      </c>
      <c r="FC124" s="97"/>
      <c r="FD124" s="97"/>
      <c r="FE124" s="97"/>
      <c r="FK124" s="97"/>
    </row>
    <row r="125" spans="1:168" customFormat="1" ht="21.4" x14ac:dyDescent="0.45">
      <c r="A125" s="99" t="s">
        <v>1200</v>
      </c>
      <c r="B125" s="100" t="s">
        <v>1175</v>
      </c>
      <c r="C125" s="406" t="s">
        <v>1201</v>
      </c>
      <c r="D125" s="406"/>
      <c r="E125" s="406"/>
      <c r="F125" s="101" t="s">
        <v>550</v>
      </c>
      <c r="G125" s="102">
        <v>13</v>
      </c>
      <c r="H125" s="103">
        <v>1</v>
      </c>
      <c r="I125" s="103">
        <v>13</v>
      </c>
      <c r="J125" s="132">
        <v>201.75</v>
      </c>
      <c r="K125" s="133">
        <v>1.04236</v>
      </c>
      <c r="L125" s="130">
        <v>2733.85</v>
      </c>
      <c r="M125" s="134">
        <v>9.5</v>
      </c>
      <c r="N125" s="131">
        <v>25971.58</v>
      </c>
      <c r="EZ125" s="96"/>
      <c r="FA125" s="97"/>
      <c r="FC125" s="97" t="s">
        <v>1201</v>
      </c>
      <c r="FD125" s="97" t="s">
        <v>1072</v>
      </c>
      <c r="FE125" s="97" t="s">
        <v>1072</v>
      </c>
      <c r="FK125" s="97"/>
    </row>
    <row r="126" spans="1:168" customFormat="1" ht="14.25" x14ac:dyDescent="0.45">
      <c r="A126" s="106"/>
      <c r="B126" s="107"/>
      <c r="C126" s="405" t="s">
        <v>1151</v>
      </c>
      <c r="D126" s="405"/>
      <c r="E126" s="405"/>
      <c r="F126" s="405"/>
      <c r="G126" s="405"/>
      <c r="H126" s="405"/>
      <c r="I126" s="405"/>
      <c r="J126" s="405"/>
      <c r="K126" s="405"/>
      <c r="L126" s="405"/>
      <c r="M126" s="405"/>
      <c r="N126" s="408"/>
      <c r="EZ126" s="96"/>
      <c r="FA126" s="97"/>
      <c r="FC126" s="97"/>
      <c r="FD126" s="97"/>
      <c r="FE126" s="97"/>
      <c r="FF126" s="98" t="s">
        <v>1151</v>
      </c>
      <c r="FK126" s="97"/>
    </row>
    <row r="127" spans="1:168" customFormat="1" ht="14.25" x14ac:dyDescent="0.45">
      <c r="A127" s="106"/>
      <c r="B127" s="107"/>
      <c r="C127" s="405" t="s">
        <v>1202</v>
      </c>
      <c r="D127" s="405"/>
      <c r="E127" s="405"/>
      <c r="F127" s="405"/>
      <c r="G127" s="405"/>
      <c r="H127" s="405"/>
      <c r="I127" s="405"/>
      <c r="J127" s="405"/>
      <c r="K127" s="405"/>
      <c r="L127" s="405"/>
      <c r="M127" s="405"/>
      <c r="N127" s="408"/>
      <c r="EZ127" s="96"/>
      <c r="FA127" s="97"/>
      <c r="FC127" s="97"/>
      <c r="FD127" s="97"/>
      <c r="FE127" s="97"/>
      <c r="FK127" s="97"/>
      <c r="FL127" s="98" t="s">
        <v>1202</v>
      </c>
    </row>
    <row r="128" spans="1:168" customFormat="1" ht="14.25" x14ac:dyDescent="0.45">
      <c r="A128" s="108"/>
      <c r="B128" s="109"/>
      <c r="C128" s="399" t="s">
        <v>1153</v>
      </c>
      <c r="D128" s="399"/>
      <c r="E128" s="399"/>
      <c r="F128" s="399"/>
      <c r="G128" s="399"/>
      <c r="H128" s="399"/>
      <c r="I128" s="399"/>
      <c r="J128" s="399"/>
      <c r="K128" s="399"/>
      <c r="L128" s="399"/>
      <c r="M128" s="399"/>
      <c r="N128" s="407"/>
      <c r="EZ128" s="96"/>
      <c r="FA128" s="97"/>
      <c r="FC128" s="97"/>
      <c r="FD128" s="97"/>
      <c r="FE128" s="97"/>
      <c r="FG128" s="98" t="s">
        <v>1153</v>
      </c>
      <c r="FK128" s="97"/>
    </row>
    <row r="129" spans="1:167" customFormat="1" ht="14.25" x14ac:dyDescent="0.45">
      <c r="A129" s="108"/>
      <c r="B129" s="109"/>
      <c r="C129" s="399" t="s">
        <v>1154</v>
      </c>
      <c r="D129" s="399"/>
      <c r="E129" s="399"/>
      <c r="F129" s="399"/>
      <c r="G129" s="399"/>
      <c r="H129" s="399"/>
      <c r="I129" s="399"/>
      <c r="J129" s="399"/>
      <c r="K129" s="399"/>
      <c r="L129" s="399"/>
      <c r="M129" s="399"/>
      <c r="N129" s="407"/>
      <c r="EZ129" s="96"/>
      <c r="FA129" s="97"/>
      <c r="FC129" s="97"/>
      <c r="FD129" s="97"/>
      <c r="FE129" s="97"/>
      <c r="FG129" s="98" t="s">
        <v>1154</v>
      </c>
      <c r="FK129" s="97"/>
    </row>
    <row r="130" spans="1:167" customFormat="1" ht="14.25" x14ac:dyDescent="0.45">
      <c r="A130" s="128"/>
      <c r="B130" s="129"/>
      <c r="C130" s="406" t="s">
        <v>1147</v>
      </c>
      <c r="D130" s="406"/>
      <c r="E130" s="406"/>
      <c r="F130" s="101"/>
      <c r="G130" s="102"/>
      <c r="H130" s="102"/>
      <c r="I130" s="102"/>
      <c r="J130" s="104"/>
      <c r="K130" s="102"/>
      <c r="L130" s="130">
        <v>2733.85</v>
      </c>
      <c r="M130" s="123"/>
      <c r="N130" s="131">
        <v>25971.58</v>
      </c>
      <c r="EZ130" s="96"/>
      <c r="FA130" s="97"/>
      <c r="FC130" s="97"/>
      <c r="FD130" s="97"/>
      <c r="FE130" s="97"/>
      <c r="FK130" s="97" t="s">
        <v>1147</v>
      </c>
    </row>
    <row r="131" spans="1:167" customFormat="1" ht="14.25" x14ac:dyDescent="0.45">
      <c r="A131" s="412" t="s">
        <v>7</v>
      </c>
      <c r="B131" s="413"/>
      <c r="C131" s="413"/>
      <c r="D131" s="413"/>
      <c r="E131" s="413"/>
      <c r="F131" s="413"/>
      <c r="G131" s="413"/>
      <c r="H131" s="413"/>
      <c r="I131" s="413"/>
      <c r="J131" s="413"/>
      <c r="K131" s="413"/>
      <c r="L131" s="413"/>
      <c r="M131" s="413"/>
      <c r="N131" s="414"/>
      <c r="EZ131" s="96"/>
      <c r="FA131" s="97" t="s">
        <v>7</v>
      </c>
      <c r="FC131" s="97"/>
      <c r="FD131" s="97"/>
      <c r="FE131" s="97"/>
      <c r="FK131" s="97"/>
    </row>
    <row r="132" spans="1:167" customFormat="1" ht="14.25" x14ac:dyDescent="0.45">
      <c r="A132" s="409" t="s">
        <v>1125</v>
      </c>
      <c r="B132" s="410"/>
      <c r="C132" s="410"/>
      <c r="D132" s="410"/>
      <c r="E132" s="410"/>
      <c r="F132" s="410"/>
      <c r="G132" s="410"/>
      <c r="H132" s="410"/>
      <c r="I132" s="410"/>
      <c r="J132" s="410"/>
      <c r="K132" s="410"/>
      <c r="L132" s="410"/>
      <c r="M132" s="410"/>
      <c r="N132" s="411"/>
      <c r="EZ132" s="96"/>
      <c r="FA132" s="97"/>
      <c r="FB132" s="98" t="s">
        <v>1125</v>
      </c>
      <c r="FC132" s="97"/>
      <c r="FD132" s="97"/>
      <c r="FE132" s="97"/>
      <c r="FK132" s="97"/>
    </row>
    <row r="133" spans="1:167" customFormat="1" ht="31.5" x14ac:dyDescent="0.45">
      <c r="A133" s="99" t="s">
        <v>1203</v>
      </c>
      <c r="B133" s="100" t="s">
        <v>1127</v>
      </c>
      <c r="C133" s="406" t="s">
        <v>1204</v>
      </c>
      <c r="D133" s="406"/>
      <c r="E133" s="406"/>
      <c r="F133" s="101" t="s">
        <v>1129</v>
      </c>
      <c r="G133" s="102">
        <v>108</v>
      </c>
      <c r="H133" s="103">
        <v>1</v>
      </c>
      <c r="I133" s="103">
        <v>108</v>
      </c>
      <c r="J133" s="104"/>
      <c r="K133" s="102"/>
      <c r="L133" s="104"/>
      <c r="M133" s="102"/>
      <c r="N133" s="105"/>
      <c r="EZ133" s="96"/>
      <c r="FA133" s="97"/>
      <c r="FC133" s="97" t="s">
        <v>1204</v>
      </c>
      <c r="FD133" s="97" t="s">
        <v>1072</v>
      </c>
      <c r="FE133" s="97" t="s">
        <v>1072</v>
      </c>
      <c r="FK133" s="97"/>
    </row>
    <row r="134" spans="1:167" customFormat="1" ht="14.25" x14ac:dyDescent="0.45">
      <c r="A134" s="106"/>
      <c r="B134" s="107"/>
      <c r="C134" s="405" t="s">
        <v>1130</v>
      </c>
      <c r="D134" s="405"/>
      <c r="E134" s="405"/>
      <c r="F134" s="405"/>
      <c r="G134" s="405"/>
      <c r="H134" s="405"/>
      <c r="I134" s="405"/>
      <c r="J134" s="405"/>
      <c r="K134" s="405"/>
      <c r="L134" s="405"/>
      <c r="M134" s="405"/>
      <c r="N134" s="408"/>
      <c r="EZ134" s="96"/>
      <c r="FA134" s="97"/>
      <c r="FC134" s="97"/>
      <c r="FD134" s="97"/>
      <c r="FE134" s="97"/>
      <c r="FF134" s="98" t="s">
        <v>1130</v>
      </c>
      <c r="FK134" s="97"/>
    </row>
    <row r="135" spans="1:167" customFormat="1" ht="51.75" x14ac:dyDescent="0.45">
      <c r="A135" s="108"/>
      <c r="B135" s="109" t="s">
        <v>1131</v>
      </c>
      <c r="C135" s="399" t="s">
        <v>1132</v>
      </c>
      <c r="D135" s="399"/>
      <c r="E135" s="399"/>
      <c r="F135" s="399"/>
      <c r="G135" s="399"/>
      <c r="H135" s="399"/>
      <c r="I135" s="399"/>
      <c r="J135" s="399"/>
      <c r="K135" s="399"/>
      <c r="L135" s="399"/>
      <c r="M135" s="399"/>
      <c r="N135" s="407"/>
      <c r="EZ135" s="96"/>
      <c r="FA135" s="97"/>
      <c r="FC135" s="97"/>
      <c r="FD135" s="97"/>
      <c r="FE135" s="97"/>
      <c r="FG135" s="98" t="s">
        <v>1132</v>
      </c>
      <c r="FK135" s="97"/>
    </row>
    <row r="136" spans="1:167" customFormat="1" ht="51.75" x14ac:dyDescent="0.45">
      <c r="A136" s="108"/>
      <c r="B136" s="109" t="s">
        <v>1133</v>
      </c>
      <c r="C136" s="399" t="s">
        <v>1134</v>
      </c>
      <c r="D136" s="399"/>
      <c r="E136" s="399"/>
      <c r="F136" s="399"/>
      <c r="G136" s="399"/>
      <c r="H136" s="399"/>
      <c r="I136" s="399"/>
      <c r="J136" s="399"/>
      <c r="K136" s="399"/>
      <c r="L136" s="399"/>
      <c r="M136" s="399"/>
      <c r="N136" s="407"/>
      <c r="EZ136" s="96"/>
      <c r="FA136" s="97"/>
      <c r="FC136" s="97"/>
      <c r="FD136" s="97"/>
      <c r="FE136" s="97"/>
      <c r="FG136" s="98" t="s">
        <v>1134</v>
      </c>
      <c r="FK136" s="97"/>
    </row>
    <row r="137" spans="1:167" customFormat="1" ht="20.25" x14ac:dyDescent="0.45">
      <c r="A137" s="108"/>
      <c r="B137" s="109" t="s">
        <v>1205</v>
      </c>
      <c r="C137" s="399" t="s">
        <v>1206</v>
      </c>
      <c r="D137" s="399"/>
      <c r="E137" s="399"/>
      <c r="F137" s="399"/>
      <c r="G137" s="399"/>
      <c r="H137" s="399"/>
      <c r="I137" s="399"/>
      <c r="J137" s="399"/>
      <c r="K137" s="399"/>
      <c r="L137" s="399"/>
      <c r="M137" s="399"/>
      <c r="N137" s="407"/>
      <c r="EZ137" s="96"/>
      <c r="FA137" s="97"/>
      <c r="FC137" s="97"/>
      <c r="FD137" s="97"/>
      <c r="FE137" s="97"/>
      <c r="FG137" s="98" t="s">
        <v>1206</v>
      </c>
      <c r="FK137" s="97"/>
    </row>
    <row r="138" spans="1:167" customFormat="1" ht="21.4" x14ac:dyDescent="0.45">
      <c r="A138" s="108"/>
      <c r="B138" s="109" t="s">
        <v>1135</v>
      </c>
      <c r="C138" s="399" t="s">
        <v>1136</v>
      </c>
      <c r="D138" s="399"/>
      <c r="E138" s="399"/>
      <c r="F138" s="399"/>
      <c r="G138" s="399"/>
      <c r="H138" s="399"/>
      <c r="I138" s="399"/>
      <c r="J138" s="399"/>
      <c r="K138" s="399"/>
      <c r="L138" s="399"/>
      <c r="M138" s="399"/>
      <c r="N138" s="407"/>
      <c r="EZ138" s="96"/>
      <c r="FA138" s="97"/>
      <c r="FC138" s="97"/>
      <c r="FD138" s="97"/>
      <c r="FE138" s="97"/>
      <c r="FG138" s="98" t="s">
        <v>1136</v>
      </c>
      <c r="FK138" s="97"/>
    </row>
    <row r="139" spans="1:167" customFormat="1" ht="14.25" x14ac:dyDescent="0.45">
      <c r="A139" s="110"/>
      <c r="B139" s="109" t="s">
        <v>1126</v>
      </c>
      <c r="C139" s="405" t="s">
        <v>1137</v>
      </c>
      <c r="D139" s="405"/>
      <c r="E139" s="405"/>
      <c r="F139" s="111"/>
      <c r="G139" s="112"/>
      <c r="H139" s="112"/>
      <c r="I139" s="112"/>
      <c r="J139" s="113">
        <v>11.09</v>
      </c>
      <c r="K139" s="135">
        <v>1.2075</v>
      </c>
      <c r="L139" s="115">
        <v>1446.25</v>
      </c>
      <c r="M139" s="116">
        <v>52.21</v>
      </c>
      <c r="N139" s="117">
        <v>75508.710000000006</v>
      </c>
      <c r="EZ139" s="96"/>
      <c r="FA139" s="97"/>
      <c r="FC139" s="97"/>
      <c r="FD139" s="97"/>
      <c r="FE139" s="97"/>
      <c r="FH139" s="98" t="s">
        <v>1137</v>
      </c>
      <c r="FK139" s="97"/>
    </row>
    <row r="140" spans="1:167" customFormat="1" ht="14.25" x14ac:dyDescent="0.45">
      <c r="A140" s="118"/>
      <c r="B140" s="109"/>
      <c r="C140" s="405" t="s">
        <v>1138</v>
      </c>
      <c r="D140" s="405"/>
      <c r="E140" s="405"/>
      <c r="F140" s="111" t="s">
        <v>1139</v>
      </c>
      <c r="G140" s="119">
        <v>1.3</v>
      </c>
      <c r="H140" s="135">
        <v>1.2075</v>
      </c>
      <c r="I140" s="114">
        <v>169.53299999999999</v>
      </c>
      <c r="J140" s="120"/>
      <c r="K140" s="112"/>
      <c r="L140" s="120"/>
      <c r="M140" s="112"/>
      <c r="N140" s="121"/>
      <c r="EZ140" s="96"/>
      <c r="FA140" s="97"/>
      <c r="FC140" s="97"/>
      <c r="FD140" s="97"/>
      <c r="FE140" s="97"/>
      <c r="FI140" s="98" t="s">
        <v>1138</v>
      </c>
      <c r="FK140" s="97"/>
    </row>
    <row r="141" spans="1:167" customFormat="1" ht="14.25" x14ac:dyDescent="0.45">
      <c r="A141" s="106"/>
      <c r="B141" s="109"/>
      <c r="C141" s="404" t="s">
        <v>1140</v>
      </c>
      <c r="D141" s="404"/>
      <c r="E141" s="404"/>
      <c r="F141" s="122"/>
      <c r="G141" s="123"/>
      <c r="H141" s="123"/>
      <c r="I141" s="123"/>
      <c r="J141" s="124">
        <v>11.09</v>
      </c>
      <c r="K141" s="123"/>
      <c r="L141" s="125">
        <v>1446.25</v>
      </c>
      <c r="M141" s="123"/>
      <c r="N141" s="126">
        <v>75508.710000000006</v>
      </c>
      <c r="EZ141" s="96"/>
      <c r="FA141" s="97"/>
      <c r="FC141" s="97"/>
      <c r="FD141" s="97"/>
      <c r="FE141" s="97"/>
      <c r="FJ141" s="98" t="s">
        <v>1140</v>
      </c>
      <c r="FK141" s="97"/>
    </row>
    <row r="142" spans="1:167" customFormat="1" ht="14.25" x14ac:dyDescent="0.45">
      <c r="A142" s="118"/>
      <c r="B142" s="109"/>
      <c r="C142" s="405" t="s">
        <v>1141</v>
      </c>
      <c r="D142" s="405"/>
      <c r="E142" s="405"/>
      <c r="F142" s="111"/>
      <c r="G142" s="112"/>
      <c r="H142" s="112"/>
      <c r="I142" s="112"/>
      <c r="J142" s="120"/>
      <c r="K142" s="112"/>
      <c r="L142" s="115">
        <v>1446.25</v>
      </c>
      <c r="M142" s="112"/>
      <c r="N142" s="117">
        <v>75508.710000000006</v>
      </c>
      <c r="EZ142" s="96"/>
      <c r="FA142" s="97"/>
      <c r="FC142" s="97"/>
      <c r="FD142" s="97"/>
      <c r="FE142" s="97"/>
      <c r="FI142" s="98" t="s">
        <v>1141</v>
      </c>
      <c r="FK142" s="97"/>
    </row>
    <row r="143" spans="1:167" customFormat="1" ht="20.25" x14ac:dyDescent="0.45">
      <c r="A143" s="118"/>
      <c r="B143" s="109" t="s">
        <v>1142</v>
      </c>
      <c r="C143" s="405" t="s">
        <v>1143</v>
      </c>
      <c r="D143" s="405"/>
      <c r="E143" s="405"/>
      <c r="F143" s="111" t="s">
        <v>1144</v>
      </c>
      <c r="G143" s="127">
        <v>110</v>
      </c>
      <c r="H143" s="112"/>
      <c r="I143" s="127">
        <v>110</v>
      </c>
      <c r="J143" s="120"/>
      <c r="K143" s="112"/>
      <c r="L143" s="115">
        <v>1590.88</v>
      </c>
      <c r="M143" s="112"/>
      <c r="N143" s="117">
        <v>83059.58</v>
      </c>
      <c r="EZ143" s="96"/>
      <c r="FA143" s="97"/>
      <c r="FC143" s="97"/>
      <c r="FD143" s="97"/>
      <c r="FE143" s="97"/>
      <c r="FI143" s="98" t="s">
        <v>1143</v>
      </c>
      <c r="FK143" s="97"/>
    </row>
    <row r="144" spans="1:167" customFormat="1" ht="30.4" x14ac:dyDescent="0.45">
      <c r="A144" s="118"/>
      <c r="B144" s="109" t="s">
        <v>1145</v>
      </c>
      <c r="C144" s="405" t="s">
        <v>1146</v>
      </c>
      <c r="D144" s="405"/>
      <c r="E144" s="405"/>
      <c r="F144" s="111" t="s">
        <v>1144</v>
      </c>
      <c r="G144" s="127">
        <v>69</v>
      </c>
      <c r="H144" s="116">
        <v>0.85</v>
      </c>
      <c r="I144" s="116">
        <v>58.65</v>
      </c>
      <c r="J144" s="120"/>
      <c r="K144" s="112"/>
      <c r="L144" s="113">
        <v>848.23</v>
      </c>
      <c r="M144" s="112"/>
      <c r="N144" s="117">
        <v>44285.86</v>
      </c>
      <c r="EZ144" s="96"/>
      <c r="FA144" s="97"/>
      <c r="FC144" s="97"/>
      <c r="FD144" s="97"/>
      <c r="FE144" s="97"/>
      <c r="FI144" s="98" t="s">
        <v>1146</v>
      </c>
      <c r="FK144" s="97"/>
    </row>
    <row r="145" spans="1:167" customFormat="1" ht="14.25" x14ac:dyDescent="0.45">
      <c r="A145" s="128"/>
      <c r="B145" s="129"/>
      <c r="C145" s="406" t="s">
        <v>1147</v>
      </c>
      <c r="D145" s="406"/>
      <c r="E145" s="406"/>
      <c r="F145" s="101"/>
      <c r="G145" s="102"/>
      <c r="H145" s="102"/>
      <c r="I145" s="102"/>
      <c r="J145" s="104"/>
      <c r="K145" s="102"/>
      <c r="L145" s="130">
        <v>3885.36</v>
      </c>
      <c r="M145" s="123"/>
      <c r="N145" s="131">
        <v>202854.15</v>
      </c>
      <c r="EZ145" s="96"/>
      <c r="FA145" s="97"/>
      <c r="FC145" s="97"/>
      <c r="FD145" s="97"/>
      <c r="FE145" s="97"/>
      <c r="FK145" s="97" t="s">
        <v>1147</v>
      </c>
    </row>
    <row r="146" spans="1:167" customFormat="1" ht="14.25" x14ac:dyDescent="0.45">
      <c r="A146" s="409" t="s">
        <v>1160</v>
      </c>
      <c r="B146" s="410"/>
      <c r="C146" s="410"/>
      <c r="D146" s="410"/>
      <c r="E146" s="410"/>
      <c r="F146" s="410"/>
      <c r="G146" s="410"/>
      <c r="H146" s="410"/>
      <c r="I146" s="410"/>
      <c r="J146" s="410"/>
      <c r="K146" s="410"/>
      <c r="L146" s="410"/>
      <c r="M146" s="410"/>
      <c r="N146" s="411"/>
      <c r="EZ146" s="96"/>
      <c r="FA146" s="97"/>
      <c r="FB146" s="98" t="s">
        <v>1160</v>
      </c>
      <c r="FC146" s="97"/>
      <c r="FD146" s="97"/>
      <c r="FE146" s="97"/>
      <c r="FK146" s="97"/>
    </row>
    <row r="147" spans="1:167" customFormat="1" ht="21.4" x14ac:dyDescent="0.45">
      <c r="A147" s="99" t="s">
        <v>572</v>
      </c>
      <c r="B147" s="100" t="s">
        <v>1162</v>
      </c>
      <c r="C147" s="406" t="s">
        <v>1207</v>
      </c>
      <c r="D147" s="406"/>
      <c r="E147" s="406"/>
      <c r="F147" s="101" t="s">
        <v>1129</v>
      </c>
      <c r="G147" s="102">
        <v>162</v>
      </c>
      <c r="H147" s="103">
        <v>1</v>
      </c>
      <c r="I147" s="103">
        <v>162</v>
      </c>
      <c r="J147" s="104"/>
      <c r="K147" s="102"/>
      <c r="L147" s="104"/>
      <c r="M147" s="102"/>
      <c r="N147" s="105"/>
      <c r="EZ147" s="96"/>
      <c r="FA147" s="97"/>
      <c r="FC147" s="97" t="s">
        <v>1207</v>
      </c>
      <c r="FD147" s="97" t="s">
        <v>1072</v>
      </c>
      <c r="FE147" s="97" t="s">
        <v>1072</v>
      </c>
      <c r="FK147" s="97"/>
    </row>
    <row r="148" spans="1:167" customFormat="1" ht="14.25" x14ac:dyDescent="0.45">
      <c r="A148" s="106"/>
      <c r="B148" s="107"/>
      <c r="C148" s="405" t="s">
        <v>1164</v>
      </c>
      <c r="D148" s="405"/>
      <c r="E148" s="405"/>
      <c r="F148" s="405"/>
      <c r="G148" s="405"/>
      <c r="H148" s="405"/>
      <c r="I148" s="405"/>
      <c r="J148" s="405"/>
      <c r="K148" s="405"/>
      <c r="L148" s="405"/>
      <c r="M148" s="405"/>
      <c r="N148" s="408"/>
      <c r="EZ148" s="96"/>
      <c r="FA148" s="97"/>
      <c r="FC148" s="97"/>
      <c r="FD148" s="97"/>
      <c r="FE148" s="97"/>
      <c r="FF148" s="98" t="s">
        <v>1164</v>
      </c>
      <c r="FK148" s="97"/>
    </row>
    <row r="149" spans="1:167" customFormat="1" ht="51.75" x14ac:dyDescent="0.45">
      <c r="A149" s="108"/>
      <c r="B149" s="109" t="s">
        <v>1131</v>
      </c>
      <c r="C149" s="399" t="s">
        <v>1132</v>
      </c>
      <c r="D149" s="399"/>
      <c r="E149" s="399"/>
      <c r="F149" s="399"/>
      <c r="G149" s="399"/>
      <c r="H149" s="399"/>
      <c r="I149" s="399"/>
      <c r="J149" s="399"/>
      <c r="K149" s="399"/>
      <c r="L149" s="399"/>
      <c r="M149" s="399"/>
      <c r="N149" s="407"/>
      <c r="EZ149" s="96"/>
      <c r="FA149" s="97"/>
      <c r="FC149" s="97"/>
      <c r="FD149" s="97"/>
      <c r="FE149" s="97"/>
      <c r="FG149" s="98" t="s">
        <v>1132</v>
      </c>
      <c r="FK149" s="97"/>
    </row>
    <row r="150" spans="1:167" customFormat="1" ht="51.75" x14ac:dyDescent="0.45">
      <c r="A150" s="108"/>
      <c r="B150" s="109" t="s">
        <v>1133</v>
      </c>
      <c r="C150" s="399" t="s">
        <v>1134</v>
      </c>
      <c r="D150" s="399"/>
      <c r="E150" s="399"/>
      <c r="F150" s="399"/>
      <c r="G150" s="399"/>
      <c r="H150" s="399"/>
      <c r="I150" s="399"/>
      <c r="J150" s="399"/>
      <c r="K150" s="399"/>
      <c r="L150" s="399"/>
      <c r="M150" s="399"/>
      <c r="N150" s="407"/>
      <c r="EZ150" s="96"/>
      <c r="FA150" s="97"/>
      <c r="FC150" s="97"/>
      <c r="FD150" s="97"/>
      <c r="FE150" s="97"/>
      <c r="FG150" s="98" t="s">
        <v>1134</v>
      </c>
      <c r="FK150" s="97"/>
    </row>
    <row r="151" spans="1:167" customFormat="1" ht="20.25" x14ac:dyDescent="0.45">
      <c r="A151" s="108"/>
      <c r="B151" s="109" t="s">
        <v>1208</v>
      </c>
      <c r="C151" s="399" t="s">
        <v>1209</v>
      </c>
      <c r="D151" s="399"/>
      <c r="E151" s="399"/>
      <c r="F151" s="399"/>
      <c r="G151" s="399"/>
      <c r="H151" s="399"/>
      <c r="I151" s="399"/>
      <c r="J151" s="399"/>
      <c r="K151" s="399"/>
      <c r="L151" s="399"/>
      <c r="M151" s="399"/>
      <c r="N151" s="407"/>
      <c r="EZ151" s="96"/>
      <c r="FA151" s="97"/>
      <c r="FC151" s="97"/>
      <c r="FD151" s="97"/>
      <c r="FE151" s="97"/>
      <c r="FG151" s="98" t="s">
        <v>1209</v>
      </c>
      <c r="FK151" s="97"/>
    </row>
    <row r="152" spans="1:167" customFormat="1" ht="21.4" x14ac:dyDescent="0.45">
      <c r="A152" s="108"/>
      <c r="B152" s="109" t="s">
        <v>1135</v>
      </c>
      <c r="C152" s="399" t="s">
        <v>1136</v>
      </c>
      <c r="D152" s="399"/>
      <c r="E152" s="399"/>
      <c r="F152" s="399"/>
      <c r="G152" s="399"/>
      <c r="H152" s="399"/>
      <c r="I152" s="399"/>
      <c r="J152" s="399"/>
      <c r="K152" s="399"/>
      <c r="L152" s="399"/>
      <c r="M152" s="399"/>
      <c r="N152" s="407"/>
      <c r="EZ152" s="96"/>
      <c r="FA152" s="97"/>
      <c r="FC152" s="97"/>
      <c r="FD152" s="97"/>
      <c r="FE152" s="97"/>
      <c r="FG152" s="98" t="s">
        <v>1136</v>
      </c>
      <c r="FK152" s="97"/>
    </row>
    <row r="153" spans="1:167" customFormat="1" ht="14.25" x14ac:dyDescent="0.45">
      <c r="A153" s="110"/>
      <c r="B153" s="109" t="s">
        <v>1126</v>
      </c>
      <c r="C153" s="405" t="s">
        <v>1137</v>
      </c>
      <c r="D153" s="405"/>
      <c r="E153" s="405"/>
      <c r="F153" s="111"/>
      <c r="G153" s="112"/>
      <c r="H153" s="112"/>
      <c r="I153" s="112"/>
      <c r="J153" s="113">
        <v>100.49</v>
      </c>
      <c r="K153" s="116">
        <v>0.69</v>
      </c>
      <c r="L153" s="115">
        <v>11232.77</v>
      </c>
      <c r="M153" s="116">
        <v>52.21</v>
      </c>
      <c r="N153" s="117">
        <v>586462.92000000004</v>
      </c>
      <c r="EZ153" s="96"/>
      <c r="FA153" s="97"/>
      <c r="FC153" s="97"/>
      <c r="FD153" s="97"/>
      <c r="FE153" s="97"/>
      <c r="FH153" s="98" t="s">
        <v>1137</v>
      </c>
      <c r="FK153" s="97"/>
    </row>
    <row r="154" spans="1:167" customFormat="1" ht="14.25" x14ac:dyDescent="0.45">
      <c r="A154" s="110"/>
      <c r="B154" s="109" t="s">
        <v>571</v>
      </c>
      <c r="C154" s="405" t="s">
        <v>1165</v>
      </c>
      <c r="D154" s="405"/>
      <c r="E154" s="405"/>
      <c r="F154" s="111"/>
      <c r="G154" s="112"/>
      <c r="H154" s="112"/>
      <c r="I154" s="112"/>
      <c r="J154" s="113">
        <v>0.66</v>
      </c>
      <c r="K154" s="116">
        <v>0.75</v>
      </c>
      <c r="L154" s="113">
        <v>80.19</v>
      </c>
      <c r="M154" s="116">
        <v>15.71</v>
      </c>
      <c r="N154" s="117">
        <v>1259.78</v>
      </c>
      <c r="EZ154" s="96"/>
      <c r="FA154" s="97"/>
      <c r="FC154" s="97"/>
      <c r="FD154" s="97"/>
      <c r="FE154" s="97"/>
      <c r="FH154" s="98" t="s">
        <v>1165</v>
      </c>
      <c r="FK154" s="97"/>
    </row>
    <row r="155" spans="1:167" customFormat="1" ht="14.25" x14ac:dyDescent="0.45">
      <c r="A155" s="110"/>
      <c r="B155" s="109" t="s">
        <v>1156</v>
      </c>
      <c r="C155" s="405" t="s">
        <v>1166</v>
      </c>
      <c r="D155" s="405"/>
      <c r="E155" s="405"/>
      <c r="F155" s="111"/>
      <c r="G155" s="112"/>
      <c r="H155" s="112"/>
      <c r="I155" s="112"/>
      <c r="J155" s="113">
        <v>0.12</v>
      </c>
      <c r="K155" s="116">
        <v>0.75</v>
      </c>
      <c r="L155" s="113">
        <v>14.58</v>
      </c>
      <c r="M155" s="116">
        <v>52.21</v>
      </c>
      <c r="N155" s="136">
        <v>761.22</v>
      </c>
      <c r="EZ155" s="96"/>
      <c r="FA155" s="97"/>
      <c r="FC155" s="97"/>
      <c r="FD155" s="97"/>
      <c r="FE155" s="97"/>
      <c r="FH155" s="98" t="s">
        <v>1166</v>
      </c>
      <c r="FK155" s="97"/>
    </row>
    <row r="156" spans="1:167" customFormat="1" ht="14.25" x14ac:dyDescent="0.45">
      <c r="A156" s="110"/>
      <c r="B156" s="109" t="s">
        <v>1161</v>
      </c>
      <c r="C156" s="405" t="s">
        <v>1167</v>
      </c>
      <c r="D156" s="405"/>
      <c r="E156" s="405"/>
      <c r="F156" s="111"/>
      <c r="G156" s="112"/>
      <c r="H156" s="112"/>
      <c r="I156" s="112"/>
      <c r="J156" s="113">
        <v>163.86</v>
      </c>
      <c r="K156" s="127">
        <v>0</v>
      </c>
      <c r="L156" s="113">
        <v>0</v>
      </c>
      <c r="M156" s="119">
        <v>9.5</v>
      </c>
      <c r="N156" s="121"/>
      <c r="EZ156" s="96"/>
      <c r="FA156" s="97"/>
      <c r="FC156" s="97"/>
      <c r="FD156" s="97"/>
      <c r="FE156" s="97"/>
      <c r="FH156" s="98" t="s">
        <v>1167</v>
      </c>
      <c r="FK156" s="97"/>
    </row>
    <row r="157" spans="1:167" customFormat="1" ht="14.25" x14ac:dyDescent="0.45">
      <c r="A157" s="118"/>
      <c r="B157" s="109"/>
      <c r="C157" s="405" t="s">
        <v>1138</v>
      </c>
      <c r="D157" s="405"/>
      <c r="E157" s="405"/>
      <c r="F157" s="111" t="s">
        <v>1139</v>
      </c>
      <c r="G157" s="119">
        <v>12.3</v>
      </c>
      <c r="H157" s="116">
        <v>0.69</v>
      </c>
      <c r="I157" s="114">
        <v>1374.894</v>
      </c>
      <c r="J157" s="120"/>
      <c r="K157" s="112"/>
      <c r="L157" s="120"/>
      <c r="M157" s="112"/>
      <c r="N157" s="121"/>
      <c r="EZ157" s="96"/>
      <c r="FA157" s="97"/>
      <c r="FC157" s="97"/>
      <c r="FD157" s="97"/>
      <c r="FE157" s="97"/>
      <c r="FI157" s="98" t="s">
        <v>1138</v>
      </c>
      <c r="FK157" s="97"/>
    </row>
    <row r="158" spans="1:167" customFormat="1" ht="14.25" x14ac:dyDescent="0.45">
      <c r="A158" s="118"/>
      <c r="B158" s="109"/>
      <c r="C158" s="405" t="s">
        <v>1168</v>
      </c>
      <c r="D158" s="405"/>
      <c r="E158" s="405"/>
      <c r="F158" s="111" t="s">
        <v>1139</v>
      </c>
      <c r="G158" s="116">
        <v>0.01</v>
      </c>
      <c r="H158" s="116">
        <v>0.75</v>
      </c>
      <c r="I158" s="114">
        <v>1.2150000000000001</v>
      </c>
      <c r="J158" s="120"/>
      <c r="K158" s="112"/>
      <c r="L158" s="120"/>
      <c r="M158" s="112"/>
      <c r="N158" s="121"/>
      <c r="EZ158" s="96"/>
      <c r="FA158" s="97"/>
      <c r="FC158" s="97"/>
      <c r="FD158" s="97"/>
      <c r="FE158" s="97"/>
      <c r="FI158" s="98" t="s">
        <v>1168</v>
      </c>
      <c r="FK158" s="97"/>
    </row>
    <row r="159" spans="1:167" customFormat="1" ht="14.25" x14ac:dyDescent="0.45">
      <c r="A159" s="106"/>
      <c r="B159" s="109"/>
      <c r="C159" s="404" t="s">
        <v>1140</v>
      </c>
      <c r="D159" s="404"/>
      <c r="E159" s="404"/>
      <c r="F159" s="122"/>
      <c r="G159" s="123"/>
      <c r="H159" s="123"/>
      <c r="I159" s="123"/>
      <c r="J159" s="124">
        <v>265.01</v>
      </c>
      <c r="K159" s="123"/>
      <c r="L159" s="125">
        <v>11312.96</v>
      </c>
      <c r="M159" s="123"/>
      <c r="N159" s="126">
        <v>587722.69999999995</v>
      </c>
      <c r="EZ159" s="96"/>
      <c r="FA159" s="97"/>
      <c r="FC159" s="97"/>
      <c r="FD159" s="97"/>
      <c r="FE159" s="97"/>
      <c r="FJ159" s="98" t="s">
        <v>1140</v>
      </c>
      <c r="FK159" s="97"/>
    </row>
    <row r="160" spans="1:167" customFormat="1" ht="14.25" x14ac:dyDescent="0.45">
      <c r="A160" s="118"/>
      <c r="B160" s="109"/>
      <c r="C160" s="405" t="s">
        <v>1141</v>
      </c>
      <c r="D160" s="405"/>
      <c r="E160" s="405"/>
      <c r="F160" s="111"/>
      <c r="G160" s="112"/>
      <c r="H160" s="112"/>
      <c r="I160" s="112"/>
      <c r="J160" s="120"/>
      <c r="K160" s="112"/>
      <c r="L160" s="115">
        <v>11247.35</v>
      </c>
      <c r="M160" s="112"/>
      <c r="N160" s="117">
        <v>587224.14</v>
      </c>
      <c r="EZ160" s="96"/>
      <c r="FA160" s="97"/>
      <c r="FC160" s="97"/>
      <c r="FD160" s="97"/>
      <c r="FE160" s="97"/>
      <c r="FI160" s="98" t="s">
        <v>1141</v>
      </c>
      <c r="FK160" s="97"/>
    </row>
    <row r="161" spans="1:167" customFormat="1" ht="14.25" x14ac:dyDescent="0.45">
      <c r="A161" s="118"/>
      <c r="B161" s="109" t="s">
        <v>1169</v>
      </c>
      <c r="C161" s="405" t="s">
        <v>1170</v>
      </c>
      <c r="D161" s="405"/>
      <c r="E161" s="405"/>
      <c r="F161" s="111" t="s">
        <v>1144</v>
      </c>
      <c r="G161" s="127">
        <v>95</v>
      </c>
      <c r="H161" s="112"/>
      <c r="I161" s="127">
        <v>95</v>
      </c>
      <c r="J161" s="120"/>
      <c r="K161" s="112"/>
      <c r="L161" s="115">
        <v>10684.98</v>
      </c>
      <c r="M161" s="112"/>
      <c r="N161" s="117">
        <v>557862.93000000005</v>
      </c>
      <c r="EZ161" s="96"/>
      <c r="FA161" s="97"/>
      <c r="FC161" s="97"/>
      <c r="FD161" s="97"/>
      <c r="FE161" s="97"/>
      <c r="FI161" s="98" t="s">
        <v>1170</v>
      </c>
      <c r="FK161" s="97"/>
    </row>
    <row r="162" spans="1:167" customFormat="1" ht="20.25" x14ac:dyDescent="0.45">
      <c r="A162" s="118"/>
      <c r="B162" s="109" t="s">
        <v>1171</v>
      </c>
      <c r="C162" s="405" t="s">
        <v>1172</v>
      </c>
      <c r="D162" s="405"/>
      <c r="E162" s="405"/>
      <c r="F162" s="111" t="s">
        <v>1144</v>
      </c>
      <c r="G162" s="127">
        <v>64</v>
      </c>
      <c r="H162" s="116">
        <v>0.85</v>
      </c>
      <c r="I162" s="119">
        <v>54.4</v>
      </c>
      <c r="J162" s="120"/>
      <c r="K162" s="112"/>
      <c r="L162" s="115">
        <v>6118.56</v>
      </c>
      <c r="M162" s="112"/>
      <c r="N162" s="117">
        <v>319449.93</v>
      </c>
      <c r="EZ162" s="96"/>
      <c r="FA162" s="97"/>
      <c r="FC162" s="97"/>
      <c r="FD162" s="97"/>
      <c r="FE162" s="97"/>
      <c r="FI162" s="98" t="s">
        <v>1172</v>
      </c>
      <c r="FK162" s="97"/>
    </row>
    <row r="163" spans="1:167" customFormat="1" ht="14.25" x14ac:dyDescent="0.45">
      <c r="A163" s="128"/>
      <c r="B163" s="129"/>
      <c r="C163" s="406" t="s">
        <v>1147</v>
      </c>
      <c r="D163" s="406"/>
      <c r="E163" s="406"/>
      <c r="F163" s="101"/>
      <c r="G163" s="102"/>
      <c r="H163" s="102"/>
      <c r="I163" s="102"/>
      <c r="J163" s="104"/>
      <c r="K163" s="102"/>
      <c r="L163" s="130">
        <v>28116.5</v>
      </c>
      <c r="M163" s="123"/>
      <c r="N163" s="131">
        <v>1465035.56</v>
      </c>
      <c r="EZ163" s="96"/>
      <c r="FA163" s="97"/>
      <c r="FC163" s="97"/>
      <c r="FD163" s="97"/>
      <c r="FE163" s="97"/>
      <c r="FK163" s="97" t="s">
        <v>1147</v>
      </c>
    </row>
    <row r="164" spans="1:167" customFormat="1" ht="14.25" x14ac:dyDescent="0.45">
      <c r="A164" s="409" t="s">
        <v>1183</v>
      </c>
      <c r="B164" s="410"/>
      <c r="C164" s="410"/>
      <c r="D164" s="410"/>
      <c r="E164" s="410"/>
      <c r="F164" s="410"/>
      <c r="G164" s="410"/>
      <c r="H164" s="410"/>
      <c r="I164" s="410"/>
      <c r="J164" s="410"/>
      <c r="K164" s="410"/>
      <c r="L164" s="410"/>
      <c r="M164" s="410"/>
      <c r="N164" s="411"/>
      <c r="EZ164" s="96"/>
      <c r="FA164" s="97"/>
      <c r="FB164" s="98" t="s">
        <v>1183</v>
      </c>
      <c r="FC164" s="97"/>
      <c r="FD164" s="97"/>
      <c r="FE164" s="97"/>
      <c r="FK164" s="97"/>
    </row>
    <row r="165" spans="1:167" customFormat="1" ht="31.5" x14ac:dyDescent="0.45">
      <c r="A165" s="99" t="s">
        <v>1210</v>
      </c>
      <c r="B165" s="100" t="s">
        <v>1185</v>
      </c>
      <c r="C165" s="406" t="s">
        <v>1211</v>
      </c>
      <c r="D165" s="406"/>
      <c r="E165" s="406"/>
      <c r="F165" s="101" t="s">
        <v>1187</v>
      </c>
      <c r="G165" s="102">
        <v>3.6</v>
      </c>
      <c r="H165" s="103">
        <v>1</v>
      </c>
      <c r="I165" s="134">
        <v>3.6</v>
      </c>
      <c r="J165" s="104"/>
      <c r="K165" s="102"/>
      <c r="L165" s="104"/>
      <c r="M165" s="102"/>
      <c r="N165" s="105"/>
      <c r="EZ165" s="96"/>
      <c r="FA165" s="97"/>
      <c r="FC165" s="97" t="s">
        <v>1211</v>
      </c>
      <c r="FD165" s="97" t="s">
        <v>1072</v>
      </c>
      <c r="FE165" s="97" t="s">
        <v>1072</v>
      </c>
      <c r="FK165" s="97"/>
    </row>
    <row r="166" spans="1:167" customFormat="1" ht="14.25" x14ac:dyDescent="0.45">
      <c r="A166" s="106"/>
      <c r="B166" s="107"/>
      <c r="C166" s="405" t="s">
        <v>1188</v>
      </c>
      <c r="D166" s="405"/>
      <c r="E166" s="405"/>
      <c r="F166" s="405"/>
      <c r="G166" s="405"/>
      <c r="H166" s="405"/>
      <c r="I166" s="405"/>
      <c r="J166" s="405"/>
      <c r="K166" s="405"/>
      <c r="L166" s="405"/>
      <c r="M166" s="405"/>
      <c r="N166" s="408"/>
      <c r="EZ166" s="96"/>
      <c r="FA166" s="97"/>
      <c r="FC166" s="97"/>
      <c r="FD166" s="97"/>
      <c r="FE166" s="97"/>
      <c r="FF166" s="98" t="s">
        <v>1188</v>
      </c>
      <c r="FK166" s="97"/>
    </row>
    <row r="167" spans="1:167" customFormat="1" ht="51.75" x14ac:dyDescent="0.45">
      <c r="A167" s="108"/>
      <c r="B167" s="109" t="s">
        <v>1131</v>
      </c>
      <c r="C167" s="399" t="s">
        <v>1132</v>
      </c>
      <c r="D167" s="399"/>
      <c r="E167" s="399"/>
      <c r="F167" s="399"/>
      <c r="G167" s="399"/>
      <c r="H167" s="399"/>
      <c r="I167" s="399"/>
      <c r="J167" s="399"/>
      <c r="K167" s="399"/>
      <c r="L167" s="399"/>
      <c r="M167" s="399"/>
      <c r="N167" s="407"/>
      <c r="EZ167" s="96"/>
      <c r="FA167" s="97"/>
      <c r="FC167" s="97"/>
      <c r="FD167" s="97"/>
      <c r="FE167" s="97"/>
      <c r="FG167" s="98" t="s">
        <v>1132</v>
      </c>
      <c r="FK167" s="97"/>
    </row>
    <row r="168" spans="1:167" customFormat="1" ht="51.75" x14ac:dyDescent="0.45">
      <c r="A168" s="108"/>
      <c r="B168" s="109" t="s">
        <v>1133</v>
      </c>
      <c r="C168" s="399" t="s">
        <v>1134</v>
      </c>
      <c r="D168" s="399"/>
      <c r="E168" s="399"/>
      <c r="F168" s="399"/>
      <c r="G168" s="399"/>
      <c r="H168" s="399"/>
      <c r="I168" s="399"/>
      <c r="J168" s="399"/>
      <c r="K168" s="399"/>
      <c r="L168" s="399"/>
      <c r="M168" s="399"/>
      <c r="N168" s="407"/>
      <c r="EZ168" s="96"/>
      <c r="FA168" s="97"/>
      <c r="FC168" s="97"/>
      <c r="FD168" s="97"/>
      <c r="FE168" s="97"/>
      <c r="FG168" s="98" t="s">
        <v>1134</v>
      </c>
      <c r="FK168" s="97"/>
    </row>
    <row r="169" spans="1:167" customFormat="1" ht="20.25" x14ac:dyDescent="0.45">
      <c r="A169" s="108"/>
      <c r="B169" s="109" t="s">
        <v>1208</v>
      </c>
      <c r="C169" s="399" t="s">
        <v>1209</v>
      </c>
      <c r="D169" s="399"/>
      <c r="E169" s="399"/>
      <c r="F169" s="399"/>
      <c r="G169" s="399"/>
      <c r="H169" s="399"/>
      <c r="I169" s="399"/>
      <c r="J169" s="399"/>
      <c r="K169" s="399"/>
      <c r="L169" s="399"/>
      <c r="M169" s="399"/>
      <c r="N169" s="407"/>
      <c r="EZ169" s="96"/>
      <c r="FA169" s="97"/>
      <c r="FC169" s="97"/>
      <c r="FD169" s="97"/>
      <c r="FE169" s="97"/>
      <c r="FG169" s="98" t="s">
        <v>1209</v>
      </c>
      <c r="FK169" s="97"/>
    </row>
    <row r="170" spans="1:167" customFormat="1" ht="21.4" x14ac:dyDescent="0.45">
      <c r="A170" s="108"/>
      <c r="B170" s="109" t="s">
        <v>1135</v>
      </c>
      <c r="C170" s="399" t="s">
        <v>1136</v>
      </c>
      <c r="D170" s="399"/>
      <c r="E170" s="399"/>
      <c r="F170" s="399"/>
      <c r="G170" s="399"/>
      <c r="H170" s="399"/>
      <c r="I170" s="399"/>
      <c r="J170" s="399"/>
      <c r="K170" s="399"/>
      <c r="L170" s="399"/>
      <c r="M170" s="399"/>
      <c r="N170" s="407"/>
      <c r="EZ170" s="96"/>
      <c r="FA170" s="97"/>
      <c r="FC170" s="97"/>
      <c r="FD170" s="97"/>
      <c r="FE170" s="97"/>
      <c r="FG170" s="98" t="s">
        <v>1136</v>
      </c>
      <c r="FK170" s="97"/>
    </row>
    <row r="171" spans="1:167" customFormat="1" ht="14.25" x14ac:dyDescent="0.45">
      <c r="A171" s="110"/>
      <c r="B171" s="109" t="s">
        <v>1126</v>
      </c>
      <c r="C171" s="405" t="s">
        <v>1137</v>
      </c>
      <c r="D171" s="405"/>
      <c r="E171" s="405"/>
      <c r="F171" s="111"/>
      <c r="G171" s="112"/>
      <c r="H171" s="112"/>
      <c r="I171" s="112"/>
      <c r="J171" s="113">
        <v>378.4</v>
      </c>
      <c r="K171" s="116">
        <v>0.69</v>
      </c>
      <c r="L171" s="113">
        <v>939.95</v>
      </c>
      <c r="M171" s="116">
        <v>52.21</v>
      </c>
      <c r="N171" s="117">
        <v>49074.79</v>
      </c>
      <c r="EZ171" s="96"/>
      <c r="FA171" s="97"/>
      <c r="FC171" s="97"/>
      <c r="FD171" s="97"/>
      <c r="FE171" s="97"/>
      <c r="FH171" s="98" t="s">
        <v>1137</v>
      </c>
      <c r="FK171" s="97"/>
    </row>
    <row r="172" spans="1:167" customFormat="1" ht="14.25" x14ac:dyDescent="0.45">
      <c r="A172" s="110"/>
      <c r="B172" s="109" t="s">
        <v>571</v>
      </c>
      <c r="C172" s="405" t="s">
        <v>1165</v>
      </c>
      <c r="D172" s="405"/>
      <c r="E172" s="405"/>
      <c r="F172" s="111"/>
      <c r="G172" s="112"/>
      <c r="H172" s="112"/>
      <c r="I172" s="112"/>
      <c r="J172" s="113">
        <v>22.77</v>
      </c>
      <c r="K172" s="116">
        <v>0.75</v>
      </c>
      <c r="L172" s="113">
        <v>61.48</v>
      </c>
      <c r="M172" s="116">
        <v>15.71</v>
      </c>
      <c r="N172" s="136">
        <v>965.85</v>
      </c>
      <c r="EZ172" s="96"/>
      <c r="FA172" s="97"/>
      <c r="FC172" s="97"/>
      <c r="FD172" s="97"/>
      <c r="FE172" s="97"/>
      <c r="FH172" s="98" t="s">
        <v>1165</v>
      </c>
      <c r="FK172" s="97"/>
    </row>
    <row r="173" spans="1:167" customFormat="1" ht="14.25" x14ac:dyDescent="0.45">
      <c r="A173" s="110"/>
      <c r="B173" s="109" t="s">
        <v>1156</v>
      </c>
      <c r="C173" s="405" t="s">
        <v>1166</v>
      </c>
      <c r="D173" s="405"/>
      <c r="E173" s="405"/>
      <c r="F173" s="111"/>
      <c r="G173" s="112"/>
      <c r="H173" s="112"/>
      <c r="I173" s="112"/>
      <c r="J173" s="113">
        <v>3.92</v>
      </c>
      <c r="K173" s="116">
        <v>0.75</v>
      </c>
      <c r="L173" s="113">
        <v>10.58</v>
      </c>
      <c r="M173" s="116">
        <v>52.21</v>
      </c>
      <c r="N173" s="136">
        <v>552.38</v>
      </c>
      <c r="EZ173" s="96"/>
      <c r="FA173" s="97"/>
      <c r="FC173" s="97"/>
      <c r="FD173" s="97"/>
      <c r="FE173" s="97"/>
      <c r="FH173" s="98" t="s">
        <v>1166</v>
      </c>
      <c r="FK173" s="97"/>
    </row>
    <row r="174" spans="1:167" customFormat="1" ht="14.25" x14ac:dyDescent="0.45">
      <c r="A174" s="110"/>
      <c r="B174" s="109" t="s">
        <v>1161</v>
      </c>
      <c r="C174" s="405" t="s">
        <v>1167</v>
      </c>
      <c r="D174" s="405"/>
      <c r="E174" s="405"/>
      <c r="F174" s="111"/>
      <c r="G174" s="112"/>
      <c r="H174" s="112"/>
      <c r="I174" s="112"/>
      <c r="J174" s="115">
        <v>8470.4599999999991</v>
      </c>
      <c r="K174" s="127">
        <v>0</v>
      </c>
      <c r="L174" s="113">
        <v>0</v>
      </c>
      <c r="M174" s="119">
        <v>9.5</v>
      </c>
      <c r="N174" s="121"/>
      <c r="EZ174" s="96"/>
      <c r="FA174" s="97"/>
      <c r="FC174" s="97"/>
      <c r="FD174" s="97"/>
      <c r="FE174" s="97"/>
      <c r="FH174" s="98" t="s">
        <v>1167</v>
      </c>
      <c r="FK174" s="97"/>
    </row>
    <row r="175" spans="1:167" customFormat="1" ht="14.25" x14ac:dyDescent="0.45">
      <c r="A175" s="118"/>
      <c r="B175" s="109"/>
      <c r="C175" s="405" t="s">
        <v>1138</v>
      </c>
      <c r="D175" s="405"/>
      <c r="E175" s="405"/>
      <c r="F175" s="111" t="s">
        <v>1139</v>
      </c>
      <c r="G175" s="116">
        <v>41.72</v>
      </c>
      <c r="H175" s="116">
        <v>0.69</v>
      </c>
      <c r="I175" s="137">
        <v>103.63248</v>
      </c>
      <c r="J175" s="120"/>
      <c r="K175" s="112"/>
      <c r="L175" s="120"/>
      <c r="M175" s="112"/>
      <c r="N175" s="121"/>
      <c r="EZ175" s="96"/>
      <c r="FA175" s="97"/>
      <c r="FC175" s="97"/>
      <c r="FD175" s="97"/>
      <c r="FE175" s="97"/>
      <c r="FI175" s="98" t="s">
        <v>1138</v>
      </c>
      <c r="FK175" s="97"/>
    </row>
    <row r="176" spans="1:167" customFormat="1" ht="14.25" x14ac:dyDescent="0.45">
      <c r="A176" s="118"/>
      <c r="B176" s="109"/>
      <c r="C176" s="405" t="s">
        <v>1168</v>
      </c>
      <c r="D176" s="405"/>
      <c r="E176" s="405"/>
      <c r="F176" s="111" t="s">
        <v>1139</v>
      </c>
      <c r="G176" s="116">
        <v>0.34</v>
      </c>
      <c r="H176" s="116">
        <v>0.75</v>
      </c>
      <c r="I176" s="114">
        <v>0.91800000000000004</v>
      </c>
      <c r="J176" s="120"/>
      <c r="K176" s="112"/>
      <c r="L176" s="120"/>
      <c r="M176" s="112"/>
      <c r="N176" s="121"/>
      <c r="EZ176" s="96"/>
      <c r="FA176" s="97"/>
      <c r="FC176" s="97"/>
      <c r="FD176" s="97"/>
      <c r="FE176" s="97"/>
      <c r="FI176" s="98" t="s">
        <v>1168</v>
      </c>
      <c r="FK176" s="97"/>
    </row>
    <row r="177" spans="1:170" customFormat="1" ht="14.25" x14ac:dyDescent="0.45">
      <c r="A177" s="106"/>
      <c r="B177" s="109"/>
      <c r="C177" s="404" t="s">
        <v>1140</v>
      </c>
      <c r="D177" s="404"/>
      <c r="E177" s="404"/>
      <c r="F177" s="122"/>
      <c r="G177" s="123"/>
      <c r="H177" s="123"/>
      <c r="I177" s="123"/>
      <c r="J177" s="125">
        <v>8871.6299999999992</v>
      </c>
      <c r="K177" s="123"/>
      <c r="L177" s="125">
        <v>1001.43</v>
      </c>
      <c r="M177" s="123"/>
      <c r="N177" s="126">
        <v>50040.639999999999</v>
      </c>
      <c r="EZ177" s="96"/>
      <c r="FA177" s="97"/>
      <c r="FC177" s="97"/>
      <c r="FD177" s="97"/>
      <c r="FE177" s="97"/>
      <c r="FJ177" s="98" t="s">
        <v>1140</v>
      </c>
      <c r="FK177" s="97"/>
    </row>
    <row r="178" spans="1:170" customFormat="1" ht="14.25" x14ac:dyDescent="0.45">
      <c r="A178" s="118"/>
      <c r="B178" s="109"/>
      <c r="C178" s="405" t="s">
        <v>1141</v>
      </c>
      <c r="D178" s="405"/>
      <c r="E178" s="405"/>
      <c r="F178" s="111"/>
      <c r="G178" s="112"/>
      <c r="H178" s="112"/>
      <c r="I178" s="112"/>
      <c r="J178" s="120"/>
      <c r="K178" s="112"/>
      <c r="L178" s="113">
        <v>950.53</v>
      </c>
      <c r="M178" s="112"/>
      <c r="N178" s="117">
        <v>49627.17</v>
      </c>
      <c r="EZ178" s="96"/>
      <c r="FA178" s="97"/>
      <c r="FC178" s="97"/>
      <c r="FD178" s="97"/>
      <c r="FE178" s="97"/>
      <c r="FI178" s="98" t="s">
        <v>1141</v>
      </c>
      <c r="FK178" s="97"/>
    </row>
    <row r="179" spans="1:170" customFormat="1" ht="14.25" x14ac:dyDescent="0.45">
      <c r="A179" s="118"/>
      <c r="B179" s="109" t="s">
        <v>1189</v>
      </c>
      <c r="C179" s="405" t="s">
        <v>1190</v>
      </c>
      <c r="D179" s="405"/>
      <c r="E179" s="405"/>
      <c r="F179" s="111" t="s">
        <v>1144</v>
      </c>
      <c r="G179" s="127">
        <v>109</v>
      </c>
      <c r="H179" s="112"/>
      <c r="I179" s="127">
        <v>109</v>
      </c>
      <c r="J179" s="120"/>
      <c r="K179" s="112"/>
      <c r="L179" s="115">
        <v>1036.08</v>
      </c>
      <c r="M179" s="112"/>
      <c r="N179" s="117">
        <v>54093.62</v>
      </c>
      <c r="EZ179" s="96"/>
      <c r="FA179" s="97"/>
      <c r="FC179" s="97"/>
      <c r="FD179" s="97"/>
      <c r="FE179" s="97"/>
      <c r="FI179" s="98" t="s">
        <v>1190</v>
      </c>
      <c r="FK179" s="97"/>
    </row>
    <row r="180" spans="1:170" customFormat="1" ht="20.25" x14ac:dyDescent="0.45">
      <c r="A180" s="118"/>
      <c r="B180" s="109" t="s">
        <v>1191</v>
      </c>
      <c r="C180" s="405" t="s">
        <v>1192</v>
      </c>
      <c r="D180" s="405"/>
      <c r="E180" s="405"/>
      <c r="F180" s="111" t="s">
        <v>1144</v>
      </c>
      <c r="G180" s="127">
        <v>57</v>
      </c>
      <c r="H180" s="116">
        <v>0.85</v>
      </c>
      <c r="I180" s="116">
        <v>48.45</v>
      </c>
      <c r="J180" s="120"/>
      <c r="K180" s="112"/>
      <c r="L180" s="113">
        <v>460.53</v>
      </c>
      <c r="M180" s="112"/>
      <c r="N180" s="117">
        <v>24044.36</v>
      </c>
      <c r="EZ180" s="96"/>
      <c r="FA180" s="97"/>
      <c r="FC180" s="97"/>
      <c r="FD180" s="97"/>
      <c r="FE180" s="97"/>
      <c r="FI180" s="98" t="s">
        <v>1192</v>
      </c>
      <c r="FK180" s="97"/>
    </row>
    <row r="181" spans="1:170" customFormat="1" ht="14.25" x14ac:dyDescent="0.45">
      <c r="A181" s="128"/>
      <c r="B181" s="129"/>
      <c r="C181" s="406" t="s">
        <v>1147</v>
      </c>
      <c r="D181" s="406"/>
      <c r="E181" s="406"/>
      <c r="F181" s="101"/>
      <c r="G181" s="102"/>
      <c r="H181" s="102"/>
      <c r="I181" s="102"/>
      <c r="J181" s="104"/>
      <c r="K181" s="102"/>
      <c r="L181" s="130">
        <v>2498.04</v>
      </c>
      <c r="M181" s="123"/>
      <c r="N181" s="131">
        <v>128178.62</v>
      </c>
      <c r="EZ181" s="96"/>
      <c r="FA181" s="97"/>
      <c r="FC181" s="97"/>
      <c r="FD181" s="97"/>
      <c r="FE181" s="97"/>
      <c r="FK181" s="97" t="s">
        <v>1147</v>
      </c>
    </row>
    <row r="182" spans="1:170" customFormat="1" ht="1.5" customHeight="1" x14ac:dyDescent="0.45">
      <c r="A182" s="138"/>
      <c r="B182" s="139"/>
      <c r="C182" s="140"/>
      <c r="D182" s="140"/>
      <c r="E182" s="140"/>
      <c r="F182" s="140"/>
      <c r="G182" s="141"/>
      <c r="H182" s="141"/>
      <c r="I182" s="141"/>
      <c r="J182" s="141"/>
      <c r="K182" s="142"/>
      <c r="L182" s="141"/>
      <c r="M182" s="142"/>
      <c r="N182" s="143"/>
      <c r="EZ182" s="96"/>
      <c r="FA182" s="97"/>
      <c r="FC182" s="97"/>
      <c r="FD182" s="97"/>
      <c r="FE182" s="97"/>
      <c r="FK182" s="97"/>
    </row>
    <row r="183" spans="1:170" customFormat="1" ht="14.25" x14ac:dyDescent="0.45">
      <c r="A183" s="128"/>
      <c r="B183" s="144"/>
      <c r="C183" s="403" t="s">
        <v>1212</v>
      </c>
      <c r="D183" s="403"/>
      <c r="E183" s="403"/>
      <c r="F183" s="403"/>
      <c r="G183" s="403"/>
      <c r="H183" s="403"/>
      <c r="I183" s="403"/>
      <c r="J183" s="403"/>
      <c r="K183" s="403"/>
      <c r="L183" s="145"/>
      <c r="M183" s="146"/>
      <c r="N183" s="147"/>
      <c r="EZ183" s="96"/>
      <c r="FA183" s="97"/>
      <c r="FC183" s="97"/>
      <c r="FD183" s="97"/>
      <c r="FE183" s="97"/>
      <c r="FK183" s="97"/>
      <c r="FM183" s="97" t="s">
        <v>1212</v>
      </c>
    </row>
    <row r="184" spans="1:170" customFormat="1" ht="14.25" x14ac:dyDescent="0.45">
      <c r="A184" s="148"/>
      <c r="B184" s="109"/>
      <c r="C184" s="400" t="s">
        <v>1213</v>
      </c>
      <c r="D184" s="400"/>
      <c r="E184" s="400"/>
      <c r="F184" s="400"/>
      <c r="G184" s="400"/>
      <c r="H184" s="400"/>
      <c r="I184" s="400"/>
      <c r="J184" s="400"/>
      <c r="K184" s="400"/>
      <c r="L184" s="149">
        <v>262486.46000000002</v>
      </c>
      <c r="M184" s="150"/>
      <c r="N184" s="151">
        <v>4466350.42</v>
      </c>
      <c r="EZ184" s="96"/>
      <c r="FA184" s="97"/>
      <c r="FC184" s="97"/>
      <c r="FD184" s="97"/>
      <c r="FE184" s="97"/>
      <c r="FK184" s="97"/>
      <c r="FM184" s="97"/>
      <c r="FN184" s="98" t="s">
        <v>1213</v>
      </c>
    </row>
    <row r="185" spans="1:170" customFormat="1" ht="14.25" x14ac:dyDescent="0.45">
      <c r="A185" s="148"/>
      <c r="B185" s="109"/>
      <c r="C185" s="400" t="s">
        <v>1214</v>
      </c>
      <c r="D185" s="400"/>
      <c r="E185" s="400"/>
      <c r="F185" s="400"/>
      <c r="G185" s="400"/>
      <c r="H185" s="400"/>
      <c r="I185" s="400"/>
      <c r="J185" s="400"/>
      <c r="K185" s="400"/>
      <c r="L185" s="152"/>
      <c r="M185" s="150"/>
      <c r="N185" s="153"/>
      <c r="EZ185" s="96"/>
      <c r="FA185" s="97"/>
      <c r="FC185" s="97"/>
      <c r="FD185" s="97"/>
      <c r="FE185" s="97"/>
      <c r="FK185" s="97"/>
      <c r="FM185" s="97"/>
      <c r="FN185" s="98" t="s">
        <v>1214</v>
      </c>
    </row>
    <row r="186" spans="1:170" customFormat="1" ht="14.25" x14ac:dyDescent="0.45">
      <c r="A186" s="148"/>
      <c r="B186" s="109"/>
      <c r="C186" s="400" t="s">
        <v>1215</v>
      </c>
      <c r="D186" s="400"/>
      <c r="E186" s="400"/>
      <c r="F186" s="400"/>
      <c r="G186" s="400"/>
      <c r="H186" s="400"/>
      <c r="I186" s="400"/>
      <c r="J186" s="400"/>
      <c r="K186" s="400"/>
      <c r="L186" s="149">
        <v>46116.83</v>
      </c>
      <c r="M186" s="150"/>
      <c r="N186" s="151">
        <v>2407759.69</v>
      </c>
      <c r="EZ186" s="96"/>
      <c r="FA186" s="97"/>
      <c r="FC186" s="97"/>
      <c r="FD186" s="97"/>
      <c r="FE186" s="97"/>
      <c r="FK186" s="97"/>
      <c r="FM186" s="97"/>
      <c r="FN186" s="98" t="s">
        <v>1215</v>
      </c>
    </row>
    <row r="187" spans="1:170" customFormat="1" ht="14.25" x14ac:dyDescent="0.45">
      <c r="A187" s="148"/>
      <c r="B187" s="109"/>
      <c r="C187" s="400" t="s">
        <v>1216</v>
      </c>
      <c r="D187" s="400"/>
      <c r="E187" s="400"/>
      <c r="F187" s="400"/>
      <c r="G187" s="400"/>
      <c r="H187" s="400"/>
      <c r="I187" s="400"/>
      <c r="J187" s="400"/>
      <c r="K187" s="400"/>
      <c r="L187" s="154">
        <v>495.85</v>
      </c>
      <c r="M187" s="150"/>
      <c r="N187" s="151">
        <v>7789.8</v>
      </c>
      <c r="EZ187" s="96"/>
      <c r="FA187" s="97"/>
      <c r="FC187" s="97"/>
      <c r="FD187" s="97"/>
      <c r="FE187" s="97"/>
      <c r="FK187" s="97"/>
      <c r="FM187" s="97"/>
      <c r="FN187" s="98" t="s">
        <v>1216</v>
      </c>
    </row>
    <row r="188" spans="1:170" customFormat="1" ht="14.25" x14ac:dyDescent="0.45">
      <c r="A188" s="148"/>
      <c r="B188" s="109"/>
      <c r="C188" s="400" t="s">
        <v>1217</v>
      </c>
      <c r="D188" s="400"/>
      <c r="E188" s="400"/>
      <c r="F188" s="400"/>
      <c r="G188" s="400"/>
      <c r="H188" s="400"/>
      <c r="I188" s="400"/>
      <c r="J188" s="400"/>
      <c r="K188" s="400"/>
      <c r="L188" s="154">
        <v>88.07</v>
      </c>
      <c r="M188" s="150"/>
      <c r="N188" s="151">
        <v>4598.13</v>
      </c>
      <c r="EZ188" s="96"/>
      <c r="FA188" s="97"/>
      <c r="FC188" s="97"/>
      <c r="FD188" s="97"/>
      <c r="FE188" s="97"/>
      <c r="FK188" s="97"/>
      <c r="FM188" s="97"/>
      <c r="FN188" s="98" t="s">
        <v>1217</v>
      </c>
    </row>
    <row r="189" spans="1:170" customFormat="1" ht="14.25" x14ac:dyDescent="0.45">
      <c r="A189" s="148"/>
      <c r="B189" s="109"/>
      <c r="C189" s="400" t="s">
        <v>1218</v>
      </c>
      <c r="D189" s="400"/>
      <c r="E189" s="400"/>
      <c r="F189" s="400"/>
      <c r="G189" s="400"/>
      <c r="H189" s="400"/>
      <c r="I189" s="400"/>
      <c r="J189" s="400"/>
      <c r="K189" s="400"/>
      <c r="L189" s="149">
        <v>215873.78</v>
      </c>
      <c r="M189" s="150"/>
      <c r="N189" s="151">
        <v>2050800.93</v>
      </c>
      <c r="EZ189" s="96"/>
      <c r="FA189" s="97"/>
      <c r="FC189" s="97"/>
      <c r="FD189" s="97"/>
      <c r="FE189" s="97"/>
      <c r="FK189" s="97"/>
      <c r="FM189" s="97"/>
      <c r="FN189" s="98" t="s">
        <v>1218</v>
      </c>
    </row>
    <row r="190" spans="1:170" customFormat="1" ht="14.25" x14ac:dyDescent="0.45">
      <c r="A190" s="148"/>
      <c r="B190" s="109"/>
      <c r="C190" s="400" t="s">
        <v>1219</v>
      </c>
      <c r="D190" s="400"/>
      <c r="E190" s="400"/>
      <c r="F190" s="400"/>
      <c r="G190" s="400"/>
      <c r="H190" s="400"/>
      <c r="I190" s="400"/>
      <c r="J190" s="400"/>
      <c r="K190" s="400"/>
      <c r="L190" s="149">
        <v>332460.53000000003</v>
      </c>
      <c r="M190" s="150"/>
      <c r="N190" s="151">
        <v>8119695.75</v>
      </c>
      <c r="EZ190" s="96"/>
      <c r="FA190" s="97"/>
      <c r="FC190" s="97"/>
      <c r="FD190" s="97"/>
      <c r="FE190" s="97"/>
      <c r="FK190" s="97"/>
      <c r="FM190" s="97"/>
      <c r="FN190" s="98" t="s">
        <v>1219</v>
      </c>
    </row>
    <row r="191" spans="1:170" customFormat="1" ht="14.25" x14ac:dyDescent="0.45">
      <c r="A191" s="148"/>
      <c r="B191" s="109"/>
      <c r="C191" s="400" t="s">
        <v>1214</v>
      </c>
      <c r="D191" s="400"/>
      <c r="E191" s="400"/>
      <c r="F191" s="400"/>
      <c r="G191" s="400"/>
      <c r="H191" s="400"/>
      <c r="I191" s="400"/>
      <c r="J191" s="400"/>
      <c r="K191" s="400"/>
      <c r="L191" s="152"/>
      <c r="M191" s="150"/>
      <c r="N191" s="153"/>
      <c r="EZ191" s="96"/>
      <c r="FA191" s="97"/>
      <c r="FC191" s="97"/>
      <c r="FD191" s="97"/>
      <c r="FE191" s="97"/>
      <c r="FK191" s="97"/>
      <c r="FM191" s="97"/>
      <c r="FN191" s="98" t="s">
        <v>1214</v>
      </c>
    </row>
    <row r="192" spans="1:170" customFormat="1" ht="14.25" x14ac:dyDescent="0.45">
      <c r="A192" s="148"/>
      <c r="B192" s="109"/>
      <c r="C192" s="400" t="s">
        <v>1220</v>
      </c>
      <c r="D192" s="400"/>
      <c r="E192" s="400"/>
      <c r="F192" s="400"/>
      <c r="G192" s="400"/>
      <c r="H192" s="400"/>
      <c r="I192" s="400"/>
      <c r="J192" s="400"/>
      <c r="K192" s="400"/>
      <c r="L192" s="149">
        <v>46116.83</v>
      </c>
      <c r="M192" s="150"/>
      <c r="N192" s="151">
        <v>2407759.69</v>
      </c>
      <c r="EZ192" s="96"/>
      <c r="FA192" s="97"/>
      <c r="FC192" s="97"/>
      <c r="FD192" s="97"/>
      <c r="FE192" s="97"/>
      <c r="FK192" s="97"/>
      <c r="FM192" s="97"/>
      <c r="FN192" s="98" t="s">
        <v>1220</v>
      </c>
    </row>
    <row r="193" spans="1:172" customFormat="1" ht="14.25" x14ac:dyDescent="0.45">
      <c r="A193" s="148"/>
      <c r="B193" s="109"/>
      <c r="C193" s="400" t="s">
        <v>1221</v>
      </c>
      <c r="D193" s="400"/>
      <c r="E193" s="400"/>
      <c r="F193" s="400"/>
      <c r="G193" s="400"/>
      <c r="H193" s="400"/>
      <c r="I193" s="400"/>
      <c r="J193" s="400"/>
      <c r="K193" s="400"/>
      <c r="L193" s="154">
        <v>495.85</v>
      </c>
      <c r="M193" s="150"/>
      <c r="N193" s="151">
        <v>7789.8</v>
      </c>
      <c r="EZ193" s="96"/>
      <c r="FA193" s="97"/>
      <c r="FC193" s="97"/>
      <c r="FD193" s="97"/>
      <c r="FE193" s="97"/>
      <c r="FK193" s="97"/>
      <c r="FM193" s="97"/>
      <c r="FN193" s="98" t="s">
        <v>1221</v>
      </c>
    </row>
    <row r="194" spans="1:172" customFormat="1" ht="14.25" x14ac:dyDescent="0.45">
      <c r="A194" s="148"/>
      <c r="B194" s="109"/>
      <c r="C194" s="400" t="s">
        <v>1222</v>
      </c>
      <c r="D194" s="400"/>
      <c r="E194" s="400"/>
      <c r="F194" s="400"/>
      <c r="G194" s="400"/>
      <c r="H194" s="400"/>
      <c r="I194" s="400"/>
      <c r="J194" s="400"/>
      <c r="K194" s="400"/>
      <c r="L194" s="154">
        <v>88.07</v>
      </c>
      <c r="M194" s="150"/>
      <c r="N194" s="151">
        <v>4598.13</v>
      </c>
      <c r="EZ194" s="96"/>
      <c r="FA194" s="97"/>
      <c r="FC194" s="97"/>
      <c r="FD194" s="97"/>
      <c r="FE194" s="97"/>
      <c r="FK194" s="97"/>
      <c r="FM194" s="97"/>
      <c r="FN194" s="98" t="s">
        <v>1222</v>
      </c>
    </row>
    <row r="195" spans="1:172" customFormat="1" ht="14.25" x14ac:dyDescent="0.45">
      <c r="A195" s="148"/>
      <c r="B195" s="109"/>
      <c r="C195" s="400" t="s">
        <v>1223</v>
      </c>
      <c r="D195" s="400"/>
      <c r="E195" s="400"/>
      <c r="F195" s="400"/>
      <c r="G195" s="400"/>
      <c r="H195" s="400"/>
      <c r="I195" s="400"/>
      <c r="J195" s="400"/>
      <c r="K195" s="400"/>
      <c r="L195" s="149">
        <v>215873.78</v>
      </c>
      <c r="M195" s="150"/>
      <c r="N195" s="151">
        <v>2050800.93</v>
      </c>
      <c r="EZ195" s="96"/>
      <c r="FA195" s="97"/>
      <c r="FC195" s="97"/>
      <c r="FD195" s="97"/>
      <c r="FE195" s="97"/>
      <c r="FK195" s="97"/>
      <c r="FM195" s="97"/>
      <c r="FN195" s="98" t="s">
        <v>1223</v>
      </c>
    </row>
    <row r="196" spans="1:172" customFormat="1" ht="14.25" x14ac:dyDescent="0.45">
      <c r="A196" s="148"/>
      <c r="B196" s="109"/>
      <c r="C196" s="400" t="s">
        <v>1224</v>
      </c>
      <c r="D196" s="400"/>
      <c r="E196" s="400"/>
      <c r="F196" s="400"/>
      <c r="G196" s="400"/>
      <c r="H196" s="400"/>
      <c r="I196" s="400"/>
      <c r="J196" s="400"/>
      <c r="K196" s="400"/>
      <c r="L196" s="149">
        <v>44887.27</v>
      </c>
      <c r="M196" s="150"/>
      <c r="N196" s="151">
        <v>2343563.94</v>
      </c>
      <c r="EZ196" s="96"/>
      <c r="FA196" s="97"/>
      <c r="FC196" s="97"/>
      <c r="FD196" s="97"/>
      <c r="FE196" s="97"/>
      <c r="FK196" s="97"/>
      <c r="FM196" s="97"/>
      <c r="FN196" s="98" t="s">
        <v>1224</v>
      </c>
    </row>
    <row r="197" spans="1:172" customFormat="1" ht="14.25" x14ac:dyDescent="0.45">
      <c r="A197" s="148"/>
      <c r="B197" s="109"/>
      <c r="C197" s="400" t="s">
        <v>1225</v>
      </c>
      <c r="D197" s="400"/>
      <c r="E197" s="400"/>
      <c r="F197" s="400"/>
      <c r="G197" s="400"/>
      <c r="H197" s="400"/>
      <c r="I197" s="400"/>
      <c r="J197" s="400"/>
      <c r="K197" s="400"/>
      <c r="L197" s="149">
        <v>25086.799999999999</v>
      </c>
      <c r="M197" s="150"/>
      <c r="N197" s="151">
        <v>1309781.3899999999</v>
      </c>
      <c r="EZ197" s="96"/>
      <c r="FA197" s="97"/>
      <c r="FC197" s="97"/>
      <c r="FD197" s="97"/>
      <c r="FE197" s="97"/>
      <c r="FK197" s="97"/>
      <c r="FM197" s="97"/>
      <c r="FN197" s="98" t="s">
        <v>1225</v>
      </c>
    </row>
    <row r="198" spans="1:172" customFormat="1" ht="14.25" x14ac:dyDescent="0.45">
      <c r="A198" s="148"/>
      <c r="B198" s="109"/>
      <c r="C198" s="400" t="s">
        <v>1226</v>
      </c>
      <c r="D198" s="400"/>
      <c r="E198" s="400"/>
      <c r="F198" s="400"/>
      <c r="G198" s="400"/>
      <c r="H198" s="400"/>
      <c r="I198" s="400"/>
      <c r="J198" s="400"/>
      <c r="K198" s="400"/>
      <c r="L198" s="149">
        <v>46204.9</v>
      </c>
      <c r="M198" s="150"/>
      <c r="N198" s="151">
        <v>2412357.8199999998</v>
      </c>
      <c r="EZ198" s="96"/>
      <c r="FA198" s="97"/>
      <c r="FC198" s="97"/>
      <c r="FD198" s="97"/>
      <c r="FE198" s="97"/>
      <c r="FK198" s="97"/>
      <c r="FM198" s="97"/>
      <c r="FN198" s="98" t="s">
        <v>1226</v>
      </c>
    </row>
    <row r="199" spans="1:172" customFormat="1" ht="14.25" x14ac:dyDescent="0.45">
      <c r="A199" s="148"/>
      <c r="B199" s="109"/>
      <c r="C199" s="400" t="s">
        <v>1227</v>
      </c>
      <c r="D199" s="400"/>
      <c r="E199" s="400"/>
      <c r="F199" s="400"/>
      <c r="G199" s="400"/>
      <c r="H199" s="400"/>
      <c r="I199" s="400"/>
      <c r="J199" s="400"/>
      <c r="K199" s="400"/>
      <c r="L199" s="149">
        <v>44887.27</v>
      </c>
      <c r="M199" s="150"/>
      <c r="N199" s="151">
        <v>2343563.94</v>
      </c>
      <c r="EZ199" s="96"/>
      <c r="FA199" s="97"/>
      <c r="FC199" s="97"/>
      <c r="FD199" s="97"/>
      <c r="FE199" s="97"/>
      <c r="FK199" s="97"/>
      <c r="FM199" s="97"/>
      <c r="FN199" s="98" t="s">
        <v>1227</v>
      </c>
    </row>
    <row r="200" spans="1:172" customFormat="1" ht="14.25" x14ac:dyDescent="0.45">
      <c r="A200" s="148"/>
      <c r="B200" s="109"/>
      <c r="C200" s="400" t="s">
        <v>1228</v>
      </c>
      <c r="D200" s="400"/>
      <c r="E200" s="400"/>
      <c r="F200" s="400"/>
      <c r="G200" s="400"/>
      <c r="H200" s="400"/>
      <c r="I200" s="400"/>
      <c r="J200" s="400"/>
      <c r="K200" s="400"/>
      <c r="L200" s="149">
        <v>25086.799999999999</v>
      </c>
      <c r="M200" s="150"/>
      <c r="N200" s="151">
        <v>1309781.3899999999</v>
      </c>
      <c r="EZ200" s="96"/>
      <c r="FA200" s="97"/>
      <c r="FC200" s="97"/>
      <c r="FD200" s="97"/>
      <c r="FE200" s="97"/>
      <c r="FK200" s="97"/>
      <c r="FM200" s="97"/>
      <c r="FN200" s="98" t="s">
        <v>1228</v>
      </c>
    </row>
    <row r="201" spans="1:172" customFormat="1" ht="14.25" x14ac:dyDescent="0.45">
      <c r="A201" s="148"/>
      <c r="B201" s="144"/>
      <c r="C201" s="403" t="s">
        <v>1229</v>
      </c>
      <c r="D201" s="403"/>
      <c r="E201" s="403"/>
      <c r="F201" s="403"/>
      <c r="G201" s="403"/>
      <c r="H201" s="403"/>
      <c r="I201" s="403"/>
      <c r="J201" s="403"/>
      <c r="K201" s="403"/>
      <c r="L201" s="155">
        <v>332460.53000000003</v>
      </c>
      <c r="M201" s="146"/>
      <c r="N201" s="156">
        <v>8119695.75</v>
      </c>
      <c r="EZ201" s="96"/>
      <c r="FA201" s="97"/>
      <c r="FC201" s="97"/>
      <c r="FD201" s="97"/>
      <c r="FE201" s="97"/>
      <c r="FK201" s="97"/>
      <c r="FM201" s="97"/>
      <c r="FO201" s="97" t="s">
        <v>1229</v>
      </c>
    </row>
    <row r="202" spans="1:172" customFormat="1" ht="14.25" x14ac:dyDescent="0.45">
      <c r="A202" s="148"/>
      <c r="B202" s="109"/>
      <c r="C202" s="400" t="s">
        <v>1230</v>
      </c>
      <c r="D202" s="400"/>
      <c r="E202" s="400"/>
      <c r="F202" s="400"/>
      <c r="G202" s="400"/>
      <c r="H202" s="400"/>
      <c r="I202" s="400"/>
      <c r="J202" s="400"/>
      <c r="K202" s="400"/>
      <c r="L202" s="152"/>
      <c r="M202" s="150"/>
      <c r="N202" s="153"/>
      <c r="EZ202" s="96"/>
      <c r="FA202" s="97"/>
      <c r="FC202" s="97"/>
      <c r="FD202" s="97"/>
      <c r="FE202" s="97"/>
      <c r="FK202" s="97"/>
      <c r="FM202" s="97"/>
      <c r="FN202" s="98" t="s">
        <v>1230</v>
      </c>
      <c r="FO202" s="97"/>
    </row>
    <row r="203" spans="1:172" customFormat="1" ht="14.25" x14ac:dyDescent="0.45">
      <c r="A203" s="148"/>
      <c r="B203" s="109"/>
      <c r="C203" s="400" t="s">
        <v>1231</v>
      </c>
      <c r="D203" s="400"/>
      <c r="E203" s="400"/>
      <c r="F203" s="400"/>
      <c r="G203" s="400"/>
      <c r="H203" s="400"/>
      <c r="I203" s="111" t="s">
        <v>1232</v>
      </c>
      <c r="J203" s="157"/>
      <c r="K203" s="157"/>
      <c r="L203" s="152"/>
      <c r="M203" s="150"/>
      <c r="N203" s="153"/>
      <c r="EZ203" s="96"/>
      <c r="FA203" s="97"/>
      <c r="FC203" s="97"/>
      <c r="FD203" s="97"/>
      <c r="FE203" s="97"/>
      <c r="FK203" s="97"/>
      <c r="FM203" s="97"/>
      <c r="FO203" s="97"/>
      <c r="FP203" s="98" t="s">
        <v>1231</v>
      </c>
    </row>
    <row r="204" spans="1:172" customFormat="1" ht="14.25" x14ac:dyDescent="0.45">
      <c r="A204" s="148"/>
      <c r="B204" s="109"/>
      <c r="C204" s="400" t="s">
        <v>1233</v>
      </c>
      <c r="D204" s="400"/>
      <c r="E204" s="400"/>
      <c r="F204" s="400"/>
      <c r="G204" s="400"/>
      <c r="H204" s="400"/>
      <c r="I204" s="111" t="s">
        <v>1234</v>
      </c>
      <c r="J204" s="157"/>
      <c r="K204" s="157"/>
      <c r="L204" s="152"/>
      <c r="M204" s="150"/>
      <c r="N204" s="153"/>
      <c r="EZ204" s="96"/>
      <c r="FA204" s="97"/>
      <c r="FC204" s="97"/>
      <c r="FD204" s="97"/>
      <c r="FE204" s="97"/>
      <c r="FK204" s="97"/>
      <c r="FM204" s="97"/>
      <c r="FO204" s="97"/>
      <c r="FP204" s="98" t="s">
        <v>1233</v>
      </c>
    </row>
    <row r="205" spans="1:172" customFormat="1" ht="14.25" x14ac:dyDescent="0.45">
      <c r="A205" s="415" t="s">
        <v>1235</v>
      </c>
      <c r="B205" s="416"/>
      <c r="C205" s="416"/>
      <c r="D205" s="416"/>
      <c r="E205" s="416"/>
      <c r="F205" s="416"/>
      <c r="G205" s="416"/>
      <c r="H205" s="416"/>
      <c r="I205" s="416"/>
      <c r="J205" s="416"/>
      <c r="K205" s="416"/>
      <c r="L205" s="416"/>
      <c r="M205" s="416"/>
      <c r="N205" s="417"/>
      <c r="EZ205" s="96" t="s">
        <v>1235</v>
      </c>
      <c r="FA205" s="97"/>
      <c r="FC205" s="97"/>
      <c r="FD205" s="97"/>
      <c r="FE205" s="97"/>
      <c r="FK205" s="97"/>
      <c r="FM205" s="97"/>
      <c r="FO205" s="97"/>
    </row>
    <row r="206" spans="1:172" customFormat="1" ht="14.25" x14ac:dyDescent="0.45">
      <c r="A206" s="412" t="s">
        <v>1236</v>
      </c>
      <c r="B206" s="413"/>
      <c r="C206" s="413"/>
      <c r="D206" s="413"/>
      <c r="E206" s="413"/>
      <c r="F206" s="413"/>
      <c r="G206" s="413"/>
      <c r="H206" s="413"/>
      <c r="I206" s="413"/>
      <c r="J206" s="413"/>
      <c r="K206" s="413"/>
      <c r="L206" s="413"/>
      <c r="M206" s="413"/>
      <c r="N206" s="414"/>
      <c r="EZ206" s="96"/>
      <c r="FA206" s="97" t="s">
        <v>1236</v>
      </c>
      <c r="FC206" s="97"/>
      <c r="FD206" s="97"/>
      <c r="FE206" s="97"/>
      <c r="FK206" s="97"/>
      <c r="FM206" s="97"/>
      <c r="FO206" s="97"/>
    </row>
    <row r="207" spans="1:172" customFormat="1" ht="14.25" x14ac:dyDescent="0.45">
      <c r="A207" s="409" t="s">
        <v>1237</v>
      </c>
      <c r="B207" s="410"/>
      <c r="C207" s="410"/>
      <c r="D207" s="410"/>
      <c r="E207" s="410"/>
      <c r="F207" s="410"/>
      <c r="G207" s="410"/>
      <c r="H207" s="410"/>
      <c r="I207" s="410"/>
      <c r="J207" s="410"/>
      <c r="K207" s="410"/>
      <c r="L207" s="410"/>
      <c r="M207" s="410"/>
      <c r="N207" s="411"/>
      <c r="EZ207" s="96"/>
      <c r="FA207" s="97"/>
      <c r="FB207" s="98" t="s">
        <v>1237</v>
      </c>
      <c r="FC207" s="97"/>
      <c r="FD207" s="97"/>
      <c r="FE207" s="97"/>
      <c r="FK207" s="97"/>
      <c r="FM207" s="97"/>
      <c r="FO207" s="97"/>
    </row>
    <row r="208" spans="1:172" customFormat="1" ht="41.65" x14ac:dyDescent="0.45">
      <c r="A208" s="99" t="s">
        <v>1238</v>
      </c>
      <c r="B208" s="100" t="s">
        <v>1239</v>
      </c>
      <c r="C208" s="406" t="s">
        <v>1240</v>
      </c>
      <c r="D208" s="406"/>
      <c r="E208" s="406"/>
      <c r="F208" s="101" t="s">
        <v>1129</v>
      </c>
      <c r="G208" s="102">
        <v>90</v>
      </c>
      <c r="H208" s="103">
        <v>1</v>
      </c>
      <c r="I208" s="103">
        <v>90</v>
      </c>
      <c r="J208" s="104"/>
      <c r="K208" s="102"/>
      <c r="L208" s="104"/>
      <c r="M208" s="102"/>
      <c r="N208" s="105"/>
      <c r="EZ208" s="96"/>
      <c r="FA208" s="97"/>
      <c r="FC208" s="97" t="s">
        <v>1240</v>
      </c>
      <c r="FD208" s="97" t="s">
        <v>1072</v>
      </c>
      <c r="FE208" s="97" t="s">
        <v>1072</v>
      </c>
      <c r="FK208" s="97"/>
      <c r="FM208" s="97"/>
      <c r="FO208" s="97"/>
    </row>
    <row r="209" spans="1:171" customFormat="1" ht="14.25" x14ac:dyDescent="0.45">
      <c r="A209" s="106"/>
      <c r="B209" s="107"/>
      <c r="C209" s="405" t="s">
        <v>1241</v>
      </c>
      <c r="D209" s="405"/>
      <c r="E209" s="405"/>
      <c r="F209" s="405"/>
      <c r="G209" s="405"/>
      <c r="H209" s="405"/>
      <c r="I209" s="405"/>
      <c r="J209" s="405"/>
      <c r="K209" s="405"/>
      <c r="L209" s="405"/>
      <c r="M209" s="405"/>
      <c r="N209" s="408"/>
      <c r="EZ209" s="96"/>
      <c r="FA209" s="97"/>
      <c r="FC209" s="97"/>
      <c r="FD209" s="97"/>
      <c r="FE209" s="97"/>
      <c r="FF209" s="98" t="s">
        <v>1241</v>
      </c>
      <c r="FK209" s="97"/>
      <c r="FM209" s="97"/>
      <c r="FO209" s="97"/>
    </row>
    <row r="210" spans="1:171" customFormat="1" ht="51.75" x14ac:dyDescent="0.45">
      <c r="A210" s="108"/>
      <c r="B210" s="109" t="s">
        <v>1131</v>
      </c>
      <c r="C210" s="399" t="s">
        <v>1132</v>
      </c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407"/>
      <c r="EZ210" s="96"/>
      <c r="FA210" s="97"/>
      <c r="FC210" s="97"/>
      <c r="FD210" s="97"/>
      <c r="FE210" s="97"/>
      <c r="FG210" s="98" t="s">
        <v>1132</v>
      </c>
      <c r="FK210" s="97"/>
      <c r="FM210" s="97"/>
      <c r="FO210" s="97"/>
    </row>
    <row r="211" spans="1:171" customFormat="1" ht="51.75" x14ac:dyDescent="0.45">
      <c r="A211" s="108"/>
      <c r="B211" s="109" t="s">
        <v>1133</v>
      </c>
      <c r="C211" s="399" t="s">
        <v>1134</v>
      </c>
      <c r="D211" s="399"/>
      <c r="E211" s="399"/>
      <c r="F211" s="399"/>
      <c r="G211" s="399"/>
      <c r="H211" s="399"/>
      <c r="I211" s="399"/>
      <c r="J211" s="399"/>
      <c r="K211" s="399"/>
      <c r="L211" s="399"/>
      <c r="M211" s="399"/>
      <c r="N211" s="407"/>
      <c r="EZ211" s="96"/>
      <c r="FA211" s="97"/>
      <c r="FC211" s="97"/>
      <c r="FD211" s="97"/>
      <c r="FE211" s="97"/>
      <c r="FG211" s="98" t="s">
        <v>1134</v>
      </c>
      <c r="FK211" s="97"/>
      <c r="FM211" s="97"/>
      <c r="FO211" s="97"/>
    </row>
    <row r="212" spans="1:171" customFormat="1" ht="14.25" x14ac:dyDescent="0.45">
      <c r="A212" s="110"/>
      <c r="B212" s="109" t="s">
        <v>1126</v>
      </c>
      <c r="C212" s="405" t="s">
        <v>1137</v>
      </c>
      <c r="D212" s="405"/>
      <c r="E212" s="405"/>
      <c r="F212" s="111"/>
      <c r="G212" s="112"/>
      <c r="H212" s="112"/>
      <c r="I212" s="112"/>
      <c r="J212" s="113">
        <v>702.3</v>
      </c>
      <c r="K212" s="119">
        <v>1.5</v>
      </c>
      <c r="L212" s="115">
        <v>94810.5</v>
      </c>
      <c r="M212" s="116">
        <v>52.21</v>
      </c>
      <c r="N212" s="117">
        <v>4950056.21</v>
      </c>
      <c r="EZ212" s="96"/>
      <c r="FA212" s="97"/>
      <c r="FC212" s="97"/>
      <c r="FD212" s="97"/>
      <c r="FE212" s="97"/>
      <c r="FH212" s="98" t="s">
        <v>1137</v>
      </c>
      <c r="FK212" s="97"/>
      <c r="FM212" s="97"/>
      <c r="FO212" s="97"/>
    </row>
    <row r="213" spans="1:171" customFormat="1" ht="14.25" x14ac:dyDescent="0.45">
      <c r="A213" s="110"/>
      <c r="B213" s="109" t="s">
        <v>571</v>
      </c>
      <c r="C213" s="405" t="s">
        <v>1165</v>
      </c>
      <c r="D213" s="405"/>
      <c r="E213" s="405"/>
      <c r="F213" s="111"/>
      <c r="G213" s="112"/>
      <c r="H213" s="112"/>
      <c r="I213" s="112"/>
      <c r="J213" s="113">
        <v>102.21</v>
      </c>
      <c r="K213" s="119">
        <v>1.5</v>
      </c>
      <c r="L213" s="115">
        <v>13798.35</v>
      </c>
      <c r="M213" s="116">
        <v>15.71</v>
      </c>
      <c r="N213" s="117">
        <v>216772.08</v>
      </c>
      <c r="EZ213" s="96"/>
      <c r="FA213" s="97"/>
      <c r="FC213" s="97"/>
      <c r="FD213" s="97"/>
      <c r="FE213" s="97"/>
      <c r="FH213" s="98" t="s">
        <v>1165</v>
      </c>
      <c r="FK213" s="97"/>
      <c r="FM213" s="97"/>
      <c r="FO213" s="97"/>
    </row>
    <row r="214" spans="1:171" customFormat="1" ht="14.25" x14ac:dyDescent="0.45">
      <c r="A214" s="110"/>
      <c r="B214" s="109" t="s">
        <v>1156</v>
      </c>
      <c r="C214" s="405" t="s">
        <v>1166</v>
      </c>
      <c r="D214" s="405"/>
      <c r="E214" s="405"/>
      <c r="F214" s="111"/>
      <c r="G214" s="112"/>
      <c r="H214" s="112"/>
      <c r="I214" s="112"/>
      <c r="J214" s="113">
        <v>13.48</v>
      </c>
      <c r="K214" s="119">
        <v>1.5</v>
      </c>
      <c r="L214" s="115">
        <v>1819.8</v>
      </c>
      <c r="M214" s="116">
        <v>52.21</v>
      </c>
      <c r="N214" s="117">
        <v>95011.76</v>
      </c>
      <c r="EZ214" s="96"/>
      <c r="FA214" s="97"/>
      <c r="FC214" s="97"/>
      <c r="FD214" s="97"/>
      <c r="FE214" s="97"/>
      <c r="FH214" s="98" t="s">
        <v>1166</v>
      </c>
      <c r="FK214" s="97"/>
      <c r="FM214" s="97"/>
      <c r="FO214" s="97"/>
    </row>
    <row r="215" spans="1:171" customFormat="1" ht="14.25" x14ac:dyDescent="0.45">
      <c r="A215" s="110"/>
      <c r="B215" s="109" t="s">
        <v>1161</v>
      </c>
      <c r="C215" s="405" t="s">
        <v>1167</v>
      </c>
      <c r="D215" s="405"/>
      <c r="E215" s="405"/>
      <c r="F215" s="111"/>
      <c r="G215" s="112"/>
      <c r="H215" s="112"/>
      <c r="I215" s="112"/>
      <c r="J215" s="115">
        <v>1933.14</v>
      </c>
      <c r="K215" s="112"/>
      <c r="L215" s="115">
        <v>173982.6</v>
      </c>
      <c r="M215" s="119">
        <v>9.5</v>
      </c>
      <c r="N215" s="117">
        <v>1652834.7</v>
      </c>
      <c r="EZ215" s="96"/>
      <c r="FA215" s="97"/>
      <c r="FC215" s="97"/>
      <c r="FD215" s="97"/>
      <c r="FE215" s="97"/>
      <c r="FH215" s="98" t="s">
        <v>1167</v>
      </c>
      <c r="FK215" s="97"/>
      <c r="FM215" s="97"/>
      <c r="FO215" s="97"/>
    </row>
    <row r="216" spans="1:171" customFormat="1" ht="14.25" x14ac:dyDescent="0.45">
      <c r="A216" s="118"/>
      <c r="B216" s="109"/>
      <c r="C216" s="405" t="s">
        <v>1138</v>
      </c>
      <c r="D216" s="405"/>
      <c r="E216" s="405"/>
      <c r="F216" s="111" t="s">
        <v>1139</v>
      </c>
      <c r="G216" s="116">
        <v>85.23</v>
      </c>
      <c r="H216" s="119">
        <v>1.5</v>
      </c>
      <c r="I216" s="116">
        <v>11506.05</v>
      </c>
      <c r="J216" s="120"/>
      <c r="K216" s="112"/>
      <c r="L216" s="120"/>
      <c r="M216" s="112"/>
      <c r="N216" s="121"/>
      <c r="EZ216" s="96"/>
      <c r="FA216" s="97"/>
      <c r="FC216" s="97"/>
      <c r="FD216" s="97"/>
      <c r="FE216" s="97"/>
      <c r="FI216" s="98" t="s">
        <v>1138</v>
      </c>
      <c r="FK216" s="97"/>
      <c r="FM216" s="97"/>
      <c r="FO216" s="97"/>
    </row>
    <row r="217" spans="1:171" customFormat="1" ht="14.25" x14ac:dyDescent="0.45">
      <c r="A217" s="118"/>
      <c r="B217" s="109"/>
      <c r="C217" s="405" t="s">
        <v>1168</v>
      </c>
      <c r="D217" s="405"/>
      <c r="E217" s="405"/>
      <c r="F217" s="111" t="s">
        <v>1139</v>
      </c>
      <c r="G217" s="116">
        <v>1.0900000000000001</v>
      </c>
      <c r="H217" s="119">
        <v>1.5</v>
      </c>
      <c r="I217" s="116">
        <v>147.15</v>
      </c>
      <c r="J217" s="120"/>
      <c r="K217" s="112"/>
      <c r="L217" s="120"/>
      <c r="M217" s="112"/>
      <c r="N217" s="121"/>
      <c r="EZ217" s="96"/>
      <c r="FA217" s="97"/>
      <c r="FC217" s="97"/>
      <c r="FD217" s="97"/>
      <c r="FE217" s="97"/>
      <c r="FI217" s="98" t="s">
        <v>1168</v>
      </c>
      <c r="FK217" s="97"/>
      <c r="FM217" s="97"/>
      <c r="FO217" s="97"/>
    </row>
    <row r="218" spans="1:171" customFormat="1" ht="14.25" x14ac:dyDescent="0.45">
      <c r="A218" s="106"/>
      <c r="B218" s="109"/>
      <c r="C218" s="404" t="s">
        <v>1140</v>
      </c>
      <c r="D218" s="404"/>
      <c r="E218" s="404"/>
      <c r="F218" s="122"/>
      <c r="G218" s="123"/>
      <c r="H218" s="123"/>
      <c r="I218" s="123"/>
      <c r="J218" s="125">
        <v>2737.65</v>
      </c>
      <c r="K218" s="123"/>
      <c r="L218" s="125">
        <v>282591.45</v>
      </c>
      <c r="M218" s="123"/>
      <c r="N218" s="126">
        <v>6819662.9900000002</v>
      </c>
      <c r="EZ218" s="96"/>
      <c r="FA218" s="97"/>
      <c r="FC218" s="97"/>
      <c r="FD218" s="97"/>
      <c r="FE218" s="97"/>
      <c r="FJ218" s="98" t="s">
        <v>1140</v>
      </c>
      <c r="FK218" s="97"/>
      <c r="FM218" s="97"/>
      <c r="FO218" s="97"/>
    </row>
    <row r="219" spans="1:171" customFormat="1" ht="14.25" x14ac:dyDescent="0.45">
      <c r="A219" s="118"/>
      <c r="B219" s="109"/>
      <c r="C219" s="405" t="s">
        <v>1141</v>
      </c>
      <c r="D219" s="405"/>
      <c r="E219" s="405"/>
      <c r="F219" s="111"/>
      <c r="G219" s="112"/>
      <c r="H219" s="112"/>
      <c r="I219" s="112"/>
      <c r="J219" s="120"/>
      <c r="K219" s="112"/>
      <c r="L219" s="115">
        <v>96630.3</v>
      </c>
      <c r="M219" s="112"/>
      <c r="N219" s="117">
        <v>5045067.97</v>
      </c>
      <c r="EZ219" s="96"/>
      <c r="FA219" s="97"/>
      <c r="FC219" s="97"/>
      <c r="FD219" s="97"/>
      <c r="FE219" s="97"/>
      <c r="FI219" s="98" t="s">
        <v>1141</v>
      </c>
      <c r="FK219" s="97"/>
      <c r="FM219" s="97"/>
      <c r="FO219" s="97"/>
    </row>
    <row r="220" spans="1:171" customFormat="1" ht="41.65" x14ac:dyDescent="0.45">
      <c r="A220" s="118"/>
      <c r="B220" s="109" t="s">
        <v>1242</v>
      </c>
      <c r="C220" s="405" t="s">
        <v>1243</v>
      </c>
      <c r="D220" s="405"/>
      <c r="E220" s="405"/>
      <c r="F220" s="111" t="s">
        <v>1144</v>
      </c>
      <c r="G220" s="127">
        <v>103</v>
      </c>
      <c r="H220" s="112"/>
      <c r="I220" s="127">
        <v>103</v>
      </c>
      <c r="J220" s="120"/>
      <c r="K220" s="112"/>
      <c r="L220" s="115">
        <v>99529.21</v>
      </c>
      <c r="M220" s="112"/>
      <c r="N220" s="117">
        <v>5196420.01</v>
      </c>
      <c r="EZ220" s="96"/>
      <c r="FA220" s="97"/>
      <c r="FC220" s="97"/>
      <c r="FD220" s="97"/>
      <c r="FE220" s="97"/>
      <c r="FI220" s="98" t="s">
        <v>1243</v>
      </c>
      <c r="FK220" s="97"/>
      <c r="FM220" s="97"/>
      <c r="FO220" s="97"/>
    </row>
    <row r="221" spans="1:171" customFormat="1" ht="41.65" x14ac:dyDescent="0.45">
      <c r="A221" s="118"/>
      <c r="B221" s="109" t="s">
        <v>1244</v>
      </c>
      <c r="C221" s="405" t="s">
        <v>1245</v>
      </c>
      <c r="D221" s="405"/>
      <c r="E221" s="405"/>
      <c r="F221" s="111" t="s">
        <v>1144</v>
      </c>
      <c r="G221" s="127">
        <v>59</v>
      </c>
      <c r="H221" s="112"/>
      <c r="I221" s="127">
        <v>59</v>
      </c>
      <c r="J221" s="120"/>
      <c r="K221" s="112"/>
      <c r="L221" s="115">
        <v>57011.88</v>
      </c>
      <c r="M221" s="112"/>
      <c r="N221" s="117">
        <v>2976590.1</v>
      </c>
      <c r="EZ221" s="96"/>
      <c r="FA221" s="97"/>
      <c r="FC221" s="97"/>
      <c r="FD221" s="97"/>
      <c r="FE221" s="97"/>
      <c r="FI221" s="98" t="s">
        <v>1245</v>
      </c>
      <c r="FK221" s="97"/>
      <c r="FM221" s="97"/>
      <c r="FO221" s="97"/>
    </row>
    <row r="222" spans="1:171" customFormat="1" ht="14.25" x14ac:dyDescent="0.45">
      <c r="A222" s="128"/>
      <c r="B222" s="129"/>
      <c r="C222" s="406" t="s">
        <v>1147</v>
      </c>
      <c r="D222" s="406"/>
      <c r="E222" s="406"/>
      <c r="F222" s="101"/>
      <c r="G222" s="102"/>
      <c r="H222" s="102"/>
      <c r="I222" s="102"/>
      <c r="J222" s="104"/>
      <c r="K222" s="102"/>
      <c r="L222" s="130">
        <v>439132.54</v>
      </c>
      <c r="M222" s="123"/>
      <c r="N222" s="131">
        <v>14992673.1</v>
      </c>
      <c r="EZ222" s="96"/>
      <c r="FA222" s="97"/>
      <c r="FC222" s="97"/>
      <c r="FD222" s="97"/>
      <c r="FE222" s="97"/>
      <c r="FK222" s="97" t="s">
        <v>1147</v>
      </c>
      <c r="FM222" s="97"/>
      <c r="FO222" s="97"/>
    </row>
    <row r="223" spans="1:171" customFormat="1" ht="31.5" x14ac:dyDescent="0.45">
      <c r="A223" s="99" t="s">
        <v>1246</v>
      </c>
      <c r="B223" s="100" t="s">
        <v>1247</v>
      </c>
      <c r="C223" s="406" t="s">
        <v>1248</v>
      </c>
      <c r="D223" s="406"/>
      <c r="E223" s="406"/>
      <c r="F223" s="101" t="s">
        <v>554</v>
      </c>
      <c r="G223" s="102">
        <v>-88.2</v>
      </c>
      <c r="H223" s="103">
        <v>1</v>
      </c>
      <c r="I223" s="134">
        <v>-88.2</v>
      </c>
      <c r="J223" s="132">
        <v>558.33000000000004</v>
      </c>
      <c r="K223" s="102"/>
      <c r="L223" s="130">
        <v>-49244.71</v>
      </c>
      <c r="M223" s="134">
        <v>9.5</v>
      </c>
      <c r="N223" s="131">
        <v>-467824.75</v>
      </c>
      <c r="EZ223" s="96"/>
      <c r="FA223" s="97"/>
      <c r="FC223" s="97" t="s">
        <v>1248</v>
      </c>
      <c r="FD223" s="97" t="s">
        <v>1072</v>
      </c>
      <c r="FE223" s="97" t="s">
        <v>1072</v>
      </c>
      <c r="FK223" s="97"/>
      <c r="FM223" s="97"/>
      <c r="FO223" s="97"/>
    </row>
    <row r="224" spans="1:171" customFormat="1" ht="14.25" x14ac:dyDescent="0.45">
      <c r="A224" s="128"/>
      <c r="B224" s="129"/>
      <c r="C224" s="406" t="s">
        <v>1147</v>
      </c>
      <c r="D224" s="406"/>
      <c r="E224" s="406"/>
      <c r="F224" s="101"/>
      <c r="G224" s="102"/>
      <c r="H224" s="102"/>
      <c r="I224" s="102"/>
      <c r="J224" s="104"/>
      <c r="K224" s="102"/>
      <c r="L224" s="130">
        <v>-49244.71</v>
      </c>
      <c r="M224" s="123"/>
      <c r="N224" s="131">
        <v>-467824.75</v>
      </c>
      <c r="EZ224" s="96"/>
      <c r="FA224" s="97"/>
      <c r="FC224" s="97"/>
      <c r="FD224" s="97"/>
      <c r="FE224" s="97"/>
      <c r="FK224" s="97" t="s">
        <v>1147</v>
      </c>
      <c r="FM224" s="97"/>
      <c r="FO224" s="97"/>
    </row>
    <row r="225" spans="1:171" customFormat="1" ht="21.4" x14ac:dyDescent="0.45">
      <c r="A225" s="99" t="s">
        <v>1249</v>
      </c>
      <c r="B225" s="100" t="s">
        <v>1250</v>
      </c>
      <c r="C225" s="406" t="s">
        <v>1251</v>
      </c>
      <c r="D225" s="406"/>
      <c r="E225" s="406"/>
      <c r="F225" s="101" t="s">
        <v>554</v>
      </c>
      <c r="G225" s="102">
        <v>-12.6</v>
      </c>
      <c r="H225" s="103">
        <v>1</v>
      </c>
      <c r="I225" s="134">
        <v>-12.6</v>
      </c>
      <c r="J225" s="132">
        <v>621.5</v>
      </c>
      <c r="K225" s="102"/>
      <c r="L225" s="130">
        <v>-7830.9</v>
      </c>
      <c r="M225" s="134">
        <v>9.5</v>
      </c>
      <c r="N225" s="131">
        <v>-74393.55</v>
      </c>
      <c r="EZ225" s="96"/>
      <c r="FA225" s="97"/>
      <c r="FC225" s="97" t="s">
        <v>1251</v>
      </c>
      <c r="FD225" s="97" t="s">
        <v>1072</v>
      </c>
      <c r="FE225" s="97" t="s">
        <v>1072</v>
      </c>
      <c r="FK225" s="97"/>
      <c r="FM225" s="97"/>
      <c r="FO225" s="97"/>
    </row>
    <row r="226" spans="1:171" customFormat="1" ht="14.25" x14ac:dyDescent="0.45">
      <c r="A226" s="128"/>
      <c r="B226" s="129"/>
      <c r="C226" s="406" t="s">
        <v>1147</v>
      </c>
      <c r="D226" s="406"/>
      <c r="E226" s="406"/>
      <c r="F226" s="101"/>
      <c r="G226" s="102"/>
      <c r="H226" s="102"/>
      <c r="I226" s="102"/>
      <c r="J226" s="104"/>
      <c r="K226" s="102"/>
      <c r="L226" s="130">
        <v>-7830.9</v>
      </c>
      <c r="M226" s="123"/>
      <c r="N226" s="131">
        <v>-74393.55</v>
      </c>
      <c r="EZ226" s="96"/>
      <c r="FA226" s="97"/>
      <c r="FC226" s="97"/>
      <c r="FD226" s="97"/>
      <c r="FE226" s="97"/>
      <c r="FK226" s="97" t="s">
        <v>1147</v>
      </c>
      <c r="FM226" s="97"/>
      <c r="FO226" s="97"/>
    </row>
    <row r="227" spans="1:171" customFormat="1" ht="31.5" x14ac:dyDescent="0.45">
      <c r="A227" s="99" t="s">
        <v>1252</v>
      </c>
      <c r="B227" s="100" t="s">
        <v>1253</v>
      </c>
      <c r="C227" s="406" t="s">
        <v>1254</v>
      </c>
      <c r="D227" s="406"/>
      <c r="E227" s="406"/>
      <c r="F227" s="101" t="s">
        <v>554</v>
      </c>
      <c r="G227" s="102">
        <v>-126</v>
      </c>
      <c r="H227" s="103">
        <v>1</v>
      </c>
      <c r="I227" s="103">
        <v>-126</v>
      </c>
      <c r="J227" s="132">
        <v>550</v>
      </c>
      <c r="K227" s="102"/>
      <c r="L227" s="130">
        <v>-69300</v>
      </c>
      <c r="M227" s="134">
        <v>9.5</v>
      </c>
      <c r="N227" s="131">
        <v>-658350</v>
      </c>
      <c r="EZ227" s="96"/>
      <c r="FA227" s="97"/>
      <c r="FC227" s="97" t="s">
        <v>1254</v>
      </c>
      <c r="FD227" s="97" t="s">
        <v>1072</v>
      </c>
      <c r="FE227" s="97" t="s">
        <v>1072</v>
      </c>
      <c r="FK227" s="97"/>
      <c r="FM227" s="97"/>
      <c r="FO227" s="97"/>
    </row>
    <row r="228" spans="1:171" customFormat="1" ht="14.25" x14ac:dyDescent="0.45">
      <c r="A228" s="128"/>
      <c r="B228" s="129"/>
      <c r="C228" s="406" t="s">
        <v>1147</v>
      </c>
      <c r="D228" s="406"/>
      <c r="E228" s="406"/>
      <c r="F228" s="101"/>
      <c r="G228" s="102"/>
      <c r="H228" s="102"/>
      <c r="I228" s="102"/>
      <c r="J228" s="104"/>
      <c r="K228" s="102"/>
      <c r="L228" s="130">
        <v>-69300</v>
      </c>
      <c r="M228" s="123"/>
      <c r="N228" s="131">
        <v>-658350</v>
      </c>
      <c r="EZ228" s="96"/>
      <c r="FA228" s="97"/>
      <c r="FC228" s="97"/>
      <c r="FD228" s="97"/>
      <c r="FE228" s="97"/>
      <c r="FK228" s="97" t="s">
        <v>1147</v>
      </c>
      <c r="FM228" s="97"/>
      <c r="FO228" s="97"/>
    </row>
    <row r="229" spans="1:171" customFormat="1" ht="14.25" x14ac:dyDescent="0.45">
      <c r="A229" s="409" t="s">
        <v>1255</v>
      </c>
      <c r="B229" s="410"/>
      <c r="C229" s="410"/>
      <c r="D229" s="410"/>
      <c r="E229" s="410"/>
      <c r="F229" s="410"/>
      <c r="G229" s="410"/>
      <c r="H229" s="410"/>
      <c r="I229" s="410"/>
      <c r="J229" s="410"/>
      <c r="K229" s="410"/>
      <c r="L229" s="410"/>
      <c r="M229" s="410"/>
      <c r="N229" s="411"/>
      <c r="EZ229" s="96"/>
      <c r="FA229" s="97"/>
      <c r="FB229" s="98" t="s">
        <v>1255</v>
      </c>
      <c r="FC229" s="97"/>
      <c r="FD229" s="97"/>
      <c r="FE229" s="97"/>
      <c r="FK229" s="97"/>
      <c r="FM229" s="97"/>
      <c r="FO229" s="97"/>
    </row>
    <row r="230" spans="1:171" customFormat="1" ht="21.4" x14ac:dyDescent="0.45">
      <c r="A230" s="99" t="s">
        <v>1256</v>
      </c>
      <c r="B230" s="100" t="s">
        <v>1175</v>
      </c>
      <c r="C230" s="406" t="s">
        <v>1257</v>
      </c>
      <c r="D230" s="406"/>
      <c r="E230" s="406"/>
      <c r="F230" s="101" t="s">
        <v>550</v>
      </c>
      <c r="G230" s="102">
        <v>6</v>
      </c>
      <c r="H230" s="103">
        <v>1</v>
      </c>
      <c r="I230" s="103">
        <v>6</v>
      </c>
      <c r="J230" s="130">
        <v>17543.86</v>
      </c>
      <c r="K230" s="133">
        <v>1.04236</v>
      </c>
      <c r="L230" s="130">
        <v>109722.11</v>
      </c>
      <c r="M230" s="134">
        <v>9.5</v>
      </c>
      <c r="N230" s="131">
        <v>1042360.05</v>
      </c>
      <c r="EZ230" s="96"/>
      <c r="FA230" s="97"/>
      <c r="FC230" s="97" t="s">
        <v>1257</v>
      </c>
      <c r="FD230" s="97" t="s">
        <v>1072</v>
      </c>
      <c r="FE230" s="97" t="s">
        <v>1072</v>
      </c>
      <c r="FK230" s="97"/>
      <c r="FM230" s="97"/>
      <c r="FO230" s="97"/>
    </row>
    <row r="231" spans="1:171" customFormat="1" ht="14.25" x14ac:dyDescent="0.45">
      <c r="A231" s="106"/>
      <c r="B231" s="107"/>
      <c r="C231" s="405" t="s">
        <v>1258</v>
      </c>
      <c r="D231" s="405"/>
      <c r="E231" s="405"/>
      <c r="F231" s="405"/>
      <c r="G231" s="405"/>
      <c r="H231" s="405"/>
      <c r="I231" s="405"/>
      <c r="J231" s="405"/>
      <c r="K231" s="405"/>
      <c r="L231" s="405"/>
      <c r="M231" s="405"/>
      <c r="N231" s="408"/>
      <c r="EZ231" s="96"/>
      <c r="FA231" s="97"/>
      <c r="FC231" s="97"/>
      <c r="FD231" s="97"/>
      <c r="FE231" s="97"/>
      <c r="FF231" s="98" t="s">
        <v>1258</v>
      </c>
      <c r="FK231" s="97"/>
      <c r="FM231" s="97"/>
      <c r="FO231" s="97"/>
    </row>
    <row r="232" spans="1:171" customFormat="1" ht="14.25" x14ac:dyDescent="0.45">
      <c r="A232" s="106"/>
      <c r="B232" s="107"/>
      <c r="C232" s="405" t="s">
        <v>1259</v>
      </c>
      <c r="D232" s="405"/>
      <c r="E232" s="405"/>
      <c r="F232" s="405"/>
      <c r="G232" s="405"/>
      <c r="H232" s="405"/>
      <c r="I232" s="405"/>
      <c r="J232" s="405"/>
      <c r="K232" s="405"/>
      <c r="L232" s="405"/>
      <c r="M232" s="405"/>
      <c r="N232" s="408"/>
      <c r="EZ232" s="96"/>
      <c r="FA232" s="97"/>
      <c r="FC232" s="97"/>
      <c r="FD232" s="97"/>
      <c r="FE232" s="97"/>
      <c r="FK232" s="97"/>
      <c r="FL232" s="98" t="s">
        <v>1259</v>
      </c>
      <c r="FM232" s="97"/>
      <c r="FO232" s="97"/>
    </row>
    <row r="233" spans="1:171" customFormat="1" ht="14.25" x14ac:dyDescent="0.45">
      <c r="A233" s="108"/>
      <c r="B233" s="109"/>
      <c r="C233" s="399" t="s">
        <v>1153</v>
      </c>
      <c r="D233" s="399"/>
      <c r="E233" s="399"/>
      <c r="F233" s="399"/>
      <c r="G233" s="399"/>
      <c r="H233" s="399"/>
      <c r="I233" s="399"/>
      <c r="J233" s="399"/>
      <c r="K233" s="399"/>
      <c r="L233" s="399"/>
      <c r="M233" s="399"/>
      <c r="N233" s="407"/>
      <c r="EZ233" s="96"/>
      <c r="FA233" s="97"/>
      <c r="FC233" s="97"/>
      <c r="FD233" s="97"/>
      <c r="FE233" s="97"/>
      <c r="FG233" s="98" t="s">
        <v>1153</v>
      </c>
      <c r="FK233" s="97"/>
      <c r="FM233" s="97"/>
      <c r="FO233" s="97"/>
    </row>
    <row r="234" spans="1:171" customFormat="1" ht="14.25" x14ac:dyDescent="0.45">
      <c r="A234" s="108"/>
      <c r="B234" s="109"/>
      <c r="C234" s="399" t="s">
        <v>1154</v>
      </c>
      <c r="D234" s="399"/>
      <c r="E234" s="399"/>
      <c r="F234" s="399"/>
      <c r="G234" s="399"/>
      <c r="H234" s="399"/>
      <c r="I234" s="399"/>
      <c r="J234" s="399"/>
      <c r="K234" s="399"/>
      <c r="L234" s="399"/>
      <c r="M234" s="399"/>
      <c r="N234" s="407"/>
      <c r="EZ234" s="96"/>
      <c r="FA234" s="97"/>
      <c r="FC234" s="97"/>
      <c r="FD234" s="97"/>
      <c r="FE234" s="97"/>
      <c r="FG234" s="98" t="s">
        <v>1154</v>
      </c>
      <c r="FK234" s="97"/>
      <c r="FM234" s="97"/>
      <c r="FO234" s="97"/>
    </row>
    <row r="235" spans="1:171" customFormat="1" ht="14.25" x14ac:dyDescent="0.45">
      <c r="A235" s="128"/>
      <c r="B235" s="129"/>
      <c r="C235" s="406" t="s">
        <v>1147</v>
      </c>
      <c r="D235" s="406"/>
      <c r="E235" s="406"/>
      <c r="F235" s="101"/>
      <c r="G235" s="102"/>
      <c r="H235" s="102"/>
      <c r="I235" s="102"/>
      <c r="J235" s="104"/>
      <c r="K235" s="102"/>
      <c r="L235" s="130">
        <v>109722.11</v>
      </c>
      <c r="M235" s="123"/>
      <c r="N235" s="131">
        <v>1042360.05</v>
      </c>
      <c r="EZ235" s="96"/>
      <c r="FA235" s="97"/>
      <c r="FC235" s="97"/>
      <c r="FD235" s="97"/>
      <c r="FE235" s="97"/>
      <c r="FK235" s="97" t="s">
        <v>1147</v>
      </c>
      <c r="FM235" s="97"/>
      <c r="FO235" s="97"/>
    </row>
    <row r="236" spans="1:171" customFormat="1" ht="14.25" x14ac:dyDescent="0.45">
      <c r="A236" s="409" t="s">
        <v>1255</v>
      </c>
      <c r="B236" s="410"/>
      <c r="C236" s="410"/>
      <c r="D236" s="410"/>
      <c r="E236" s="410"/>
      <c r="F236" s="410"/>
      <c r="G236" s="410"/>
      <c r="H236" s="410"/>
      <c r="I236" s="410"/>
      <c r="J236" s="410"/>
      <c r="K236" s="410"/>
      <c r="L236" s="410"/>
      <c r="M236" s="410"/>
      <c r="N236" s="411"/>
      <c r="EZ236" s="96"/>
      <c r="FA236" s="97"/>
      <c r="FB236" s="98" t="s">
        <v>1255</v>
      </c>
      <c r="FC236" s="97"/>
      <c r="FD236" s="97"/>
      <c r="FE236" s="97"/>
      <c r="FK236" s="97"/>
      <c r="FM236" s="97"/>
      <c r="FO236" s="97"/>
    </row>
    <row r="237" spans="1:171" customFormat="1" ht="21.4" x14ac:dyDescent="0.45">
      <c r="A237" s="99" t="s">
        <v>1260</v>
      </c>
      <c r="B237" s="100" t="s">
        <v>1175</v>
      </c>
      <c r="C237" s="406" t="s">
        <v>1261</v>
      </c>
      <c r="D237" s="406"/>
      <c r="E237" s="406"/>
      <c r="F237" s="101" t="s">
        <v>550</v>
      </c>
      <c r="G237" s="102">
        <v>6</v>
      </c>
      <c r="H237" s="103">
        <v>1</v>
      </c>
      <c r="I237" s="103">
        <v>6</v>
      </c>
      <c r="J237" s="130">
        <v>7105.26</v>
      </c>
      <c r="K237" s="133">
        <v>1.04236</v>
      </c>
      <c r="L237" s="130">
        <v>44437.43</v>
      </c>
      <c r="M237" s="134">
        <v>9.5</v>
      </c>
      <c r="N237" s="131">
        <v>422155.59</v>
      </c>
      <c r="EZ237" s="96"/>
      <c r="FA237" s="97"/>
      <c r="FC237" s="97" t="s">
        <v>1261</v>
      </c>
      <c r="FD237" s="97" t="s">
        <v>1072</v>
      </c>
      <c r="FE237" s="97" t="s">
        <v>1072</v>
      </c>
      <c r="FK237" s="97"/>
      <c r="FM237" s="97"/>
      <c r="FO237" s="97"/>
    </row>
    <row r="238" spans="1:171" customFormat="1" ht="14.25" x14ac:dyDescent="0.45">
      <c r="A238" s="106"/>
      <c r="B238" s="107"/>
      <c r="C238" s="405" t="s">
        <v>1258</v>
      </c>
      <c r="D238" s="405"/>
      <c r="E238" s="405"/>
      <c r="F238" s="405"/>
      <c r="G238" s="405"/>
      <c r="H238" s="405"/>
      <c r="I238" s="405"/>
      <c r="J238" s="405"/>
      <c r="K238" s="405"/>
      <c r="L238" s="405"/>
      <c r="M238" s="405"/>
      <c r="N238" s="408"/>
      <c r="EZ238" s="96"/>
      <c r="FA238" s="97"/>
      <c r="FC238" s="97"/>
      <c r="FD238" s="97"/>
      <c r="FE238" s="97"/>
      <c r="FF238" s="98" t="s">
        <v>1258</v>
      </c>
      <c r="FK238" s="97"/>
      <c r="FM238" s="97"/>
      <c r="FO238" s="97"/>
    </row>
    <row r="239" spans="1:171" customFormat="1" ht="14.25" x14ac:dyDescent="0.45">
      <c r="A239" s="106"/>
      <c r="B239" s="107"/>
      <c r="C239" s="405" t="s">
        <v>1262</v>
      </c>
      <c r="D239" s="405"/>
      <c r="E239" s="405"/>
      <c r="F239" s="405"/>
      <c r="G239" s="405"/>
      <c r="H239" s="405"/>
      <c r="I239" s="405"/>
      <c r="J239" s="405"/>
      <c r="K239" s="405"/>
      <c r="L239" s="405"/>
      <c r="M239" s="405"/>
      <c r="N239" s="408"/>
      <c r="EZ239" s="96"/>
      <c r="FA239" s="97"/>
      <c r="FC239" s="97"/>
      <c r="FD239" s="97"/>
      <c r="FE239" s="97"/>
      <c r="FK239" s="97"/>
      <c r="FL239" s="98" t="s">
        <v>1262</v>
      </c>
      <c r="FM239" s="97"/>
      <c r="FO239" s="97"/>
    </row>
    <row r="240" spans="1:171" customFormat="1" ht="14.25" x14ac:dyDescent="0.45">
      <c r="A240" s="108"/>
      <c r="B240" s="109"/>
      <c r="C240" s="399" t="s">
        <v>1153</v>
      </c>
      <c r="D240" s="399"/>
      <c r="E240" s="399"/>
      <c r="F240" s="399"/>
      <c r="G240" s="399"/>
      <c r="H240" s="399"/>
      <c r="I240" s="399"/>
      <c r="J240" s="399"/>
      <c r="K240" s="399"/>
      <c r="L240" s="399"/>
      <c r="M240" s="399"/>
      <c r="N240" s="407"/>
      <c r="EZ240" s="96"/>
      <c r="FA240" s="97"/>
      <c r="FC240" s="97"/>
      <c r="FD240" s="97"/>
      <c r="FE240" s="97"/>
      <c r="FG240" s="98" t="s">
        <v>1153</v>
      </c>
      <c r="FK240" s="97"/>
      <c r="FM240" s="97"/>
      <c r="FO240" s="97"/>
    </row>
    <row r="241" spans="1:171" customFormat="1" ht="14.25" x14ac:dyDescent="0.45">
      <c r="A241" s="108"/>
      <c r="B241" s="109"/>
      <c r="C241" s="399" t="s">
        <v>1154</v>
      </c>
      <c r="D241" s="399"/>
      <c r="E241" s="399"/>
      <c r="F241" s="399"/>
      <c r="G241" s="399"/>
      <c r="H241" s="399"/>
      <c r="I241" s="399"/>
      <c r="J241" s="399"/>
      <c r="K241" s="399"/>
      <c r="L241" s="399"/>
      <c r="M241" s="399"/>
      <c r="N241" s="407"/>
      <c r="EZ241" s="96"/>
      <c r="FA241" s="97"/>
      <c r="FC241" s="97"/>
      <c r="FD241" s="97"/>
      <c r="FE241" s="97"/>
      <c r="FG241" s="98" t="s">
        <v>1154</v>
      </c>
      <c r="FK241" s="97"/>
      <c r="FM241" s="97"/>
      <c r="FO241" s="97"/>
    </row>
    <row r="242" spans="1:171" customFormat="1" ht="14.25" x14ac:dyDescent="0.45">
      <c r="A242" s="128"/>
      <c r="B242" s="129"/>
      <c r="C242" s="406" t="s">
        <v>1147</v>
      </c>
      <c r="D242" s="406"/>
      <c r="E242" s="406"/>
      <c r="F242" s="101"/>
      <c r="G242" s="102"/>
      <c r="H242" s="102"/>
      <c r="I242" s="102"/>
      <c r="J242" s="104"/>
      <c r="K242" s="102"/>
      <c r="L242" s="130">
        <v>44437.43</v>
      </c>
      <c r="M242" s="123"/>
      <c r="N242" s="131">
        <v>422155.59</v>
      </c>
      <c r="EZ242" s="96"/>
      <c r="FA242" s="97"/>
      <c r="FC242" s="97"/>
      <c r="FD242" s="97"/>
      <c r="FE242" s="97"/>
      <c r="FK242" s="97" t="s">
        <v>1147</v>
      </c>
      <c r="FM242" s="97"/>
      <c r="FO242" s="97"/>
    </row>
    <row r="243" spans="1:171" customFormat="1" ht="1.5" customHeight="1" x14ac:dyDescent="0.45">
      <c r="A243" s="138"/>
      <c r="B243" s="139"/>
      <c r="C243" s="140"/>
      <c r="D243" s="140"/>
      <c r="E243" s="140"/>
      <c r="F243" s="140"/>
      <c r="G243" s="141"/>
      <c r="H243" s="141"/>
      <c r="I243" s="141"/>
      <c r="J243" s="141"/>
      <c r="K243" s="142"/>
      <c r="L243" s="141"/>
      <c r="M243" s="142"/>
      <c r="N243" s="143"/>
      <c r="EZ243" s="96"/>
      <c r="FA243" s="97"/>
      <c r="FC243" s="97"/>
      <c r="FD243" s="97"/>
      <c r="FE243" s="97"/>
      <c r="FK243" s="97"/>
      <c r="FM243" s="97"/>
      <c r="FO243" s="97"/>
    </row>
    <row r="244" spans="1:171" customFormat="1" ht="14.25" x14ac:dyDescent="0.45">
      <c r="A244" s="128"/>
      <c r="B244" s="144"/>
      <c r="C244" s="403" t="s">
        <v>1263</v>
      </c>
      <c r="D244" s="403"/>
      <c r="E244" s="403"/>
      <c r="F244" s="403"/>
      <c r="G244" s="403"/>
      <c r="H244" s="403"/>
      <c r="I244" s="403"/>
      <c r="J244" s="403"/>
      <c r="K244" s="403"/>
      <c r="L244" s="145"/>
      <c r="M244" s="146"/>
      <c r="N244" s="147"/>
      <c r="EZ244" s="96"/>
      <c r="FA244" s="97"/>
      <c r="FC244" s="97"/>
      <c r="FD244" s="97"/>
      <c r="FE244" s="97"/>
      <c r="FK244" s="97"/>
      <c r="FM244" s="97" t="s">
        <v>1263</v>
      </c>
      <c r="FO244" s="97"/>
    </row>
    <row r="245" spans="1:171" customFormat="1" ht="14.25" x14ac:dyDescent="0.45">
      <c r="A245" s="148"/>
      <c r="B245" s="109"/>
      <c r="C245" s="400" t="s">
        <v>1213</v>
      </c>
      <c r="D245" s="400"/>
      <c r="E245" s="400"/>
      <c r="F245" s="400"/>
      <c r="G245" s="400"/>
      <c r="H245" s="400"/>
      <c r="I245" s="400"/>
      <c r="J245" s="400"/>
      <c r="K245" s="400"/>
      <c r="L245" s="149">
        <v>310375.38</v>
      </c>
      <c r="M245" s="150"/>
      <c r="N245" s="151">
        <v>7083610.3300000001</v>
      </c>
      <c r="EZ245" s="96"/>
      <c r="FA245" s="97"/>
      <c r="FC245" s="97"/>
      <c r="FD245" s="97"/>
      <c r="FE245" s="97"/>
      <c r="FK245" s="97"/>
      <c r="FM245" s="97"/>
      <c r="FN245" s="98" t="s">
        <v>1213</v>
      </c>
      <c r="FO245" s="97"/>
    </row>
    <row r="246" spans="1:171" customFormat="1" ht="14.25" x14ac:dyDescent="0.45">
      <c r="A246" s="148"/>
      <c r="B246" s="109"/>
      <c r="C246" s="400" t="s">
        <v>1214</v>
      </c>
      <c r="D246" s="400"/>
      <c r="E246" s="400"/>
      <c r="F246" s="400"/>
      <c r="G246" s="400"/>
      <c r="H246" s="400"/>
      <c r="I246" s="400"/>
      <c r="J246" s="400"/>
      <c r="K246" s="400"/>
      <c r="L246" s="152"/>
      <c r="M246" s="150"/>
      <c r="N246" s="153"/>
      <c r="EZ246" s="96"/>
      <c r="FA246" s="97"/>
      <c r="FC246" s="97"/>
      <c r="FD246" s="97"/>
      <c r="FE246" s="97"/>
      <c r="FK246" s="97"/>
      <c r="FM246" s="97"/>
      <c r="FN246" s="98" t="s">
        <v>1214</v>
      </c>
      <c r="FO246" s="97"/>
    </row>
    <row r="247" spans="1:171" customFormat="1" ht="14.25" x14ac:dyDescent="0.45">
      <c r="A247" s="148"/>
      <c r="B247" s="109"/>
      <c r="C247" s="400" t="s">
        <v>1215</v>
      </c>
      <c r="D247" s="400"/>
      <c r="E247" s="400"/>
      <c r="F247" s="400"/>
      <c r="G247" s="400"/>
      <c r="H247" s="400"/>
      <c r="I247" s="400"/>
      <c r="J247" s="400"/>
      <c r="K247" s="400"/>
      <c r="L247" s="149">
        <v>94810.5</v>
      </c>
      <c r="M247" s="150"/>
      <c r="N247" s="151">
        <v>4950056.21</v>
      </c>
      <c r="EZ247" s="96"/>
      <c r="FA247" s="97"/>
      <c r="FC247" s="97"/>
      <c r="FD247" s="97"/>
      <c r="FE247" s="97"/>
      <c r="FK247" s="97"/>
      <c r="FM247" s="97"/>
      <c r="FN247" s="98" t="s">
        <v>1215</v>
      </c>
      <c r="FO247" s="97"/>
    </row>
    <row r="248" spans="1:171" customFormat="1" ht="14.25" x14ac:dyDescent="0.45">
      <c r="A248" s="148"/>
      <c r="B248" s="109"/>
      <c r="C248" s="400" t="s">
        <v>1216</v>
      </c>
      <c r="D248" s="400"/>
      <c r="E248" s="400"/>
      <c r="F248" s="400"/>
      <c r="G248" s="400"/>
      <c r="H248" s="400"/>
      <c r="I248" s="400"/>
      <c r="J248" s="400"/>
      <c r="K248" s="400"/>
      <c r="L248" s="149">
        <v>13798.35</v>
      </c>
      <c r="M248" s="150"/>
      <c r="N248" s="151">
        <v>216772.08</v>
      </c>
      <c r="EZ248" s="96"/>
      <c r="FA248" s="97"/>
      <c r="FC248" s="97"/>
      <c r="FD248" s="97"/>
      <c r="FE248" s="97"/>
      <c r="FK248" s="97"/>
      <c r="FM248" s="97"/>
      <c r="FN248" s="98" t="s">
        <v>1216</v>
      </c>
      <c r="FO248" s="97"/>
    </row>
    <row r="249" spans="1:171" customFormat="1" ht="14.25" x14ac:dyDescent="0.45">
      <c r="A249" s="148"/>
      <c r="B249" s="109"/>
      <c r="C249" s="400" t="s">
        <v>1217</v>
      </c>
      <c r="D249" s="400"/>
      <c r="E249" s="400"/>
      <c r="F249" s="400"/>
      <c r="G249" s="400"/>
      <c r="H249" s="400"/>
      <c r="I249" s="400"/>
      <c r="J249" s="400"/>
      <c r="K249" s="400"/>
      <c r="L249" s="149">
        <v>1819.8</v>
      </c>
      <c r="M249" s="150"/>
      <c r="N249" s="151">
        <v>95011.76</v>
      </c>
      <c r="EZ249" s="96"/>
      <c r="FA249" s="97"/>
      <c r="FC249" s="97"/>
      <c r="FD249" s="97"/>
      <c r="FE249" s="97"/>
      <c r="FK249" s="97"/>
      <c r="FM249" s="97"/>
      <c r="FN249" s="98" t="s">
        <v>1217</v>
      </c>
      <c r="FO249" s="97"/>
    </row>
    <row r="250" spans="1:171" customFormat="1" ht="14.25" x14ac:dyDescent="0.45">
      <c r="A250" s="148"/>
      <c r="B250" s="109"/>
      <c r="C250" s="400" t="s">
        <v>1218</v>
      </c>
      <c r="D250" s="400"/>
      <c r="E250" s="400"/>
      <c r="F250" s="400"/>
      <c r="G250" s="400"/>
      <c r="H250" s="400"/>
      <c r="I250" s="400"/>
      <c r="J250" s="400"/>
      <c r="K250" s="400"/>
      <c r="L250" s="149">
        <v>201766.53</v>
      </c>
      <c r="M250" s="150"/>
      <c r="N250" s="151">
        <v>1916782.04</v>
      </c>
      <c r="EZ250" s="96"/>
      <c r="FA250" s="97"/>
      <c r="FC250" s="97"/>
      <c r="FD250" s="97"/>
      <c r="FE250" s="97"/>
      <c r="FK250" s="97"/>
      <c r="FM250" s="97"/>
      <c r="FN250" s="98" t="s">
        <v>1218</v>
      </c>
      <c r="FO250" s="97"/>
    </row>
    <row r="251" spans="1:171" customFormat="1" ht="14.25" x14ac:dyDescent="0.45">
      <c r="A251" s="148"/>
      <c r="B251" s="109"/>
      <c r="C251" s="400" t="s">
        <v>1219</v>
      </c>
      <c r="D251" s="400"/>
      <c r="E251" s="400"/>
      <c r="F251" s="400"/>
      <c r="G251" s="400"/>
      <c r="H251" s="400"/>
      <c r="I251" s="400"/>
      <c r="J251" s="400"/>
      <c r="K251" s="400"/>
      <c r="L251" s="149">
        <v>466916.47</v>
      </c>
      <c r="M251" s="150"/>
      <c r="N251" s="151">
        <v>15256620.439999999</v>
      </c>
      <c r="EZ251" s="96"/>
      <c r="FA251" s="97"/>
      <c r="FC251" s="97"/>
      <c r="FD251" s="97"/>
      <c r="FE251" s="97"/>
      <c r="FK251" s="97"/>
      <c r="FM251" s="97"/>
      <c r="FN251" s="98" t="s">
        <v>1219</v>
      </c>
      <c r="FO251" s="97"/>
    </row>
    <row r="252" spans="1:171" customFormat="1" ht="14.25" x14ac:dyDescent="0.45">
      <c r="A252" s="148"/>
      <c r="B252" s="109"/>
      <c r="C252" s="400" t="s">
        <v>1214</v>
      </c>
      <c r="D252" s="400"/>
      <c r="E252" s="400"/>
      <c r="F252" s="400"/>
      <c r="G252" s="400"/>
      <c r="H252" s="400"/>
      <c r="I252" s="400"/>
      <c r="J252" s="400"/>
      <c r="K252" s="400"/>
      <c r="L252" s="152"/>
      <c r="M252" s="150"/>
      <c r="N252" s="153"/>
      <c r="EZ252" s="96"/>
      <c r="FA252" s="97"/>
      <c r="FC252" s="97"/>
      <c r="FD252" s="97"/>
      <c r="FE252" s="97"/>
      <c r="FK252" s="97"/>
      <c r="FM252" s="97"/>
      <c r="FN252" s="98" t="s">
        <v>1214</v>
      </c>
      <c r="FO252" s="97"/>
    </row>
    <row r="253" spans="1:171" customFormat="1" ht="14.25" x14ac:dyDescent="0.45">
      <c r="A253" s="148"/>
      <c r="B253" s="109"/>
      <c r="C253" s="400" t="s">
        <v>1220</v>
      </c>
      <c r="D253" s="400"/>
      <c r="E253" s="400"/>
      <c r="F253" s="400"/>
      <c r="G253" s="400"/>
      <c r="H253" s="400"/>
      <c r="I253" s="400"/>
      <c r="J253" s="400"/>
      <c r="K253" s="400"/>
      <c r="L253" s="149">
        <v>94810.5</v>
      </c>
      <c r="M253" s="150"/>
      <c r="N253" s="151">
        <v>4950056.21</v>
      </c>
      <c r="EZ253" s="96"/>
      <c r="FA253" s="97"/>
      <c r="FC253" s="97"/>
      <c r="FD253" s="97"/>
      <c r="FE253" s="97"/>
      <c r="FK253" s="97"/>
      <c r="FM253" s="97"/>
      <c r="FN253" s="98" t="s">
        <v>1220</v>
      </c>
      <c r="FO253" s="97"/>
    </row>
    <row r="254" spans="1:171" customFormat="1" ht="14.25" x14ac:dyDescent="0.45">
      <c r="A254" s="148"/>
      <c r="B254" s="109"/>
      <c r="C254" s="400" t="s">
        <v>1221</v>
      </c>
      <c r="D254" s="400"/>
      <c r="E254" s="400"/>
      <c r="F254" s="400"/>
      <c r="G254" s="400"/>
      <c r="H254" s="400"/>
      <c r="I254" s="400"/>
      <c r="J254" s="400"/>
      <c r="K254" s="400"/>
      <c r="L254" s="149">
        <v>13798.35</v>
      </c>
      <c r="M254" s="150"/>
      <c r="N254" s="151">
        <v>216772.08</v>
      </c>
      <c r="EZ254" s="96"/>
      <c r="FA254" s="97"/>
      <c r="FC254" s="97"/>
      <c r="FD254" s="97"/>
      <c r="FE254" s="97"/>
      <c r="FK254" s="97"/>
      <c r="FM254" s="97"/>
      <c r="FN254" s="98" t="s">
        <v>1221</v>
      </c>
      <c r="FO254" s="97"/>
    </row>
    <row r="255" spans="1:171" customFormat="1" ht="14.25" x14ac:dyDescent="0.45">
      <c r="A255" s="148"/>
      <c r="B255" s="109"/>
      <c r="C255" s="400" t="s">
        <v>1222</v>
      </c>
      <c r="D255" s="400"/>
      <c r="E255" s="400"/>
      <c r="F255" s="400"/>
      <c r="G255" s="400"/>
      <c r="H255" s="400"/>
      <c r="I255" s="400"/>
      <c r="J255" s="400"/>
      <c r="K255" s="400"/>
      <c r="L255" s="149">
        <v>1819.8</v>
      </c>
      <c r="M255" s="150"/>
      <c r="N255" s="151">
        <v>95011.76</v>
      </c>
      <c r="EZ255" s="96"/>
      <c r="FA255" s="97"/>
      <c r="FC255" s="97"/>
      <c r="FD255" s="97"/>
      <c r="FE255" s="97"/>
      <c r="FK255" s="97"/>
      <c r="FM255" s="97"/>
      <c r="FN255" s="98" t="s">
        <v>1222</v>
      </c>
      <c r="FO255" s="97"/>
    </row>
    <row r="256" spans="1:171" customFormat="1" ht="14.25" x14ac:dyDescent="0.45">
      <c r="A256" s="148"/>
      <c r="B256" s="109"/>
      <c r="C256" s="400" t="s">
        <v>1223</v>
      </c>
      <c r="D256" s="400"/>
      <c r="E256" s="400"/>
      <c r="F256" s="400"/>
      <c r="G256" s="400"/>
      <c r="H256" s="400"/>
      <c r="I256" s="400"/>
      <c r="J256" s="400"/>
      <c r="K256" s="400"/>
      <c r="L256" s="149">
        <v>201766.53</v>
      </c>
      <c r="M256" s="150"/>
      <c r="N256" s="151">
        <v>1916782.04</v>
      </c>
      <c r="EZ256" s="96"/>
      <c r="FA256" s="97"/>
      <c r="FC256" s="97"/>
      <c r="FD256" s="97"/>
      <c r="FE256" s="97"/>
      <c r="FK256" s="97"/>
      <c r="FM256" s="97"/>
      <c r="FN256" s="98" t="s">
        <v>1223</v>
      </c>
      <c r="FO256" s="97"/>
    </row>
    <row r="257" spans="1:172" customFormat="1" ht="14.25" x14ac:dyDescent="0.45">
      <c r="A257" s="148"/>
      <c r="B257" s="109"/>
      <c r="C257" s="400" t="s">
        <v>1224</v>
      </c>
      <c r="D257" s="400"/>
      <c r="E257" s="400"/>
      <c r="F257" s="400"/>
      <c r="G257" s="400"/>
      <c r="H257" s="400"/>
      <c r="I257" s="400"/>
      <c r="J257" s="400"/>
      <c r="K257" s="400"/>
      <c r="L257" s="149">
        <v>99529.21</v>
      </c>
      <c r="M257" s="150"/>
      <c r="N257" s="151">
        <v>5196420.01</v>
      </c>
      <c r="EZ257" s="96"/>
      <c r="FA257" s="97"/>
      <c r="FC257" s="97"/>
      <c r="FD257" s="97"/>
      <c r="FE257" s="97"/>
      <c r="FK257" s="97"/>
      <c r="FM257" s="97"/>
      <c r="FN257" s="98" t="s">
        <v>1224</v>
      </c>
      <c r="FO257" s="97"/>
    </row>
    <row r="258" spans="1:172" customFormat="1" ht="14.25" x14ac:dyDescent="0.45">
      <c r="A258" s="148"/>
      <c r="B258" s="109"/>
      <c r="C258" s="400" t="s">
        <v>1225</v>
      </c>
      <c r="D258" s="400"/>
      <c r="E258" s="400"/>
      <c r="F258" s="400"/>
      <c r="G258" s="400"/>
      <c r="H258" s="400"/>
      <c r="I258" s="400"/>
      <c r="J258" s="400"/>
      <c r="K258" s="400"/>
      <c r="L258" s="149">
        <v>57011.88</v>
      </c>
      <c r="M258" s="150"/>
      <c r="N258" s="151">
        <v>2976590.1</v>
      </c>
      <c r="EZ258" s="96"/>
      <c r="FA258" s="97"/>
      <c r="FC258" s="97"/>
      <c r="FD258" s="97"/>
      <c r="FE258" s="97"/>
      <c r="FK258" s="97"/>
      <c r="FM258" s="97"/>
      <c r="FN258" s="98" t="s">
        <v>1225</v>
      </c>
      <c r="FO258" s="97"/>
    </row>
    <row r="259" spans="1:172" customFormat="1" ht="14.25" x14ac:dyDescent="0.45">
      <c r="A259" s="148"/>
      <c r="B259" s="109"/>
      <c r="C259" s="400" t="s">
        <v>1226</v>
      </c>
      <c r="D259" s="400"/>
      <c r="E259" s="400"/>
      <c r="F259" s="400"/>
      <c r="G259" s="400"/>
      <c r="H259" s="400"/>
      <c r="I259" s="400"/>
      <c r="J259" s="400"/>
      <c r="K259" s="400"/>
      <c r="L259" s="149">
        <v>96630.3</v>
      </c>
      <c r="M259" s="150"/>
      <c r="N259" s="151">
        <v>5045067.97</v>
      </c>
      <c r="EZ259" s="96"/>
      <c r="FA259" s="97"/>
      <c r="FC259" s="97"/>
      <c r="FD259" s="97"/>
      <c r="FE259" s="97"/>
      <c r="FK259" s="97"/>
      <c r="FM259" s="97"/>
      <c r="FN259" s="98" t="s">
        <v>1226</v>
      </c>
      <c r="FO259" s="97"/>
    </row>
    <row r="260" spans="1:172" customFormat="1" ht="14.25" x14ac:dyDescent="0.45">
      <c r="A260" s="148"/>
      <c r="B260" s="109"/>
      <c r="C260" s="400" t="s">
        <v>1227</v>
      </c>
      <c r="D260" s="400"/>
      <c r="E260" s="400"/>
      <c r="F260" s="400"/>
      <c r="G260" s="400"/>
      <c r="H260" s="400"/>
      <c r="I260" s="400"/>
      <c r="J260" s="400"/>
      <c r="K260" s="400"/>
      <c r="L260" s="149">
        <v>99529.21</v>
      </c>
      <c r="M260" s="150"/>
      <c r="N260" s="151">
        <v>5196420.01</v>
      </c>
      <c r="EZ260" s="96"/>
      <c r="FA260" s="97"/>
      <c r="FC260" s="97"/>
      <c r="FD260" s="97"/>
      <c r="FE260" s="97"/>
      <c r="FK260" s="97"/>
      <c r="FM260" s="97"/>
      <c r="FN260" s="98" t="s">
        <v>1227</v>
      </c>
      <c r="FO260" s="97"/>
    </row>
    <row r="261" spans="1:172" customFormat="1" ht="14.25" x14ac:dyDescent="0.45">
      <c r="A261" s="148"/>
      <c r="B261" s="109"/>
      <c r="C261" s="400" t="s">
        <v>1228</v>
      </c>
      <c r="D261" s="400"/>
      <c r="E261" s="400"/>
      <c r="F261" s="400"/>
      <c r="G261" s="400"/>
      <c r="H261" s="400"/>
      <c r="I261" s="400"/>
      <c r="J261" s="400"/>
      <c r="K261" s="400"/>
      <c r="L261" s="149">
        <v>57011.88</v>
      </c>
      <c r="M261" s="150"/>
      <c r="N261" s="151">
        <v>2976590.1</v>
      </c>
      <c r="EZ261" s="96"/>
      <c r="FA261" s="97"/>
      <c r="FC261" s="97"/>
      <c r="FD261" s="97"/>
      <c r="FE261" s="97"/>
      <c r="FK261" s="97"/>
      <c r="FM261" s="97"/>
      <c r="FN261" s="98" t="s">
        <v>1228</v>
      </c>
      <c r="FO261" s="97"/>
    </row>
    <row r="262" spans="1:172" customFormat="1" ht="14.25" x14ac:dyDescent="0.45">
      <c r="A262" s="148"/>
      <c r="B262" s="144"/>
      <c r="C262" s="403" t="s">
        <v>1264</v>
      </c>
      <c r="D262" s="403"/>
      <c r="E262" s="403"/>
      <c r="F262" s="403"/>
      <c r="G262" s="403"/>
      <c r="H262" s="403"/>
      <c r="I262" s="403"/>
      <c r="J262" s="403"/>
      <c r="K262" s="403"/>
      <c r="L262" s="155">
        <v>466916.47</v>
      </c>
      <c r="M262" s="146"/>
      <c r="N262" s="156">
        <v>15256620.439999999</v>
      </c>
      <c r="EZ262" s="96"/>
      <c r="FA262" s="97"/>
      <c r="FC262" s="97"/>
      <c r="FD262" s="97"/>
      <c r="FE262" s="97"/>
      <c r="FK262" s="97"/>
      <c r="FM262" s="97"/>
      <c r="FO262" s="97" t="s">
        <v>1264</v>
      </c>
    </row>
    <row r="263" spans="1:172" customFormat="1" ht="14.25" x14ac:dyDescent="0.45">
      <c r="A263" s="148"/>
      <c r="B263" s="109"/>
      <c r="C263" s="400" t="s">
        <v>1230</v>
      </c>
      <c r="D263" s="400"/>
      <c r="E263" s="400"/>
      <c r="F263" s="400"/>
      <c r="G263" s="400"/>
      <c r="H263" s="400"/>
      <c r="I263" s="400"/>
      <c r="J263" s="400"/>
      <c r="K263" s="400"/>
      <c r="L263" s="152"/>
      <c r="M263" s="150"/>
      <c r="N263" s="153"/>
      <c r="EZ263" s="96"/>
      <c r="FA263" s="97"/>
      <c r="FC263" s="97"/>
      <c r="FD263" s="97"/>
      <c r="FE263" s="97"/>
      <c r="FK263" s="97"/>
      <c r="FM263" s="97"/>
      <c r="FN263" s="98" t="s">
        <v>1230</v>
      </c>
      <c r="FO263" s="97"/>
    </row>
    <row r="264" spans="1:172" customFormat="1" ht="14.25" x14ac:dyDescent="0.45">
      <c r="A264" s="148"/>
      <c r="B264" s="109"/>
      <c r="C264" s="400" t="s">
        <v>1231</v>
      </c>
      <c r="D264" s="400"/>
      <c r="E264" s="400"/>
      <c r="F264" s="400"/>
      <c r="G264" s="400"/>
      <c r="H264" s="400"/>
      <c r="I264" s="111" t="s">
        <v>1265</v>
      </c>
      <c r="J264" s="157"/>
      <c r="K264" s="157"/>
      <c r="L264" s="152"/>
      <c r="M264" s="150"/>
      <c r="N264" s="153"/>
      <c r="EZ264" s="96"/>
      <c r="FA264" s="97"/>
      <c r="FC264" s="97"/>
      <c r="FD264" s="97"/>
      <c r="FE264" s="97"/>
      <c r="FK264" s="97"/>
      <c r="FM264" s="97"/>
      <c r="FO264" s="97"/>
      <c r="FP264" s="98" t="s">
        <v>1231</v>
      </c>
    </row>
    <row r="265" spans="1:172" customFormat="1" ht="14.25" x14ac:dyDescent="0.45">
      <c r="A265" s="148"/>
      <c r="B265" s="109"/>
      <c r="C265" s="400" t="s">
        <v>1233</v>
      </c>
      <c r="D265" s="400"/>
      <c r="E265" s="400"/>
      <c r="F265" s="400"/>
      <c r="G265" s="400"/>
      <c r="H265" s="400"/>
      <c r="I265" s="111" t="s">
        <v>1266</v>
      </c>
      <c r="J265" s="157"/>
      <c r="K265" s="157"/>
      <c r="L265" s="152"/>
      <c r="M265" s="150"/>
      <c r="N265" s="153"/>
      <c r="EZ265" s="96"/>
      <c r="FA265" s="97"/>
      <c r="FC265" s="97"/>
      <c r="FD265" s="97"/>
      <c r="FE265" s="97"/>
      <c r="FK265" s="97"/>
      <c r="FM265" s="97"/>
      <c r="FO265" s="97"/>
      <c r="FP265" s="98" t="s">
        <v>1233</v>
      </c>
    </row>
    <row r="266" spans="1:172" customFormat="1" ht="14.25" x14ac:dyDescent="0.45">
      <c r="A266" s="415" t="s">
        <v>1267</v>
      </c>
      <c r="B266" s="416"/>
      <c r="C266" s="416"/>
      <c r="D266" s="416"/>
      <c r="E266" s="416"/>
      <c r="F266" s="416"/>
      <c r="G266" s="416"/>
      <c r="H266" s="416"/>
      <c r="I266" s="416"/>
      <c r="J266" s="416"/>
      <c r="K266" s="416"/>
      <c r="L266" s="416"/>
      <c r="M266" s="416"/>
      <c r="N266" s="417"/>
      <c r="EZ266" s="96" t="s">
        <v>1267</v>
      </c>
      <c r="FA266" s="97"/>
      <c r="FC266" s="97"/>
      <c r="FD266" s="97"/>
      <c r="FE266" s="97"/>
      <c r="FK266" s="97"/>
      <c r="FM266" s="97"/>
      <c r="FO266" s="97"/>
    </row>
    <row r="267" spans="1:172" customFormat="1" ht="14.25" x14ac:dyDescent="0.45">
      <c r="A267" s="412" t="s">
        <v>63</v>
      </c>
      <c r="B267" s="413"/>
      <c r="C267" s="413"/>
      <c r="D267" s="413"/>
      <c r="E267" s="413"/>
      <c r="F267" s="413"/>
      <c r="G267" s="413"/>
      <c r="H267" s="413"/>
      <c r="I267" s="413"/>
      <c r="J267" s="413"/>
      <c r="K267" s="413"/>
      <c r="L267" s="413"/>
      <c r="M267" s="413"/>
      <c r="N267" s="414"/>
      <c r="EZ267" s="96"/>
      <c r="FA267" s="97" t="s">
        <v>63</v>
      </c>
      <c r="FC267" s="97"/>
      <c r="FD267" s="97"/>
      <c r="FE267" s="97"/>
      <c r="FK267" s="97"/>
      <c r="FM267" s="97"/>
      <c r="FO267" s="97"/>
    </row>
    <row r="268" spans="1:172" customFormat="1" ht="14.25" x14ac:dyDescent="0.45">
      <c r="A268" s="409" t="s">
        <v>1268</v>
      </c>
      <c r="B268" s="410"/>
      <c r="C268" s="410"/>
      <c r="D268" s="410"/>
      <c r="E268" s="410"/>
      <c r="F268" s="410"/>
      <c r="G268" s="410"/>
      <c r="H268" s="410"/>
      <c r="I268" s="410"/>
      <c r="J268" s="410"/>
      <c r="K268" s="410"/>
      <c r="L268" s="410"/>
      <c r="M268" s="410"/>
      <c r="N268" s="411"/>
      <c r="EZ268" s="96"/>
      <c r="FA268" s="97"/>
      <c r="FB268" s="98" t="s">
        <v>1268</v>
      </c>
      <c r="FC268" s="97"/>
      <c r="FD268" s="97"/>
      <c r="FE268" s="97"/>
      <c r="FK268" s="97"/>
      <c r="FM268" s="97"/>
      <c r="FO268" s="97"/>
    </row>
    <row r="269" spans="1:172" customFormat="1" ht="21.4" x14ac:dyDescent="0.45">
      <c r="A269" s="99" t="s">
        <v>1269</v>
      </c>
      <c r="B269" s="100" t="s">
        <v>1162</v>
      </c>
      <c r="C269" s="406" t="s">
        <v>1270</v>
      </c>
      <c r="D269" s="406"/>
      <c r="E269" s="406"/>
      <c r="F269" s="101" t="s">
        <v>1129</v>
      </c>
      <c r="G269" s="102">
        <v>36</v>
      </c>
      <c r="H269" s="103">
        <v>1</v>
      </c>
      <c r="I269" s="103">
        <v>36</v>
      </c>
      <c r="J269" s="104"/>
      <c r="K269" s="102"/>
      <c r="L269" s="104"/>
      <c r="M269" s="102"/>
      <c r="N269" s="105"/>
      <c r="EZ269" s="96"/>
      <c r="FA269" s="97"/>
      <c r="FC269" s="97" t="s">
        <v>1270</v>
      </c>
      <c r="FD269" s="97" t="s">
        <v>1072</v>
      </c>
      <c r="FE269" s="97" t="s">
        <v>1072</v>
      </c>
      <c r="FK269" s="97"/>
      <c r="FM269" s="97"/>
      <c r="FO269" s="97"/>
    </row>
    <row r="270" spans="1:172" customFormat="1" ht="14.25" x14ac:dyDescent="0.45">
      <c r="A270" s="106"/>
      <c r="B270" s="107"/>
      <c r="C270" s="405" t="s">
        <v>1271</v>
      </c>
      <c r="D270" s="405"/>
      <c r="E270" s="405"/>
      <c r="F270" s="405"/>
      <c r="G270" s="405"/>
      <c r="H270" s="405"/>
      <c r="I270" s="405"/>
      <c r="J270" s="405"/>
      <c r="K270" s="405"/>
      <c r="L270" s="405"/>
      <c r="M270" s="405"/>
      <c r="N270" s="408"/>
      <c r="EZ270" s="96"/>
      <c r="FA270" s="97"/>
      <c r="FC270" s="97"/>
      <c r="FD270" s="97"/>
      <c r="FE270" s="97"/>
      <c r="FF270" s="98" t="s">
        <v>1271</v>
      </c>
      <c r="FK270" s="97"/>
      <c r="FM270" s="97"/>
      <c r="FO270" s="97"/>
    </row>
    <row r="271" spans="1:172" customFormat="1" ht="51.75" x14ac:dyDescent="0.45">
      <c r="A271" s="108"/>
      <c r="B271" s="109" t="s">
        <v>1131</v>
      </c>
      <c r="C271" s="399" t="s">
        <v>1132</v>
      </c>
      <c r="D271" s="399"/>
      <c r="E271" s="399"/>
      <c r="F271" s="399"/>
      <c r="G271" s="399"/>
      <c r="H271" s="399"/>
      <c r="I271" s="399"/>
      <c r="J271" s="399"/>
      <c r="K271" s="399"/>
      <c r="L271" s="399"/>
      <c r="M271" s="399"/>
      <c r="N271" s="407"/>
      <c r="EZ271" s="96"/>
      <c r="FA271" s="97"/>
      <c r="FC271" s="97"/>
      <c r="FD271" s="97"/>
      <c r="FE271" s="97"/>
      <c r="FG271" s="98" t="s">
        <v>1132</v>
      </c>
      <c r="FK271" s="97"/>
      <c r="FM271" s="97"/>
      <c r="FO271" s="97"/>
    </row>
    <row r="272" spans="1:172" customFormat="1" ht="51.75" x14ac:dyDescent="0.45">
      <c r="A272" s="108"/>
      <c r="B272" s="109" t="s">
        <v>1133</v>
      </c>
      <c r="C272" s="399" t="s">
        <v>1134</v>
      </c>
      <c r="D272" s="399"/>
      <c r="E272" s="399"/>
      <c r="F272" s="399"/>
      <c r="G272" s="399"/>
      <c r="H272" s="399"/>
      <c r="I272" s="399"/>
      <c r="J272" s="399"/>
      <c r="K272" s="399"/>
      <c r="L272" s="399"/>
      <c r="M272" s="399"/>
      <c r="N272" s="407"/>
      <c r="EZ272" s="96"/>
      <c r="FA272" s="97"/>
      <c r="FC272" s="97"/>
      <c r="FD272" s="97"/>
      <c r="FE272" s="97"/>
      <c r="FG272" s="98" t="s">
        <v>1134</v>
      </c>
      <c r="FK272" s="97"/>
      <c r="FM272" s="97"/>
      <c r="FO272" s="97"/>
    </row>
    <row r="273" spans="1:171" customFormat="1" ht="21.4" x14ac:dyDescent="0.45">
      <c r="A273" s="108"/>
      <c r="B273" s="109" t="s">
        <v>1135</v>
      </c>
      <c r="C273" s="399" t="s">
        <v>1136</v>
      </c>
      <c r="D273" s="399"/>
      <c r="E273" s="399"/>
      <c r="F273" s="399"/>
      <c r="G273" s="399"/>
      <c r="H273" s="399"/>
      <c r="I273" s="399"/>
      <c r="J273" s="399"/>
      <c r="K273" s="399"/>
      <c r="L273" s="399"/>
      <c r="M273" s="399"/>
      <c r="N273" s="407"/>
      <c r="EZ273" s="96"/>
      <c r="FA273" s="97"/>
      <c r="FC273" s="97"/>
      <c r="FD273" s="97"/>
      <c r="FE273" s="97"/>
      <c r="FG273" s="98" t="s">
        <v>1136</v>
      </c>
      <c r="FK273" s="97"/>
      <c r="FM273" s="97"/>
      <c r="FO273" s="97"/>
    </row>
    <row r="274" spans="1:171" customFormat="1" ht="14.25" x14ac:dyDescent="0.45">
      <c r="A274" s="110"/>
      <c r="B274" s="109" t="s">
        <v>1126</v>
      </c>
      <c r="C274" s="405" t="s">
        <v>1137</v>
      </c>
      <c r="D274" s="405"/>
      <c r="E274" s="405"/>
      <c r="F274" s="111"/>
      <c r="G274" s="112"/>
      <c r="H274" s="112"/>
      <c r="I274" s="112"/>
      <c r="J274" s="113">
        <v>100.49</v>
      </c>
      <c r="K274" s="114">
        <v>1.7250000000000001</v>
      </c>
      <c r="L274" s="115">
        <v>6240.43</v>
      </c>
      <c r="M274" s="116">
        <v>52.21</v>
      </c>
      <c r="N274" s="117">
        <v>325812.84999999998</v>
      </c>
      <c r="EZ274" s="96"/>
      <c r="FA274" s="97"/>
      <c r="FC274" s="97"/>
      <c r="FD274" s="97"/>
      <c r="FE274" s="97"/>
      <c r="FH274" s="98" t="s">
        <v>1137</v>
      </c>
      <c r="FK274" s="97"/>
      <c r="FM274" s="97"/>
      <c r="FO274" s="97"/>
    </row>
    <row r="275" spans="1:171" customFormat="1" ht="14.25" x14ac:dyDescent="0.45">
      <c r="A275" s="110"/>
      <c r="B275" s="109" t="s">
        <v>571</v>
      </c>
      <c r="C275" s="405" t="s">
        <v>1165</v>
      </c>
      <c r="D275" s="405"/>
      <c r="E275" s="405"/>
      <c r="F275" s="111"/>
      <c r="G275" s="112"/>
      <c r="H275" s="112"/>
      <c r="I275" s="112"/>
      <c r="J275" s="113">
        <v>0.66</v>
      </c>
      <c r="K275" s="114">
        <v>1.875</v>
      </c>
      <c r="L275" s="113">
        <v>44.55</v>
      </c>
      <c r="M275" s="116">
        <v>15.71</v>
      </c>
      <c r="N275" s="136">
        <v>699.88</v>
      </c>
      <c r="EZ275" s="96"/>
      <c r="FA275" s="97"/>
      <c r="FC275" s="97"/>
      <c r="FD275" s="97"/>
      <c r="FE275" s="97"/>
      <c r="FH275" s="98" t="s">
        <v>1165</v>
      </c>
      <c r="FK275" s="97"/>
      <c r="FM275" s="97"/>
      <c r="FO275" s="97"/>
    </row>
    <row r="276" spans="1:171" customFormat="1" ht="14.25" x14ac:dyDescent="0.45">
      <c r="A276" s="110"/>
      <c r="B276" s="109" t="s">
        <v>1156</v>
      </c>
      <c r="C276" s="405" t="s">
        <v>1166</v>
      </c>
      <c r="D276" s="405"/>
      <c r="E276" s="405"/>
      <c r="F276" s="111"/>
      <c r="G276" s="112"/>
      <c r="H276" s="112"/>
      <c r="I276" s="112"/>
      <c r="J276" s="113">
        <v>0.12</v>
      </c>
      <c r="K276" s="114">
        <v>1.875</v>
      </c>
      <c r="L276" s="113">
        <v>8.1</v>
      </c>
      <c r="M276" s="116">
        <v>52.21</v>
      </c>
      <c r="N276" s="136">
        <v>422.9</v>
      </c>
      <c r="EZ276" s="96"/>
      <c r="FA276" s="97"/>
      <c r="FC276" s="97"/>
      <c r="FD276" s="97"/>
      <c r="FE276" s="97"/>
      <c r="FH276" s="98" t="s">
        <v>1166</v>
      </c>
      <c r="FK276" s="97"/>
      <c r="FM276" s="97"/>
      <c r="FO276" s="97"/>
    </row>
    <row r="277" spans="1:171" customFormat="1" ht="14.25" x14ac:dyDescent="0.45">
      <c r="A277" s="110"/>
      <c r="B277" s="109" t="s">
        <v>1161</v>
      </c>
      <c r="C277" s="405" t="s">
        <v>1167</v>
      </c>
      <c r="D277" s="405"/>
      <c r="E277" s="405"/>
      <c r="F277" s="111"/>
      <c r="G277" s="112"/>
      <c r="H277" s="112"/>
      <c r="I277" s="112"/>
      <c r="J277" s="113">
        <v>163.86</v>
      </c>
      <c r="K277" s="112"/>
      <c r="L277" s="115">
        <v>5898.96</v>
      </c>
      <c r="M277" s="119">
        <v>9.5</v>
      </c>
      <c r="N277" s="117">
        <v>56040.12</v>
      </c>
      <c r="EZ277" s="96"/>
      <c r="FA277" s="97"/>
      <c r="FC277" s="97"/>
      <c r="FD277" s="97"/>
      <c r="FE277" s="97"/>
      <c r="FH277" s="98" t="s">
        <v>1167</v>
      </c>
      <c r="FK277" s="97"/>
      <c r="FM277" s="97"/>
      <c r="FO277" s="97"/>
    </row>
    <row r="278" spans="1:171" customFormat="1" ht="14.25" x14ac:dyDescent="0.45">
      <c r="A278" s="118"/>
      <c r="B278" s="109"/>
      <c r="C278" s="405" t="s">
        <v>1138</v>
      </c>
      <c r="D278" s="405"/>
      <c r="E278" s="405"/>
      <c r="F278" s="111" t="s">
        <v>1139</v>
      </c>
      <c r="G278" s="119">
        <v>12.3</v>
      </c>
      <c r="H278" s="114">
        <v>1.7250000000000001</v>
      </c>
      <c r="I278" s="116">
        <v>763.83</v>
      </c>
      <c r="J278" s="120"/>
      <c r="K278" s="112"/>
      <c r="L278" s="120"/>
      <c r="M278" s="112"/>
      <c r="N278" s="121"/>
      <c r="EZ278" s="96"/>
      <c r="FA278" s="97"/>
      <c r="FC278" s="97"/>
      <c r="FD278" s="97"/>
      <c r="FE278" s="97"/>
      <c r="FI278" s="98" t="s">
        <v>1138</v>
      </c>
      <c r="FK278" s="97"/>
      <c r="FM278" s="97"/>
      <c r="FO278" s="97"/>
    </row>
    <row r="279" spans="1:171" customFormat="1" ht="14.25" x14ac:dyDescent="0.45">
      <c r="A279" s="118"/>
      <c r="B279" s="109"/>
      <c r="C279" s="405" t="s">
        <v>1168</v>
      </c>
      <c r="D279" s="405"/>
      <c r="E279" s="405"/>
      <c r="F279" s="111" t="s">
        <v>1139</v>
      </c>
      <c r="G279" s="116">
        <v>0.01</v>
      </c>
      <c r="H279" s="114">
        <v>1.875</v>
      </c>
      <c r="I279" s="114">
        <v>0.67500000000000004</v>
      </c>
      <c r="J279" s="120"/>
      <c r="K279" s="112"/>
      <c r="L279" s="120"/>
      <c r="M279" s="112"/>
      <c r="N279" s="121"/>
      <c r="EZ279" s="96"/>
      <c r="FA279" s="97"/>
      <c r="FC279" s="97"/>
      <c r="FD279" s="97"/>
      <c r="FE279" s="97"/>
      <c r="FI279" s="98" t="s">
        <v>1168</v>
      </c>
      <c r="FK279" s="97"/>
      <c r="FM279" s="97"/>
      <c r="FO279" s="97"/>
    </row>
    <row r="280" spans="1:171" customFormat="1" ht="14.25" x14ac:dyDescent="0.45">
      <c r="A280" s="106"/>
      <c r="B280" s="109"/>
      <c r="C280" s="404" t="s">
        <v>1140</v>
      </c>
      <c r="D280" s="404"/>
      <c r="E280" s="404"/>
      <c r="F280" s="122"/>
      <c r="G280" s="123"/>
      <c r="H280" s="123"/>
      <c r="I280" s="123"/>
      <c r="J280" s="124">
        <v>265.01</v>
      </c>
      <c r="K280" s="123"/>
      <c r="L280" s="125">
        <v>12183.94</v>
      </c>
      <c r="M280" s="123"/>
      <c r="N280" s="126">
        <v>382552.85</v>
      </c>
      <c r="EZ280" s="96"/>
      <c r="FA280" s="97"/>
      <c r="FC280" s="97"/>
      <c r="FD280" s="97"/>
      <c r="FE280" s="97"/>
      <c r="FJ280" s="98" t="s">
        <v>1140</v>
      </c>
      <c r="FK280" s="97"/>
      <c r="FM280" s="97"/>
      <c r="FO280" s="97"/>
    </row>
    <row r="281" spans="1:171" customFormat="1" ht="14.25" x14ac:dyDescent="0.45">
      <c r="A281" s="118"/>
      <c r="B281" s="109"/>
      <c r="C281" s="405" t="s">
        <v>1141</v>
      </c>
      <c r="D281" s="405"/>
      <c r="E281" s="405"/>
      <c r="F281" s="111"/>
      <c r="G281" s="112"/>
      <c r="H281" s="112"/>
      <c r="I281" s="112"/>
      <c r="J281" s="120"/>
      <c r="K281" s="112"/>
      <c r="L281" s="115">
        <v>6248.53</v>
      </c>
      <c r="M281" s="112"/>
      <c r="N281" s="117">
        <v>326235.75</v>
      </c>
      <c r="EZ281" s="96"/>
      <c r="FA281" s="97"/>
      <c r="FC281" s="97"/>
      <c r="FD281" s="97"/>
      <c r="FE281" s="97"/>
      <c r="FI281" s="98" t="s">
        <v>1141</v>
      </c>
      <c r="FK281" s="97"/>
      <c r="FM281" s="97"/>
      <c r="FO281" s="97"/>
    </row>
    <row r="282" spans="1:171" customFormat="1" ht="14.25" x14ac:dyDescent="0.45">
      <c r="A282" s="118"/>
      <c r="B282" s="109" t="s">
        <v>1169</v>
      </c>
      <c r="C282" s="405" t="s">
        <v>1170</v>
      </c>
      <c r="D282" s="405"/>
      <c r="E282" s="405"/>
      <c r="F282" s="111" t="s">
        <v>1144</v>
      </c>
      <c r="G282" s="127">
        <v>95</v>
      </c>
      <c r="H282" s="112"/>
      <c r="I282" s="127">
        <v>95</v>
      </c>
      <c r="J282" s="120"/>
      <c r="K282" s="112"/>
      <c r="L282" s="115">
        <v>5936.1</v>
      </c>
      <c r="M282" s="112"/>
      <c r="N282" s="117">
        <v>309923.96000000002</v>
      </c>
      <c r="EZ282" s="96"/>
      <c r="FA282" s="97"/>
      <c r="FC282" s="97"/>
      <c r="FD282" s="97"/>
      <c r="FE282" s="97"/>
      <c r="FI282" s="98" t="s">
        <v>1170</v>
      </c>
      <c r="FK282" s="97"/>
      <c r="FM282" s="97"/>
      <c r="FO282" s="97"/>
    </row>
    <row r="283" spans="1:171" customFormat="1" ht="20.25" x14ac:dyDescent="0.45">
      <c r="A283" s="118"/>
      <c r="B283" s="109" t="s">
        <v>1171</v>
      </c>
      <c r="C283" s="405" t="s">
        <v>1172</v>
      </c>
      <c r="D283" s="405"/>
      <c r="E283" s="405"/>
      <c r="F283" s="111" t="s">
        <v>1144</v>
      </c>
      <c r="G283" s="127">
        <v>64</v>
      </c>
      <c r="H283" s="116">
        <v>0.85</v>
      </c>
      <c r="I283" s="119">
        <v>54.4</v>
      </c>
      <c r="J283" s="120"/>
      <c r="K283" s="112"/>
      <c r="L283" s="115">
        <v>3399.2</v>
      </c>
      <c r="M283" s="112"/>
      <c r="N283" s="117">
        <v>177472.25</v>
      </c>
      <c r="EZ283" s="96"/>
      <c r="FA283" s="97"/>
      <c r="FC283" s="97"/>
      <c r="FD283" s="97"/>
      <c r="FE283" s="97"/>
      <c r="FI283" s="98" t="s">
        <v>1172</v>
      </c>
      <c r="FK283" s="97"/>
      <c r="FM283" s="97"/>
      <c r="FO283" s="97"/>
    </row>
    <row r="284" spans="1:171" customFormat="1" ht="14.25" x14ac:dyDescent="0.45">
      <c r="A284" s="128"/>
      <c r="B284" s="129"/>
      <c r="C284" s="406" t="s">
        <v>1147</v>
      </c>
      <c r="D284" s="406"/>
      <c r="E284" s="406"/>
      <c r="F284" s="101"/>
      <c r="G284" s="102"/>
      <c r="H284" s="102"/>
      <c r="I284" s="102"/>
      <c r="J284" s="104"/>
      <c r="K284" s="102"/>
      <c r="L284" s="130">
        <v>21519.24</v>
      </c>
      <c r="M284" s="123"/>
      <c r="N284" s="131">
        <v>869949.06</v>
      </c>
      <c r="EZ284" s="96"/>
      <c r="FA284" s="97"/>
      <c r="FC284" s="97"/>
      <c r="FD284" s="97"/>
      <c r="FE284" s="97"/>
      <c r="FK284" s="97" t="s">
        <v>1147</v>
      </c>
      <c r="FM284" s="97"/>
      <c r="FO284" s="97"/>
    </row>
    <row r="285" spans="1:171" customFormat="1" ht="14.25" x14ac:dyDescent="0.45">
      <c r="A285" s="409" t="s">
        <v>1255</v>
      </c>
      <c r="B285" s="410"/>
      <c r="C285" s="410"/>
      <c r="D285" s="410"/>
      <c r="E285" s="410"/>
      <c r="F285" s="410"/>
      <c r="G285" s="410"/>
      <c r="H285" s="410"/>
      <c r="I285" s="410"/>
      <c r="J285" s="410"/>
      <c r="K285" s="410"/>
      <c r="L285" s="410"/>
      <c r="M285" s="410"/>
      <c r="N285" s="411"/>
      <c r="EZ285" s="96"/>
      <c r="FA285" s="97"/>
      <c r="FB285" s="98" t="s">
        <v>1255</v>
      </c>
      <c r="FC285" s="97"/>
      <c r="FD285" s="97"/>
      <c r="FE285" s="97"/>
      <c r="FK285" s="97"/>
      <c r="FM285" s="97"/>
      <c r="FO285" s="97"/>
    </row>
    <row r="286" spans="1:171" customFormat="1" ht="21.4" x14ac:dyDescent="0.45">
      <c r="A286" s="99" t="s">
        <v>1272</v>
      </c>
      <c r="B286" s="100" t="s">
        <v>1175</v>
      </c>
      <c r="C286" s="406" t="s">
        <v>1273</v>
      </c>
      <c r="D286" s="406"/>
      <c r="E286" s="406"/>
      <c r="F286" s="101" t="s">
        <v>550</v>
      </c>
      <c r="G286" s="102">
        <v>2</v>
      </c>
      <c r="H286" s="103">
        <v>1</v>
      </c>
      <c r="I286" s="103">
        <v>2</v>
      </c>
      <c r="J286" s="130">
        <v>7105.26</v>
      </c>
      <c r="K286" s="133">
        <v>1.04236</v>
      </c>
      <c r="L286" s="130">
        <v>14812.48</v>
      </c>
      <c r="M286" s="134">
        <v>9.5</v>
      </c>
      <c r="N286" s="131">
        <v>140718.56</v>
      </c>
      <c r="EZ286" s="96"/>
      <c r="FA286" s="97"/>
      <c r="FC286" s="97" t="s">
        <v>1273</v>
      </c>
      <c r="FD286" s="97" t="s">
        <v>1072</v>
      </c>
      <c r="FE286" s="97" t="s">
        <v>1072</v>
      </c>
      <c r="FK286" s="97"/>
      <c r="FM286" s="97"/>
      <c r="FO286" s="97"/>
    </row>
    <row r="287" spans="1:171" customFormat="1" ht="14.25" x14ac:dyDescent="0.45">
      <c r="A287" s="106"/>
      <c r="B287" s="107"/>
      <c r="C287" s="405" t="s">
        <v>1262</v>
      </c>
      <c r="D287" s="405"/>
      <c r="E287" s="405"/>
      <c r="F287" s="405"/>
      <c r="G287" s="405"/>
      <c r="H287" s="405"/>
      <c r="I287" s="405"/>
      <c r="J287" s="405"/>
      <c r="K287" s="405"/>
      <c r="L287" s="405"/>
      <c r="M287" s="405"/>
      <c r="N287" s="408"/>
      <c r="EZ287" s="96"/>
      <c r="FA287" s="97"/>
      <c r="FC287" s="97"/>
      <c r="FD287" s="97"/>
      <c r="FE287" s="97"/>
      <c r="FK287" s="97"/>
      <c r="FL287" s="98" t="s">
        <v>1262</v>
      </c>
      <c r="FM287" s="97"/>
      <c r="FO287" s="97"/>
    </row>
    <row r="288" spans="1:171" customFormat="1" ht="14.25" x14ac:dyDescent="0.45">
      <c r="A288" s="108"/>
      <c r="B288" s="109"/>
      <c r="C288" s="399" t="s">
        <v>1153</v>
      </c>
      <c r="D288" s="399"/>
      <c r="E288" s="399"/>
      <c r="F288" s="399"/>
      <c r="G288" s="399"/>
      <c r="H288" s="399"/>
      <c r="I288" s="399"/>
      <c r="J288" s="399"/>
      <c r="K288" s="399"/>
      <c r="L288" s="399"/>
      <c r="M288" s="399"/>
      <c r="N288" s="407"/>
      <c r="EZ288" s="96"/>
      <c r="FA288" s="97"/>
      <c r="FC288" s="97"/>
      <c r="FD288" s="97"/>
      <c r="FE288" s="97"/>
      <c r="FG288" s="98" t="s">
        <v>1153</v>
      </c>
      <c r="FK288" s="97"/>
      <c r="FM288" s="97"/>
      <c r="FO288" s="97"/>
    </row>
    <row r="289" spans="1:171" customFormat="1" ht="14.25" x14ac:dyDescent="0.45">
      <c r="A289" s="108"/>
      <c r="B289" s="109"/>
      <c r="C289" s="399" t="s">
        <v>1154</v>
      </c>
      <c r="D289" s="399"/>
      <c r="E289" s="399"/>
      <c r="F289" s="399"/>
      <c r="G289" s="399"/>
      <c r="H289" s="399"/>
      <c r="I289" s="399"/>
      <c r="J289" s="399"/>
      <c r="K289" s="399"/>
      <c r="L289" s="399"/>
      <c r="M289" s="399"/>
      <c r="N289" s="407"/>
      <c r="EZ289" s="96"/>
      <c r="FA289" s="97"/>
      <c r="FC289" s="97"/>
      <c r="FD289" s="97"/>
      <c r="FE289" s="97"/>
      <c r="FG289" s="98" t="s">
        <v>1154</v>
      </c>
      <c r="FK289" s="97"/>
      <c r="FM289" s="97"/>
      <c r="FO289" s="97"/>
    </row>
    <row r="290" spans="1:171" customFormat="1" ht="14.25" x14ac:dyDescent="0.45">
      <c r="A290" s="128"/>
      <c r="B290" s="129"/>
      <c r="C290" s="406" t="s">
        <v>1147</v>
      </c>
      <c r="D290" s="406"/>
      <c r="E290" s="406"/>
      <c r="F290" s="101"/>
      <c r="G290" s="102"/>
      <c r="H290" s="102"/>
      <c r="I290" s="102"/>
      <c r="J290" s="104"/>
      <c r="K290" s="102"/>
      <c r="L290" s="130">
        <v>14812.48</v>
      </c>
      <c r="M290" s="123"/>
      <c r="N290" s="131">
        <v>140718.56</v>
      </c>
      <c r="EZ290" s="96"/>
      <c r="FA290" s="97"/>
      <c r="FC290" s="97"/>
      <c r="FD290" s="97"/>
      <c r="FE290" s="97"/>
      <c r="FK290" s="97" t="s">
        <v>1147</v>
      </c>
      <c r="FM290" s="97"/>
      <c r="FO290" s="97"/>
    </row>
    <row r="291" spans="1:171" customFormat="1" ht="14.25" x14ac:dyDescent="0.45">
      <c r="A291" s="412" t="s">
        <v>7</v>
      </c>
      <c r="B291" s="413"/>
      <c r="C291" s="413"/>
      <c r="D291" s="413"/>
      <c r="E291" s="413"/>
      <c r="F291" s="413"/>
      <c r="G291" s="413"/>
      <c r="H291" s="413"/>
      <c r="I291" s="413"/>
      <c r="J291" s="413"/>
      <c r="K291" s="413"/>
      <c r="L291" s="413"/>
      <c r="M291" s="413"/>
      <c r="N291" s="414"/>
      <c r="EZ291" s="96"/>
      <c r="FA291" s="97" t="s">
        <v>7</v>
      </c>
      <c r="FC291" s="97"/>
      <c r="FD291" s="97"/>
      <c r="FE291" s="97"/>
      <c r="FK291" s="97"/>
      <c r="FM291" s="97"/>
      <c r="FO291" s="97"/>
    </row>
    <row r="292" spans="1:171" customFormat="1" ht="21.4" x14ac:dyDescent="0.45">
      <c r="A292" s="99" t="s">
        <v>1274</v>
      </c>
      <c r="B292" s="100" t="s">
        <v>1162</v>
      </c>
      <c r="C292" s="406" t="s">
        <v>1275</v>
      </c>
      <c r="D292" s="406"/>
      <c r="E292" s="406"/>
      <c r="F292" s="101" t="s">
        <v>1129</v>
      </c>
      <c r="G292" s="102">
        <v>36</v>
      </c>
      <c r="H292" s="103">
        <v>1</v>
      </c>
      <c r="I292" s="103">
        <v>36</v>
      </c>
      <c r="J292" s="104"/>
      <c r="K292" s="102"/>
      <c r="L292" s="104"/>
      <c r="M292" s="102"/>
      <c r="N292" s="105"/>
      <c r="EZ292" s="96"/>
      <c r="FA292" s="97"/>
      <c r="FC292" s="97" t="s">
        <v>1275</v>
      </c>
      <c r="FD292" s="97" t="s">
        <v>1072</v>
      </c>
      <c r="FE292" s="97" t="s">
        <v>1072</v>
      </c>
      <c r="FK292" s="97"/>
      <c r="FM292" s="97"/>
      <c r="FO292" s="97"/>
    </row>
    <row r="293" spans="1:171" customFormat="1" ht="14.25" x14ac:dyDescent="0.45">
      <c r="A293" s="106"/>
      <c r="B293" s="107"/>
      <c r="C293" s="405" t="s">
        <v>1271</v>
      </c>
      <c r="D293" s="405"/>
      <c r="E293" s="405"/>
      <c r="F293" s="405"/>
      <c r="G293" s="405"/>
      <c r="H293" s="405"/>
      <c r="I293" s="405"/>
      <c r="J293" s="405"/>
      <c r="K293" s="405"/>
      <c r="L293" s="405"/>
      <c r="M293" s="405"/>
      <c r="N293" s="408"/>
      <c r="EZ293" s="96"/>
      <c r="FA293" s="97"/>
      <c r="FC293" s="97"/>
      <c r="FD293" s="97"/>
      <c r="FE293" s="97"/>
      <c r="FF293" s="98" t="s">
        <v>1271</v>
      </c>
      <c r="FK293" s="97"/>
      <c r="FM293" s="97"/>
      <c r="FO293" s="97"/>
    </row>
    <row r="294" spans="1:171" customFormat="1" ht="51.75" x14ac:dyDescent="0.45">
      <c r="A294" s="108"/>
      <c r="B294" s="109" t="s">
        <v>1131</v>
      </c>
      <c r="C294" s="399" t="s">
        <v>1132</v>
      </c>
      <c r="D294" s="399"/>
      <c r="E294" s="399"/>
      <c r="F294" s="399"/>
      <c r="G294" s="399"/>
      <c r="H294" s="399"/>
      <c r="I294" s="399"/>
      <c r="J294" s="399"/>
      <c r="K294" s="399"/>
      <c r="L294" s="399"/>
      <c r="M294" s="399"/>
      <c r="N294" s="407"/>
      <c r="EZ294" s="96"/>
      <c r="FA294" s="97"/>
      <c r="FC294" s="97"/>
      <c r="FD294" s="97"/>
      <c r="FE294" s="97"/>
      <c r="FG294" s="98" t="s">
        <v>1132</v>
      </c>
      <c r="FK294" s="97"/>
      <c r="FM294" s="97"/>
      <c r="FO294" s="97"/>
    </row>
    <row r="295" spans="1:171" customFormat="1" ht="51.75" x14ac:dyDescent="0.45">
      <c r="A295" s="108"/>
      <c r="B295" s="109" t="s">
        <v>1133</v>
      </c>
      <c r="C295" s="399" t="s">
        <v>1134</v>
      </c>
      <c r="D295" s="399"/>
      <c r="E295" s="399"/>
      <c r="F295" s="399"/>
      <c r="G295" s="399"/>
      <c r="H295" s="399"/>
      <c r="I295" s="399"/>
      <c r="J295" s="399"/>
      <c r="K295" s="399"/>
      <c r="L295" s="399"/>
      <c r="M295" s="399"/>
      <c r="N295" s="407"/>
      <c r="EZ295" s="96"/>
      <c r="FA295" s="97"/>
      <c r="FC295" s="97"/>
      <c r="FD295" s="97"/>
      <c r="FE295" s="97"/>
      <c r="FG295" s="98" t="s">
        <v>1134</v>
      </c>
      <c r="FK295" s="97"/>
      <c r="FM295" s="97"/>
      <c r="FO295" s="97"/>
    </row>
    <row r="296" spans="1:171" customFormat="1" ht="20.25" x14ac:dyDescent="0.45">
      <c r="A296" s="108"/>
      <c r="B296" s="109" t="s">
        <v>1208</v>
      </c>
      <c r="C296" s="399" t="s">
        <v>1209</v>
      </c>
      <c r="D296" s="399"/>
      <c r="E296" s="399"/>
      <c r="F296" s="399"/>
      <c r="G296" s="399"/>
      <c r="H296" s="399"/>
      <c r="I296" s="399"/>
      <c r="J296" s="399"/>
      <c r="K296" s="399"/>
      <c r="L296" s="399"/>
      <c r="M296" s="399"/>
      <c r="N296" s="407"/>
      <c r="EZ296" s="96"/>
      <c r="FA296" s="97"/>
      <c r="FC296" s="97"/>
      <c r="FD296" s="97"/>
      <c r="FE296" s="97"/>
      <c r="FG296" s="98" t="s">
        <v>1209</v>
      </c>
      <c r="FK296" s="97"/>
      <c r="FM296" s="97"/>
      <c r="FO296" s="97"/>
    </row>
    <row r="297" spans="1:171" customFormat="1" ht="21.4" x14ac:dyDescent="0.45">
      <c r="A297" s="108"/>
      <c r="B297" s="109" t="s">
        <v>1135</v>
      </c>
      <c r="C297" s="399" t="s">
        <v>1136</v>
      </c>
      <c r="D297" s="399"/>
      <c r="E297" s="399"/>
      <c r="F297" s="399"/>
      <c r="G297" s="399"/>
      <c r="H297" s="399"/>
      <c r="I297" s="399"/>
      <c r="J297" s="399"/>
      <c r="K297" s="399"/>
      <c r="L297" s="399"/>
      <c r="M297" s="399"/>
      <c r="N297" s="407"/>
      <c r="EZ297" s="96"/>
      <c r="FA297" s="97"/>
      <c r="FC297" s="97"/>
      <c r="FD297" s="97"/>
      <c r="FE297" s="97"/>
      <c r="FG297" s="98" t="s">
        <v>1136</v>
      </c>
      <c r="FK297" s="97"/>
      <c r="FM297" s="97"/>
      <c r="FO297" s="97"/>
    </row>
    <row r="298" spans="1:171" customFormat="1" ht="14.25" x14ac:dyDescent="0.45">
      <c r="A298" s="110"/>
      <c r="B298" s="109" t="s">
        <v>1126</v>
      </c>
      <c r="C298" s="405" t="s">
        <v>1137</v>
      </c>
      <c r="D298" s="405"/>
      <c r="E298" s="405"/>
      <c r="F298" s="111"/>
      <c r="G298" s="112"/>
      <c r="H298" s="112"/>
      <c r="I298" s="112"/>
      <c r="J298" s="113">
        <v>100.49</v>
      </c>
      <c r="K298" s="116">
        <v>0.69</v>
      </c>
      <c r="L298" s="115">
        <v>2496.17</v>
      </c>
      <c r="M298" s="116">
        <v>52.21</v>
      </c>
      <c r="N298" s="117">
        <v>130325.04</v>
      </c>
      <c r="EZ298" s="96"/>
      <c r="FA298" s="97"/>
      <c r="FC298" s="97"/>
      <c r="FD298" s="97"/>
      <c r="FE298" s="97"/>
      <c r="FH298" s="98" t="s">
        <v>1137</v>
      </c>
      <c r="FK298" s="97"/>
      <c r="FM298" s="97"/>
      <c r="FO298" s="97"/>
    </row>
    <row r="299" spans="1:171" customFormat="1" ht="14.25" x14ac:dyDescent="0.45">
      <c r="A299" s="110"/>
      <c r="B299" s="109" t="s">
        <v>571</v>
      </c>
      <c r="C299" s="405" t="s">
        <v>1165</v>
      </c>
      <c r="D299" s="405"/>
      <c r="E299" s="405"/>
      <c r="F299" s="111"/>
      <c r="G299" s="112"/>
      <c r="H299" s="112"/>
      <c r="I299" s="112"/>
      <c r="J299" s="113">
        <v>0.66</v>
      </c>
      <c r="K299" s="116">
        <v>0.75</v>
      </c>
      <c r="L299" s="113">
        <v>17.82</v>
      </c>
      <c r="M299" s="116">
        <v>15.71</v>
      </c>
      <c r="N299" s="136">
        <v>279.95</v>
      </c>
      <c r="EZ299" s="96"/>
      <c r="FA299" s="97"/>
      <c r="FC299" s="97"/>
      <c r="FD299" s="97"/>
      <c r="FE299" s="97"/>
      <c r="FH299" s="98" t="s">
        <v>1165</v>
      </c>
      <c r="FK299" s="97"/>
      <c r="FM299" s="97"/>
      <c r="FO299" s="97"/>
    </row>
    <row r="300" spans="1:171" customFormat="1" ht="14.25" x14ac:dyDescent="0.45">
      <c r="A300" s="110"/>
      <c r="B300" s="109" t="s">
        <v>1156</v>
      </c>
      <c r="C300" s="405" t="s">
        <v>1166</v>
      </c>
      <c r="D300" s="405"/>
      <c r="E300" s="405"/>
      <c r="F300" s="111"/>
      <c r="G300" s="112"/>
      <c r="H300" s="112"/>
      <c r="I300" s="112"/>
      <c r="J300" s="113">
        <v>0.12</v>
      </c>
      <c r="K300" s="116">
        <v>0.75</v>
      </c>
      <c r="L300" s="113">
        <v>3.24</v>
      </c>
      <c r="M300" s="116">
        <v>52.21</v>
      </c>
      <c r="N300" s="136">
        <v>169.16</v>
      </c>
      <c r="EZ300" s="96"/>
      <c r="FA300" s="97"/>
      <c r="FC300" s="97"/>
      <c r="FD300" s="97"/>
      <c r="FE300" s="97"/>
      <c r="FH300" s="98" t="s">
        <v>1166</v>
      </c>
      <c r="FK300" s="97"/>
      <c r="FM300" s="97"/>
      <c r="FO300" s="97"/>
    </row>
    <row r="301" spans="1:171" customFormat="1" ht="14.25" x14ac:dyDescent="0.45">
      <c r="A301" s="110"/>
      <c r="B301" s="109" t="s">
        <v>1161</v>
      </c>
      <c r="C301" s="405" t="s">
        <v>1167</v>
      </c>
      <c r="D301" s="405"/>
      <c r="E301" s="405"/>
      <c r="F301" s="111"/>
      <c r="G301" s="112"/>
      <c r="H301" s="112"/>
      <c r="I301" s="112"/>
      <c r="J301" s="113">
        <v>163.86</v>
      </c>
      <c r="K301" s="127">
        <v>0</v>
      </c>
      <c r="L301" s="113">
        <v>0</v>
      </c>
      <c r="M301" s="119">
        <v>9.5</v>
      </c>
      <c r="N301" s="121"/>
      <c r="EZ301" s="96"/>
      <c r="FA301" s="97"/>
      <c r="FC301" s="97"/>
      <c r="FD301" s="97"/>
      <c r="FE301" s="97"/>
      <c r="FH301" s="98" t="s">
        <v>1167</v>
      </c>
      <c r="FK301" s="97"/>
      <c r="FM301" s="97"/>
      <c r="FO301" s="97"/>
    </row>
    <row r="302" spans="1:171" customFormat="1" ht="14.25" x14ac:dyDescent="0.45">
      <c r="A302" s="118"/>
      <c r="B302" s="109"/>
      <c r="C302" s="405" t="s">
        <v>1138</v>
      </c>
      <c r="D302" s="405"/>
      <c r="E302" s="405"/>
      <c r="F302" s="111" t="s">
        <v>1139</v>
      </c>
      <c r="G302" s="119">
        <v>12.3</v>
      </c>
      <c r="H302" s="116">
        <v>0.69</v>
      </c>
      <c r="I302" s="114">
        <v>305.53199999999998</v>
      </c>
      <c r="J302" s="120"/>
      <c r="K302" s="112"/>
      <c r="L302" s="120"/>
      <c r="M302" s="112"/>
      <c r="N302" s="121"/>
      <c r="EZ302" s="96"/>
      <c r="FA302" s="97"/>
      <c r="FC302" s="97"/>
      <c r="FD302" s="97"/>
      <c r="FE302" s="97"/>
      <c r="FI302" s="98" t="s">
        <v>1138</v>
      </c>
      <c r="FK302" s="97"/>
      <c r="FM302" s="97"/>
      <c r="FO302" s="97"/>
    </row>
    <row r="303" spans="1:171" customFormat="1" ht="14.25" x14ac:dyDescent="0.45">
      <c r="A303" s="118"/>
      <c r="B303" s="109"/>
      <c r="C303" s="405" t="s">
        <v>1168</v>
      </c>
      <c r="D303" s="405"/>
      <c r="E303" s="405"/>
      <c r="F303" s="111" t="s">
        <v>1139</v>
      </c>
      <c r="G303" s="116">
        <v>0.01</v>
      </c>
      <c r="H303" s="116">
        <v>0.75</v>
      </c>
      <c r="I303" s="116">
        <v>0.27</v>
      </c>
      <c r="J303" s="120"/>
      <c r="K303" s="112"/>
      <c r="L303" s="120"/>
      <c r="M303" s="112"/>
      <c r="N303" s="121"/>
      <c r="EZ303" s="96"/>
      <c r="FA303" s="97"/>
      <c r="FC303" s="97"/>
      <c r="FD303" s="97"/>
      <c r="FE303" s="97"/>
      <c r="FI303" s="98" t="s">
        <v>1168</v>
      </c>
      <c r="FK303" s="97"/>
      <c r="FM303" s="97"/>
      <c r="FO303" s="97"/>
    </row>
    <row r="304" spans="1:171" customFormat="1" ht="14.25" x14ac:dyDescent="0.45">
      <c r="A304" s="106"/>
      <c r="B304" s="109"/>
      <c r="C304" s="404" t="s">
        <v>1140</v>
      </c>
      <c r="D304" s="404"/>
      <c r="E304" s="404"/>
      <c r="F304" s="122"/>
      <c r="G304" s="123"/>
      <c r="H304" s="123"/>
      <c r="I304" s="123"/>
      <c r="J304" s="124">
        <v>265.01</v>
      </c>
      <c r="K304" s="123"/>
      <c r="L304" s="125">
        <v>2513.9899999999998</v>
      </c>
      <c r="M304" s="123"/>
      <c r="N304" s="126">
        <v>130604.99</v>
      </c>
      <c r="EZ304" s="96"/>
      <c r="FA304" s="97"/>
      <c r="FC304" s="97"/>
      <c r="FD304" s="97"/>
      <c r="FE304" s="97"/>
      <c r="FJ304" s="98" t="s">
        <v>1140</v>
      </c>
      <c r="FK304" s="97"/>
      <c r="FM304" s="97"/>
      <c r="FO304" s="97"/>
    </row>
    <row r="305" spans="1:171" customFormat="1" ht="14.25" x14ac:dyDescent="0.45">
      <c r="A305" s="118"/>
      <c r="B305" s="109"/>
      <c r="C305" s="405" t="s">
        <v>1141</v>
      </c>
      <c r="D305" s="405"/>
      <c r="E305" s="405"/>
      <c r="F305" s="111"/>
      <c r="G305" s="112"/>
      <c r="H305" s="112"/>
      <c r="I305" s="112"/>
      <c r="J305" s="120"/>
      <c r="K305" s="112"/>
      <c r="L305" s="115">
        <v>2499.41</v>
      </c>
      <c r="M305" s="112"/>
      <c r="N305" s="117">
        <v>130494.2</v>
      </c>
      <c r="EZ305" s="96"/>
      <c r="FA305" s="97"/>
      <c r="FC305" s="97"/>
      <c r="FD305" s="97"/>
      <c r="FE305" s="97"/>
      <c r="FI305" s="98" t="s">
        <v>1141</v>
      </c>
      <c r="FK305" s="97"/>
      <c r="FM305" s="97"/>
      <c r="FO305" s="97"/>
    </row>
    <row r="306" spans="1:171" customFormat="1" ht="14.25" x14ac:dyDescent="0.45">
      <c r="A306" s="118"/>
      <c r="B306" s="109" t="s">
        <v>1169</v>
      </c>
      <c r="C306" s="405" t="s">
        <v>1170</v>
      </c>
      <c r="D306" s="405"/>
      <c r="E306" s="405"/>
      <c r="F306" s="111" t="s">
        <v>1144</v>
      </c>
      <c r="G306" s="127">
        <v>95</v>
      </c>
      <c r="H306" s="112"/>
      <c r="I306" s="127">
        <v>95</v>
      </c>
      <c r="J306" s="120"/>
      <c r="K306" s="112"/>
      <c r="L306" s="115">
        <v>2374.44</v>
      </c>
      <c r="M306" s="112"/>
      <c r="N306" s="117">
        <v>123969.49</v>
      </c>
      <c r="EZ306" s="96"/>
      <c r="FA306" s="97"/>
      <c r="FC306" s="97"/>
      <c r="FD306" s="97"/>
      <c r="FE306" s="97"/>
      <c r="FI306" s="98" t="s">
        <v>1170</v>
      </c>
      <c r="FK306" s="97"/>
      <c r="FM306" s="97"/>
      <c r="FO306" s="97"/>
    </row>
    <row r="307" spans="1:171" customFormat="1" ht="20.25" x14ac:dyDescent="0.45">
      <c r="A307" s="118"/>
      <c r="B307" s="109" t="s">
        <v>1171</v>
      </c>
      <c r="C307" s="405" t="s">
        <v>1172</v>
      </c>
      <c r="D307" s="405"/>
      <c r="E307" s="405"/>
      <c r="F307" s="111" t="s">
        <v>1144</v>
      </c>
      <c r="G307" s="127">
        <v>64</v>
      </c>
      <c r="H307" s="116">
        <v>0.85</v>
      </c>
      <c r="I307" s="119">
        <v>54.4</v>
      </c>
      <c r="J307" s="120"/>
      <c r="K307" s="112"/>
      <c r="L307" s="115">
        <v>1359.68</v>
      </c>
      <c r="M307" s="112"/>
      <c r="N307" s="117">
        <v>70988.84</v>
      </c>
      <c r="EZ307" s="96"/>
      <c r="FA307" s="97"/>
      <c r="FC307" s="97"/>
      <c r="FD307" s="97"/>
      <c r="FE307" s="97"/>
      <c r="FI307" s="98" t="s">
        <v>1172</v>
      </c>
      <c r="FK307" s="97"/>
      <c r="FM307" s="97"/>
      <c r="FO307" s="97"/>
    </row>
    <row r="308" spans="1:171" customFormat="1" ht="14.25" x14ac:dyDescent="0.45">
      <c r="A308" s="128"/>
      <c r="B308" s="129"/>
      <c r="C308" s="406" t="s">
        <v>1147</v>
      </c>
      <c r="D308" s="406"/>
      <c r="E308" s="406"/>
      <c r="F308" s="101"/>
      <c r="G308" s="102"/>
      <c r="H308" s="102"/>
      <c r="I308" s="102"/>
      <c r="J308" s="104"/>
      <c r="K308" s="102"/>
      <c r="L308" s="130">
        <v>6248.11</v>
      </c>
      <c r="M308" s="123"/>
      <c r="N308" s="131">
        <v>325563.32</v>
      </c>
      <c r="EZ308" s="96"/>
      <c r="FA308" s="97"/>
      <c r="FC308" s="97"/>
      <c r="FD308" s="97"/>
      <c r="FE308" s="97"/>
      <c r="FK308" s="97" t="s">
        <v>1147</v>
      </c>
      <c r="FM308" s="97"/>
      <c r="FO308" s="97"/>
    </row>
    <row r="309" spans="1:171" customFormat="1" ht="1.5" customHeight="1" x14ac:dyDescent="0.45">
      <c r="A309" s="138"/>
      <c r="B309" s="139"/>
      <c r="C309" s="140"/>
      <c r="D309" s="140"/>
      <c r="E309" s="140"/>
      <c r="F309" s="140"/>
      <c r="G309" s="141"/>
      <c r="H309" s="141"/>
      <c r="I309" s="141"/>
      <c r="J309" s="141"/>
      <c r="K309" s="142"/>
      <c r="L309" s="141"/>
      <c r="M309" s="142"/>
      <c r="N309" s="143"/>
      <c r="EZ309" s="96"/>
      <c r="FA309" s="97"/>
      <c r="FC309" s="97"/>
      <c r="FD309" s="97"/>
      <c r="FE309" s="97"/>
      <c r="FK309" s="97"/>
      <c r="FM309" s="97"/>
      <c r="FO309" s="97"/>
    </row>
    <row r="310" spans="1:171" customFormat="1" ht="14.25" x14ac:dyDescent="0.45">
      <c r="A310" s="128"/>
      <c r="B310" s="144"/>
      <c r="C310" s="403" t="s">
        <v>1276</v>
      </c>
      <c r="D310" s="403"/>
      <c r="E310" s="403"/>
      <c r="F310" s="403"/>
      <c r="G310" s="403"/>
      <c r="H310" s="403"/>
      <c r="I310" s="403"/>
      <c r="J310" s="403"/>
      <c r="K310" s="403"/>
      <c r="L310" s="145"/>
      <c r="M310" s="146"/>
      <c r="N310" s="147"/>
      <c r="EZ310" s="96"/>
      <c r="FA310" s="97"/>
      <c r="FC310" s="97"/>
      <c r="FD310" s="97"/>
      <c r="FE310" s="97"/>
      <c r="FK310" s="97"/>
      <c r="FM310" s="97" t="s">
        <v>1276</v>
      </c>
      <c r="FO310" s="97"/>
    </row>
    <row r="311" spans="1:171" customFormat="1" ht="14.25" x14ac:dyDescent="0.45">
      <c r="A311" s="148"/>
      <c r="B311" s="109"/>
      <c r="C311" s="400" t="s">
        <v>1213</v>
      </c>
      <c r="D311" s="400"/>
      <c r="E311" s="400"/>
      <c r="F311" s="400"/>
      <c r="G311" s="400"/>
      <c r="H311" s="400"/>
      <c r="I311" s="400"/>
      <c r="J311" s="400"/>
      <c r="K311" s="400"/>
      <c r="L311" s="149">
        <v>29510.41</v>
      </c>
      <c r="M311" s="150"/>
      <c r="N311" s="151">
        <v>653876.4</v>
      </c>
      <c r="EZ311" s="96"/>
      <c r="FA311" s="97"/>
      <c r="FC311" s="97"/>
      <c r="FD311" s="97"/>
      <c r="FE311" s="97"/>
      <c r="FK311" s="97"/>
      <c r="FM311" s="97"/>
      <c r="FN311" s="98" t="s">
        <v>1213</v>
      </c>
      <c r="FO311" s="97"/>
    </row>
    <row r="312" spans="1:171" customFormat="1" ht="14.25" x14ac:dyDescent="0.45">
      <c r="A312" s="148"/>
      <c r="B312" s="109"/>
      <c r="C312" s="400" t="s">
        <v>1214</v>
      </c>
      <c r="D312" s="400"/>
      <c r="E312" s="400"/>
      <c r="F312" s="400"/>
      <c r="G312" s="400"/>
      <c r="H312" s="400"/>
      <c r="I312" s="400"/>
      <c r="J312" s="400"/>
      <c r="K312" s="400"/>
      <c r="L312" s="152"/>
      <c r="M312" s="150"/>
      <c r="N312" s="153"/>
      <c r="EZ312" s="96"/>
      <c r="FA312" s="97"/>
      <c r="FC312" s="97"/>
      <c r="FD312" s="97"/>
      <c r="FE312" s="97"/>
      <c r="FK312" s="97"/>
      <c r="FM312" s="97"/>
      <c r="FN312" s="98" t="s">
        <v>1214</v>
      </c>
      <c r="FO312" s="97"/>
    </row>
    <row r="313" spans="1:171" customFormat="1" ht="14.25" x14ac:dyDescent="0.45">
      <c r="A313" s="148"/>
      <c r="B313" s="109"/>
      <c r="C313" s="400" t="s">
        <v>1215</v>
      </c>
      <c r="D313" s="400"/>
      <c r="E313" s="400"/>
      <c r="F313" s="400"/>
      <c r="G313" s="400"/>
      <c r="H313" s="400"/>
      <c r="I313" s="400"/>
      <c r="J313" s="400"/>
      <c r="K313" s="400"/>
      <c r="L313" s="149">
        <v>8736.6</v>
      </c>
      <c r="M313" s="150"/>
      <c r="N313" s="151">
        <v>456137.89</v>
      </c>
      <c r="EZ313" s="96"/>
      <c r="FA313" s="97"/>
      <c r="FC313" s="97"/>
      <c r="FD313" s="97"/>
      <c r="FE313" s="97"/>
      <c r="FK313" s="97"/>
      <c r="FM313" s="97"/>
      <c r="FN313" s="98" t="s">
        <v>1215</v>
      </c>
      <c r="FO313" s="97"/>
    </row>
    <row r="314" spans="1:171" customFormat="1" ht="14.25" x14ac:dyDescent="0.45">
      <c r="A314" s="148"/>
      <c r="B314" s="109"/>
      <c r="C314" s="400" t="s">
        <v>1216</v>
      </c>
      <c r="D314" s="400"/>
      <c r="E314" s="400"/>
      <c r="F314" s="400"/>
      <c r="G314" s="400"/>
      <c r="H314" s="400"/>
      <c r="I314" s="400"/>
      <c r="J314" s="400"/>
      <c r="K314" s="400"/>
      <c r="L314" s="154">
        <v>62.37</v>
      </c>
      <c r="M314" s="150"/>
      <c r="N314" s="158">
        <v>979.83</v>
      </c>
      <c r="EZ314" s="96"/>
      <c r="FA314" s="97"/>
      <c r="FC314" s="97"/>
      <c r="FD314" s="97"/>
      <c r="FE314" s="97"/>
      <c r="FK314" s="97"/>
      <c r="FM314" s="97"/>
      <c r="FN314" s="98" t="s">
        <v>1216</v>
      </c>
      <c r="FO314" s="97"/>
    </row>
    <row r="315" spans="1:171" customFormat="1" ht="14.25" x14ac:dyDescent="0.45">
      <c r="A315" s="148"/>
      <c r="B315" s="109"/>
      <c r="C315" s="400" t="s">
        <v>1217</v>
      </c>
      <c r="D315" s="400"/>
      <c r="E315" s="400"/>
      <c r="F315" s="400"/>
      <c r="G315" s="400"/>
      <c r="H315" s="400"/>
      <c r="I315" s="400"/>
      <c r="J315" s="400"/>
      <c r="K315" s="400"/>
      <c r="L315" s="154">
        <v>11.34</v>
      </c>
      <c r="M315" s="150"/>
      <c r="N315" s="158">
        <v>592.05999999999995</v>
      </c>
      <c r="EZ315" s="96"/>
      <c r="FA315" s="97"/>
      <c r="FC315" s="97"/>
      <c r="FD315" s="97"/>
      <c r="FE315" s="97"/>
      <c r="FK315" s="97"/>
      <c r="FM315" s="97"/>
      <c r="FN315" s="98" t="s">
        <v>1217</v>
      </c>
      <c r="FO315" s="97"/>
    </row>
    <row r="316" spans="1:171" customFormat="1" ht="14.25" x14ac:dyDescent="0.45">
      <c r="A316" s="148"/>
      <c r="B316" s="109"/>
      <c r="C316" s="400" t="s">
        <v>1218</v>
      </c>
      <c r="D316" s="400"/>
      <c r="E316" s="400"/>
      <c r="F316" s="400"/>
      <c r="G316" s="400"/>
      <c r="H316" s="400"/>
      <c r="I316" s="400"/>
      <c r="J316" s="400"/>
      <c r="K316" s="400"/>
      <c r="L316" s="149">
        <v>20711.439999999999</v>
      </c>
      <c r="M316" s="150"/>
      <c r="N316" s="151">
        <v>196758.68</v>
      </c>
      <c r="EZ316" s="96"/>
      <c r="FA316" s="97"/>
      <c r="FC316" s="97"/>
      <c r="FD316" s="97"/>
      <c r="FE316" s="97"/>
      <c r="FK316" s="97"/>
      <c r="FM316" s="97"/>
      <c r="FN316" s="98" t="s">
        <v>1218</v>
      </c>
      <c r="FO316" s="97"/>
    </row>
    <row r="317" spans="1:171" customFormat="1" ht="14.25" x14ac:dyDescent="0.45">
      <c r="A317" s="148"/>
      <c r="B317" s="109"/>
      <c r="C317" s="400" t="s">
        <v>1219</v>
      </c>
      <c r="D317" s="400"/>
      <c r="E317" s="400"/>
      <c r="F317" s="400"/>
      <c r="G317" s="400"/>
      <c r="H317" s="400"/>
      <c r="I317" s="400"/>
      <c r="J317" s="400"/>
      <c r="K317" s="400"/>
      <c r="L317" s="149">
        <v>42579.83</v>
      </c>
      <c r="M317" s="150"/>
      <c r="N317" s="151">
        <v>1336230.94</v>
      </c>
      <c r="EZ317" s="96"/>
      <c r="FA317" s="97"/>
      <c r="FC317" s="97"/>
      <c r="FD317" s="97"/>
      <c r="FE317" s="97"/>
      <c r="FK317" s="97"/>
      <c r="FM317" s="97"/>
      <c r="FN317" s="98" t="s">
        <v>1219</v>
      </c>
      <c r="FO317" s="97"/>
    </row>
    <row r="318" spans="1:171" customFormat="1" ht="14.25" x14ac:dyDescent="0.45">
      <c r="A318" s="148"/>
      <c r="B318" s="109"/>
      <c r="C318" s="400" t="s">
        <v>1214</v>
      </c>
      <c r="D318" s="400"/>
      <c r="E318" s="400"/>
      <c r="F318" s="400"/>
      <c r="G318" s="400"/>
      <c r="H318" s="400"/>
      <c r="I318" s="400"/>
      <c r="J318" s="400"/>
      <c r="K318" s="400"/>
      <c r="L318" s="152"/>
      <c r="M318" s="150"/>
      <c r="N318" s="153"/>
      <c r="EZ318" s="96"/>
      <c r="FA318" s="97"/>
      <c r="FC318" s="97"/>
      <c r="FD318" s="97"/>
      <c r="FE318" s="97"/>
      <c r="FK318" s="97"/>
      <c r="FM318" s="97"/>
      <c r="FN318" s="98" t="s">
        <v>1214</v>
      </c>
      <c r="FO318" s="97"/>
    </row>
    <row r="319" spans="1:171" customFormat="1" ht="14.25" x14ac:dyDescent="0.45">
      <c r="A319" s="148"/>
      <c r="B319" s="109"/>
      <c r="C319" s="400" t="s">
        <v>1220</v>
      </c>
      <c r="D319" s="400"/>
      <c r="E319" s="400"/>
      <c r="F319" s="400"/>
      <c r="G319" s="400"/>
      <c r="H319" s="400"/>
      <c r="I319" s="400"/>
      <c r="J319" s="400"/>
      <c r="K319" s="400"/>
      <c r="L319" s="149">
        <v>8736.6</v>
      </c>
      <c r="M319" s="150"/>
      <c r="N319" s="151">
        <v>456137.89</v>
      </c>
      <c r="EZ319" s="96"/>
      <c r="FA319" s="97"/>
      <c r="FC319" s="97"/>
      <c r="FD319" s="97"/>
      <c r="FE319" s="97"/>
      <c r="FK319" s="97"/>
      <c r="FM319" s="97"/>
      <c r="FN319" s="98" t="s">
        <v>1220</v>
      </c>
      <c r="FO319" s="97"/>
    </row>
    <row r="320" spans="1:171" customFormat="1" ht="14.25" x14ac:dyDescent="0.45">
      <c r="A320" s="148"/>
      <c r="B320" s="109"/>
      <c r="C320" s="400" t="s">
        <v>1221</v>
      </c>
      <c r="D320" s="400"/>
      <c r="E320" s="400"/>
      <c r="F320" s="400"/>
      <c r="G320" s="400"/>
      <c r="H320" s="400"/>
      <c r="I320" s="400"/>
      <c r="J320" s="400"/>
      <c r="K320" s="400"/>
      <c r="L320" s="154">
        <v>62.37</v>
      </c>
      <c r="M320" s="150"/>
      <c r="N320" s="158">
        <v>979.83</v>
      </c>
      <c r="EZ320" s="96"/>
      <c r="FA320" s="97"/>
      <c r="FC320" s="97"/>
      <c r="FD320" s="97"/>
      <c r="FE320" s="97"/>
      <c r="FK320" s="97"/>
      <c r="FM320" s="97"/>
      <c r="FN320" s="98" t="s">
        <v>1221</v>
      </c>
      <c r="FO320" s="97"/>
    </row>
    <row r="321" spans="1:172" customFormat="1" ht="14.25" x14ac:dyDescent="0.45">
      <c r="A321" s="148"/>
      <c r="B321" s="109"/>
      <c r="C321" s="400" t="s">
        <v>1222</v>
      </c>
      <c r="D321" s="400"/>
      <c r="E321" s="400"/>
      <c r="F321" s="400"/>
      <c r="G321" s="400"/>
      <c r="H321" s="400"/>
      <c r="I321" s="400"/>
      <c r="J321" s="400"/>
      <c r="K321" s="400"/>
      <c r="L321" s="154">
        <v>11.34</v>
      </c>
      <c r="M321" s="150"/>
      <c r="N321" s="158">
        <v>592.05999999999995</v>
      </c>
      <c r="EZ321" s="96"/>
      <c r="FA321" s="97"/>
      <c r="FC321" s="97"/>
      <c r="FD321" s="97"/>
      <c r="FE321" s="97"/>
      <c r="FK321" s="97"/>
      <c r="FM321" s="97"/>
      <c r="FN321" s="98" t="s">
        <v>1222</v>
      </c>
      <c r="FO321" s="97"/>
    </row>
    <row r="322" spans="1:172" customFormat="1" ht="14.25" x14ac:dyDescent="0.45">
      <c r="A322" s="148"/>
      <c r="B322" s="109"/>
      <c r="C322" s="400" t="s">
        <v>1223</v>
      </c>
      <c r="D322" s="400"/>
      <c r="E322" s="400"/>
      <c r="F322" s="400"/>
      <c r="G322" s="400"/>
      <c r="H322" s="400"/>
      <c r="I322" s="400"/>
      <c r="J322" s="400"/>
      <c r="K322" s="400"/>
      <c r="L322" s="149">
        <v>20711.439999999999</v>
      </c>
      <c r="M322" s="150"/>
      <c r="N322" s="151">
        <v>196758.68</v>
      </c>
      <c r="EZ322" s="96"/>
      <c r="FA322" s="97"/>
      <c r="FC322" s="97"/>
      <c r="FD322" s="97"/>
      <c r="FE322" s="97"/>
      <c r="FK322" s="97"/>
      <c r="FM322" s="97"/>
      <c r="FN322" s="98" t="s">
        <v>1223</v>
      </c>
      <c r="FO322" s="97"/>
    </row>
    <row r="323" spans="1:172" customFormat="1" ht="14.25" x14ac:dyDescent="0.45">
      <c r="A323" s="148"/>
      <c r="B323" s="109"/>
      <c r="C323" s="400" t="s">
        <v>1224</v>
      </c>
      <c r="D323" s="400"/>
      <c r="E323" s="400"/>
      <c r="F323" s="400"/>
      <c r="G323" s="400"/>
      <c r="H323" s="400"/>
      <c r="I323" s="400"/>
      <c r="J323" s="400"/>
      <c r="K323" s="400"/>
      <c r="L323" s="149">
        <v>8310.5400000000009</v>
      </c>
      <c r="M323" s="150"/>
      <c r="N323" s="151">
        <v>433893.45</v>
      </c>
      <c r="EZ323" s="96"/>
      <c r="FA323" s="97"/>
      <c r="FC323" s="97"/>
      <c r="FD323" s="97"/>
      <c r="FE323" s="97"/>
      <c r="FK323" s="97"/>
      <c r="FM323" s="97"/>
      <c r="FN323" s="98" t="s">
        <v>1224</v>
      </c>
      <c r="FO323" s="97"/>
    </row>
    <row r="324" spans="1:172" customFormat="1" ht="14.25" x14ac:dyDescent="0.45">
      <c r="A324" s="148"/>
      <c r="B324" s="109"/>
      <c r="C324" s="400" t="s">
        <v>1225</v>
      </c>
      <c r="D324" s="400"/>
      <c r="E324" s="400"/>
      <c r="F324" s="400"/>
      <c r="G324" s="400"/>
      <c r="H324" s="400"/>
      <c r="I324" s="400"/>
      <c r="J324" s="400"/>
      <c r="K324" s="400"/>
      <c r="L324" s="149">
        <v>4758.88</v>
      </c>
      <c r="M324" s="150"/>
      <c r="N324" s="151">
        <v>248461.09</v>
      </c>
      <c r="EZ324" s="96"/>
      <c r="FA324" s="97"/>
      <c r="FC324" s="97"/>
      <c r="FD324" s="97"/>
      <c r="FE324" s="97"/>
      <c r="FK324" s="97"/>
      <c r="FM324" s="97"/>
      <c r="FN324" s="98" t="s">
        <v>1225</v>
      </c>
      <c r="FO324" s="97"/>
    </row>
    <row r="325" spans="1:172" customFormat="1" ht="14.25" x14ac:dyDescent="0.45">
      <c r="A325" s="148"/>
      <c r="B325" s="109"/>
      <c r="C325" s="400" t="s">
        <v>1226</v>
      </c>
      <c r="D325" s="400"/>
      <c r="E325" s="400"/>
      <c r="F325" s="400"/>
      <c r="G325" s="400"/>
      <c r="H325" s="400"/>
      <c r="I325" s="400"/>
      <c r="J325" s="400"/>
      <c r="K325" s="400"/>
      <c r="L325" s="149">
        <v>8747.94</v>
      </c>
      <c r="M325" s="150"/>
      <c r="N325" s="151">
        <v>456729.95</v>
      </c>
      <c r="EZ325" s="96"/>
      <c r="FA325" s="97"/>
      <c r="FC325" s="97"/>
      <c r="FD325" s="97"/>
      <c r="FE325" s="97"/>
      <c r="FK325" s="97"/>
      <c r="FM325" s="97"/>
      <c r="FN325" s="98" t="s">
        <v>1226</v>
      </c>
      <c r="FO325" s="97"/>
    </row>
    <row r="326" spans="1:172" customFormat="1" ht="14.25" x14ac:dyDescent="0.45">
      <c r="A326" s="148"/>
      <c r="B326" s="109"/>
      <c r="C326" s="400" t="s">
        <v>1227</v>
      </c>
      <c r="D326" s="400"/>
      <c r="E326" s="400"/>
      <c r="F326" s="400"/>
      <c r="G326" s="400"/>
      <c r="H326" s="400"/>
      <c r="I326" s="400"/>
      <c r="J326" s="400"/>
      <c r="K326" s="400"/>
      <c r="L326" s="149">
        <v>8310.5400000000009</v>
      </c>
      <c r="M326" s="150"/>
      <c r="N326" s="151">
        <v>433893.45</v>
      </c>
      <c r="EZ326" s="96"/>
      <c r="FA326" s="97"/>
      <c r="FC326" s="97"/>
      <c r="FD326" s="97"/>
      <c r="FE326" s="97"/>
      <c r="FK326" s="97"/>
      <c r="FM326" s="97"/>
      <c r="FN326" s="98" t="s">
        <v>1227</v>
      </c>
      <c r="FO326" s="97"/>
    </row>
    <row r="327" spans="1:172" customFormat="1" ht="14.25" x14ac:dyDescent="0.45">
      <c r="A327" s="148"/>
      <c r="B327" s="109"/>
      <c r="C327" s="400" t="s">
        <v>1228</v>
      </c>
      <c r="D327" s="400"/>
      <c r="E327" s="400"/>
      <c r="F327" s="400"/>
      <c r="G327" s="400"/>
      <c r="H327" s="400"/>
      <c r="I327" s="400"/>
      <c r="J327" s="400"/>
      <c r="K327" s="400"/>
      <c r="L327" s="149">
        <v>4758.88</v>
      </c>
      <c r="M327" s="150"/>
      <c r="N327" s="151">
        <v>248461.09</v>
      </c>
      <c r="EZ327" s="96"/>
      <c r="FA327" s="97"/>
      <c r="FC327" s="97"/>
      <c r="FD327" s="97"/>
      <c r="FE327" s="97"/>
      <c r="FK327" s="97"/>
      <c r="FM327" s="97"/>
      <c r="FN327" s="98" t="s">
        <v>1228</v>
      </c>
      <c r="FO327" s="97"/>
    </row>
    <row r="328" spans="1:172" customFormat="1" ht="14.25" x14ac:dyDescent="0.45">
      <c r="A328" s="148"/>
      <c r="B328" s="144"/>
      <c r="C328" s="403" t="s">
        <v>1277</v>
      </c>
      <c r="D328" s="403"/>
      <c r="E328" s="403"/>
      <c r="F328" s="403"/>
      <c r="G328" s="403"/>
      <c r="H328" s="403"/>
      <c r="I328" s="403"/>
      <c r="J328" s="403"/>
      <c r="K328" s="403"/>
      <c r="L328" s="155">
        <v>42579.83</v>
      </c>
      <c r="M328" s="146"/>
      <c r="N328" s="156">
        <v>1336230.94</v>
      </c>
      <c r="EZ328" s="96"/>
      <c r="FA328" s="97"/>
      <c r="FC328" s="97"/>
      <c r="FD328" s="97"/>
      <c r="FE328" s="97"/>
      <c r="FK328" s="97"/>
      <c r="FM328" s="97"/>
      <c r="FO328" s="97" t="s">
        <v>1277</v>
      </c>
    </row>
    <row r="329" spans="1:172" customFormat="1" ht="14.25" x14ac:dyDescent="0.45">
      <c r="A329" s="148"/>
      <c r="B329" s="109"/>
      <c r="C329" s="400" t="s">
        <v>1230</v>
      </c>
      <c r="D329" s="400"/>
      <c r="E329" s="400"/>
      <c r="F329" s="400"/>
      <c r="G329" s="400"/>
      <c r="H329" s="400"/>
      <c r="I329" s="400"/>
      <c r="J329" s="400"/>
      <c r="K329" s="400"/>
      <c r="L329" s="152"/>
      <c r="M329" s="150"/>
      <c r="N329" s="153"/>
      <c r="EZ329" s="96"/>
      <c r="FA329" s="97"/>
      <c r="FC329" s="97"/>
      <c r="FD329" s="97"/>
      <c r="FE329" s="97"/>
      <c r="FK329" s="97"/>
      <c r="FM329" s="97"/>
      <c r="FN329" s="98" t="s">
        <v>1230</v>
      </c>
      <c r="FO329" s="97"/>
    </row>
    <row r="330" spans="1:172" customFormat="1" ht="14.25" x14ac:dyDescent="0.45">
      <c r="A330" s="148"/>
      <c r="B330" s="109"/>
      <c r="C330" s="400" t="s">
        <v>1231</v>
      </c>
      <c r="D330" s="400"/>
      <c r="E330" s="400"/>
      <c r="F330" s="400"/>
      <c r="G330" s="400"/>
      <c r="H330" s="400"/>
      <c r="I330" s="111" t="s">
        <v>1278</v>
      </c>
      <c r="J330" s="157"/>
      <c r="K330" s="157"/>
      <c r="L330" s="152"/>
      <c r="M330" s="150"/>
      <c r="N330" s="153"/>
      <c r="EZ330" s="96"/>
      <c r="FA330" s="97"/>
      <c r="FC330" s="97"/>
      <c r="FD330" s="97"/>
      <c r="FE330" s="97"/>
      <c r="FK330" s="97"/>
      <c r="FM330" s="97"/>
      <c r="FO330" s="97"/>
      <c r="FP330" s="98" t="s">
        <v>1231</v>
      </c>
    </row>
    <row r="331" spans="1:172" customFormat="1" ht="14.25" x14ac:dyDescent="0.45">
      <c r="A331" s="148"/>
      <c r="B331" s="109"/>
      <c r="C331" s="400" t="s">
        <v>1233</v>
      </c>
      <c r="D331" s="400"/>
      <c r="E331" s="400"/>
      <c r="F331" s="400"/>
      <c r="G331" s="400"/>
      <c r="H331" s="400"/>
      <c r="I331" s="111" t="s">
        <v>1279</v>
      </c>
      <c r="J331" s="157"/>
      <c r="K331" s="157"/>
      <c r="L331" s="152"/>
      <c r="M331" s="150"/>
      <c r="N331" s="153"/>
      <c r="EZ331" s="96"/>
      <c r="FA331" s="97"/>
      <c r="FC331" s="97"/>
      <c r="FD331" s="97"/>
      <c r="FE331" s="97"/>
      <c r="FK331" s="97"/>
      <c r="FM331" s="97"/>
      <c r="FO331" s="97"/>
      <c r="FP331" s="98" t="s">
        <v>1233</v>
      </c>
    </row>
    <row r="332" spans="1:172" customFormat="1" ht="14.25" x14ac:dyDescent="0.45">
      <c r="A332" s="415" t="s">
        <v>1280</v>
      </c>
      <c r="B332" s="416"/>
      <c r="C332" s="416"/>
      <c r="D332" s="416"/>
      <c r="E332" s="416"/>
      <c r="F332" s="416"/>
      <c r="G332" s="416"/>
      <c r="H332" s="416"/>
      <c r="I332" s="416"/>
      <c r="J332" s="416"/>
      <c r="K332" s="416"/>
      <c r="L332" s="416"/>
      <c r="M332" s="416"/>
      <c r="N332" s="417"/>
      <c r="EZ332" s="96" t="s">
        <v>1280</v>
      </c>
      <c r="FA332" s="97"/>
      <c r="FC332" s="97"/>
      <c r="FD332" s="97"/>
      <c r="FE332" s="97"/>
      <c r="FK332" s="97"/>
      <c r="FM332" s="97"/>
      <c r="FO332" s="97"/>
    </row>
    <row r="333" spans="1:172" customFormat="1" ht="14.25" x14ac:dyDescent="0.45">
      <c r="A333" s="412" t="s">
        <v>1236</v>
      </c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  <c r="L333" s="413"/>
      <c r="M333" s="413"/>
      <c r="N333" s="414"/>
      <c r="EZ333" s="96"/>
      <c r="FA333" s="97" t="s">
        <v>1236</v>
      </c>
      <c r="FC333" s="97"/>
      <c r="FD333" s="97"/>
      <c r="FE333" s="97"/>
      <c r="FK333" s="97"/>
      <c r="FM333" s="97"/>
      <c r="FO333" s="97"/>
    </row>
    <row r="334" spans="1:172" customFormat="1" ht="14.25" x14ac:dyDescent="0.45">
      <c r="A334" s="409" t="s">
        <v>1281</v>
      </c>
      <c r="B334" s="410"/>
      <c r="C334" s="410"/>
      <c r="D334" s="410"/>
      <c r="E334" s="410"/>
      <c r="F334" s="410"/>
      <c r="G334" s="410"/>
      <c r="H334" s="410"/>
      <c r="I334" s="410"/>
      <c r="J334" s="410"/>
      <c r="K334" s="410"/>
      <c r="L334" s="410"/>
      <c r="M334" s="410"/>
      <c r="N334" s="411"/>
      <c r="EZ334" s="96"/>
      <c r="FA334" s="97"/>
      <c r="FB334" s="98" t="s">
        <v>1281</v>
      </c>
      <c r="FC334" s="97"/>
      <c r="FD334" s="97"/>
      <c r="FE334" s="97"/>
      <c r="FK334" s="97"/>
      <c r="FM334" s="97"/>
      <c r="FO334" s="97"/>
    </row>
    <row r="335" spans="1:172" customFormat="1" ht="41.65" x14ac:dyDescent="0.45">
      <c r="A335" s="99" t="s">
        <v>1282</v>
      </c>
      <c r="B335" s="100" t="s">
        <v>1283</v>
      </c>
      <c r="C335" s="406" t="s">
        <v>1284</v>
      </c>
      <c r="D335" s="406"/>
      <c r="E335" s="406"/>
      <c r="F335" s="101" t="s">
        <v>1129</v>
      </c>
      <c r="G335" s="102">
        <v>24</v>
      </c>
      <c r="H335" s="103">
        <v>1</v>
      </c>
      <c r="I335" s="103">
        <v>24</v>
      </c>
      <c r="J335" s="104"/>
      <c r="K335" s="102"/>
      <c r="L335" s="104"/>
      <c r="M335" s="102"/>
      <c r="N335" s="105"/>
      <c r="EZ335" s="96"/>
      <c r="FA335" s="97"/>
      <c r="FC335" s="97" t="s">
        <v>1284</v>
      </c>
      <c r="FD335" s="97" t="s">
        <v>1072</v>
      </c>
      <c r="FE335" s="97" t="s">
        <v>1072</v>
      </c>
      <c r="FK335" s="97"/>
      <c r="FM335" s="97"/>
      <c r="FO335" s="97"/>
    </row>
    <row r="336" spans="1:172" customFormat="1" ht="14.25" x14ac:dyDescent="0.45">
      <c r="A336" s="106"/>
      <c r="B336" s="107"/>
      <c r="C336" s="405" t="s">
        <v>1285</v>
      </c>
      <c r="D336" s="405"/>
      <c r="E336" s="405"/>
      <c r="F336" s="405"/>
      <c r="G336" s="405"/>
      <c r="H336" s="405"/>
      <c r="I336" s="405"/>
      <c r="J336" s="405"/>
      <c r="K336" s="405"/>
      <c r="L336" s="405"/>
      <c r="M336" s="405"/>
      <c r="N336" s="408"/>
      <c r="EZ336" s="96"/>
      <c r="FA336" s="97"/>
      <c r="FC336" s="97"/>
      <c r="FD336" s="97"/>
      <c r="FE336" s="97"/>
      <c r="FF336" s="98" t="s">
        <v>1285</v>
      </c>
      <c r="FK336" s="97"/>
      <c r="FM336" s="97"/>
      <c r="FO336" s="97"/>
    </row>
    <row r="337" spans="1:171" customFormat="1" ht="51.75" x14ac:dyDescent="0.45">
      <c r="A337" s="108"/>
      <c r="B337" s="109" t="s">
        <v>1131</v>
      </c>
      <c r="C337" s="399" t="s">
        <v>1132</v>
      </c>
      <c r="D337" s="399"/>
      <c r="E337" s="399"/>
      <c r="F337" s="399"/>
      <c r="G337" s="399"/>
      <c r="H337" s="399"/>
      <c r="I337" s="399"/>
      <c r="J337" s="399"/>
      <c r="K337" s="399"/>
      <c r="L337" s="399"/>
      <c r="M337" s="399"/>
      <c r="N337" s="407"/>
      <c r="EZ337" s="96"/>
      <c r="FA337" s="97"/>
      <c r="FC337" s="97"/>
      <c r="FD337" s="97"/>
      <c r="FE337" s="97"/>
      <c r="FG337" s="98" t="s">
        <v>1132</v>
      </c>
      <c r="FK337" s="97"/>
      <c r="FM337" s="97"/>
      <c r="FO337" s="97"/>
    </row>
    <row r="338" spans="1:171" customFormat="1" ht="51.75" x14ac:dyDescent="0.45">
      <c r="A338" s="108"/>
      <c r="B338" s="109" t="s">
        <v>1133</v>
      </c>
      <c r="C338" s="399" t="s">
        <v>1134</v>
      </c>
      <c r="D338" s="399"/>
      <c r="E338" s="399"/>
      <c r="F338" s="399"/>
      <c r="G338" s="399"/>
      <c r="H338" s="399"/>
      <c r="I338" s="399"/>
      <c r="J338" s="399"/>
      <c r="K338" s="399"/>
      <c r="L338" s="399"/>
      <c r="M338" s="399"/>
      <c r="N338" s="407"/>
      <c r="EZ338" s="96"/>
      <c r="FA338" s="97"/>
      <c r="FC338" s="97"/>
      <c r="FD338" s="97"/>
      <c r="FE338" s="97"/>
      <c r="FG338" s="98" t="s">
        <v>1134</v>
      </c>
      <c r="FK338" s="97"/>
      <c r="FM338" s="97"/>
      <c r="FO338" s="97"/>
    </row>
    <row r="339" spans="1:171" customFormat="1" ht="14.25" x14ac:dyDescent="0.45">
      <c r="A339" s="110"/>
      <c r="B339" s="109" t="s">
        <v>1126</v>
      </c>
      <c r="C339" s="405" t="s">
        <v>1137</v>
      </c>
      <c r="D339" s="405"/>
      <c r="E339" s="405"/>
      <c r="F339" s="111"/>
      <c r="G339" s="112"/>
      <c r="H339" s="112"/>
      <c r="I339" s="112"/>
      <c r="J339" s="113">
        <v>416.37</v>
      </c>
      <c r="K339" s="119">
        <v>1.5</v>
      </c>
      <c r="L339" s="115">
        <v>14989.32</v>
      </c>
      <c r="M339" s="116">
        <v>52.21</v>
      </c>
      <c r="N339" s="117">
        <v>782592.4</v>
      </c>
      <c r="EZ339" s="96"/>
      <c r="FA339" s="97"/>
      <c r="FC339" s="97"/>
      <c r="FD339" s="97"/>
      <c r="FE339" s="97"/>
      <c r="FH339" s="98" t="s">
        <v>1137</v>
      </c>
      <c r="FK339" s="97"/>
      <c r="FM339" s="97"/>
      <c r="FO339" s="97"/>
    </row>
    <row r="340" spans="1:171" customFormat="1" ht="14.25" x14ac:dyDescent="0.45">
      <c r="A340" s="110"/>
      <c r="B340" s="109" t="s">
        <v>571</v>
      </c>
      <c r="C340" s="405" t="s">
        <v>1165</v>
      </c>
      <c r="D340" s="405"/>
      <c r="E340" s="405"/>
      <c r="F340" s="111"/>
      <c r="G340" s="112"/>
      <c r="H340" s="112"/>
      <c r="I340" s="112"/>
      <c r="J340" s="113">
        <v>43.4</v>
      </c>
      <c r="K340" s="119">
        <v>1.5</v>
      </c>
      <c r="L340" s="115">
        <v>1562.4</v>
      </c>
      <c r="M340" s="116">
        <v>15.71</v>
      </c>
      <c r="N340" s="117">
        <v>24545.3</v>
      </c>
      <c r="EZ340" s="96"/>
      <c r="FA340" s="97"/>
      <c r="FC340" s="97"/>
      <c r="FD340" s="97"/>
      <c r="FE340" s="97"/>
      <c r="FH340" s="98" t="s">
        <v>1165</v>
      </c>
      <c r="FK340" s="97"/>
      <c r="FM340" s="97"/>
      <c r="FO340" s="97"/>
    </row>
    <row r="341" spans="1:171" customFormat="1" ht="14.25" x14ac:dyDescent="0.45">
      <c r="A341" s="110"/>
      <c r="B341" s="109" t="s">
        <v>1156</v>
      </c>
      <c r="C341" s="405" t="s">
        <v>1166</v>
      </c>
      <c r="D341" s="405"/>
      <c r="E341" s="405"/>
      <c r="F341" s="111"/>
      <c r="G341" s="112"/>
      <c r="H341" s="112"/>
      <c r="I341" s="112"/>
      <c r="J341" s="113">
        <v>5.7</v>
      </c>
      <c r="K341" s="119">
        <v>1.5</v>
      </c>
      <c r="L341" s="113">
        <v>205.2</v>
      </c>
      <c r="M341" s="116">
        <v>52.21</v>
      </c>
      <c r="N341" s="117">
        <v>10713.49</v>
      </c>
      <c r="EZ341" s="96"/>
      <c r="FA341" s="97"/>
      <c r="FC341" s="97"/>
      <c r="FD341" s="97"/>
      <c r="FE341" s="97"/>
      <c r="FH341" s="98" t="s">
        <v>1166</v>
      </c>
      <c r="FK341" s="97"/>
      <c r="FM341" s="97"/>
      <c r="FO341" s="97"/>
    </row>
    <row r="342" spans="1:171" customFormat="1" ht="14.25" x14ac:dyDescent="0.45">
      <c r="A342" s="110"/>
      <c r="B342" s="109" t="s">
        <v>1161</v>
      </c>
      <c r="C342" s="405" t="s">
        <v>1167</v>
      </c>
      <c r="D342" s="405"/>
      <c r="E342" s="405"/>
      <c r="F342" s="111"/>
      <c r="G342" s="112"/>
      <c r="H342" s="112"/>
      <c r="I342" s="112"/>
      <c r="J342" s="113">
        <v>864.95</v>
      </c>
      <c r="K342" s="112"/>
      <c r="L342" s="115">
        <v>20758.8</v>
      </c>
      <c r="M342" s="119">
        <v>9.5</v>
      </c>
      <c r="N342" s="117">
        <v>197208.6</v>
      </c>
      <c r="EZ342" s="96"/>
      <c r="FA342" s="97"/>
      <c r="FC342" s="97"/>
      <c r="FD342" s="97"/>
      <c r="FE342" s="97"/>
      <c r="FH342" s="98" t="s">
        <v>1167</v>
      </c>
      <c r="FK342" s="97"/>
      <c r="FM342" s="97"/>
      <c r="FO342" s="97"/>
    </row>
    <row r="343" spans="1:171" customFormat="1" ht="14.25" x14ac:dyDescent="0.45">
      <c r="A343" s="118"/>
      <c r="B343" s="109"/>
      <c r="C343" s="405" t="s">
        <v>1138</v>
      </c>
      <c r="D343" s="405"/>
      <c r="E343" s="405"/>
      <c r="F343" s="111" t="s">
        <v>1139</v>
      </c>
      <c r="G343" s="116">
        <v>52.44</v>
      </c>
      <c r="H343" s="119">
        <v>1.5</v>
      </c>
      <c r="I343" s="116">
        <v>1887.84</v>
      </c>
      <c r="J343" s="120"/>
      <c r="K343" s="112"/>
      <c r="L343" s="120"/>
      <c r="M343" s="112"/>
      <c r="N343" s="121"/>
      <c r="EZ343" s="96"/>
      <c r="FA343" s="97"/>
      <c r="FC343" s="97"/>
      <c r="FD343" s="97"/>
      <c r="FE343" s="97"/>
      <c r="FI343" s="98" t="s">
        <v>1138</v>
      </c>
      <c r="FK343" s="97"/>
      <c r="FM343" s="97"/>
      <c r="FO343" s="97"/>
    </row>
    <row r="344" spans="1:171" customFormat="1" ht="14.25" x14ac:dyDescent="0.45">
      <c r="A344" s="118"/>
      <c r="B344" s="109"/>
      <c r="C344" s="405" t="s">
        <v>1168</v>
      </c>
      <c r="D344" s="405"/>
      <c r="E344" s="405"/>
      <c r="F344" s="111" t="s">
        <v>1139</v>
      </c>
      <c r="G344" s="116">
        <v>0.46</v>
      </c>
      <c r="H344" s="119">
        <v>1.5</v>
      </c>
      <c r="I344" s="116">
        <v>16.559999999999999</v>
      </c>
      <c r="J344" s="120"/>
      <c r="K344" s="112"/>
      <c r="L344" s="120"/>
      <c r="M344" s="112"/>
      <c r="N344" s="121"/>
      <c r="EZ344" s="96"/>
      <c r="FA344" s="97"/>
      <c r="FC344" s="97"/>
      <c r="FD344" s="97"/>
      <c r="FE344" s="97"/>
      <c r="FI344" s="98" t="s">
        <v>1168</v>
      </c>
      <c r="FK344" s="97"/>
      <c r="FM344" s="97"/>
      <c r="FO344" s="97"/>
    </row>
    <row r="345" spans="1:171" customFormat="1" ht="14.25" x14ac:dyDescent="0.45">
      <c r="A345" s="106"/>
      <c r="B345" s="109"/>
      <c r="C345" s="404" t="s">
        <v>1140</v>
      </c>
      <c r="D345" s="404"/>
      <c r="E345" s="404"/>
      <c r="F345" s="122"/>
      <c r="G345" s="123"/>
      <c r="H345" s="123"/>
      <c r="I345" s="123"/>
      <c r="J345" s="125">
        <v>1324.72</v>
      </c>
      <c r="K345" s="123"/>
      <c r="L345" s="125">
        <v>37310.519999999997</v>
      </c>
      <c r="M345" s="123"/>
      <c r="N345" s="126">
        <v>1004346.3</v>
      </c>
      <c r="EZ345" s="96"/>
      <c r="FA345" s="97"/>
      <c r="FC345" s="97"/>
      <c r="FD345" s="97"/>
      <c r="FE345" s="97"/>
      <c r="FJ345" s="98" t="s">
        <v>1140</v>
      </c>
      <c r="FK345" s="97"/>
      <c r="FM345" s="97"/>
      <c r="FO345" s="97"/>
    </row>
    <row r="346" spans="1:171" customFormat="1" ht="14.25" x14ac:dyDescent="0.45">
      <c r="A346" s="118"/>
      <c r="B346" s="109"/>
      <c r="C346" s="405" t="s">
        <v>1141</v>
      </c>
      <c r="D346" s="405"/>
      <c r="E346" s="405"/>
      <c r="F346" s="111"/>
      <c r="G346" s="112"/>
      <c r="H346" s="112"/>
      <c r="I346" s="112"/>
      <c r="J346" s="120"/>
      <c r="K346" s="112"/>
      <c r="L346" s="115">
        <v>15194.52</v>
      </c>
      <c r="M346" s="112"/>
      <c r="N346" s="117">
        <v>793305.89</v>
      </c>
      <c r="EZ346" s="96"/>
      <c r="FA346" s="97"/>
      <c r="FC346" s="97"/>
      <c r="FD346" s="97"/>
      <c r="FE346" s="97"/>
      <c r="FI346" s="98" t="s">
        <v>1141</v>
      </c>
      <c r="FK346" s="97"/>
      <c r="FM346" s="97"/>
      <c r="FO346" s="97"/>
    </row>
    <row r="347" spans="1:171" customFormat="1" ht="41.65" x14ac:dyDescent="0.45">
      <c r="A347" s="118"/>
      <c r="B347" s="109" t="s">
        <v>1242</v>
      </c>
      <c r="C347" s="405" t="s">
        <v>1243</v>
      </c>
      <c r="D347" s="405"/>
      <c r="E347" s="405"/>
      <c r="F347" s="111" t="s">
        <v>1144</v>
      </c>
      <c r="G347" s="127">
        <v>103</v>
      </c>
      <c r="H347" s="112"/>
      <c r="I347" s="127">
        <v>103</v>
      </c>
      <c r="J347" s="120"/>
      <c r="K347" s="112"/>
      <c r="L347" s="115">
        <v>15650.36</v>
      </c>
      <c r="M347" s="112"/>
      <c r="N347" s="117">
        <v>817105.07</v>
      </c>
      <c r="EZ347" s="96"/>
      <c r="FA347" s="97"/>
      <c r="FC347" s="97"/>
      <c r="FD347" s="97"/>
      <c r="FE347" s="97"/>
      <c r="FI347" s="98" t="s">
        <v>1243</v>
      </c>
      <c r="FK347" s="97"/>
      <c r="FM347" s="97"/>
      <c r="FO347" s="97"/>
    </row>
    <row r="348" spans="1:171" customFormat="1" ht="41.65" x14ac:dyDescent="0.45">
      <c r="A348" s="118"/>
      <c r="B348" s="109" t="s">
        <v>1244</v>
      </c>
      <c r="C348" s="405" t="s">
        <v>1245</v>
      </c>
      <c r="D348" s="405"/>
      <c r="E348" s="405"/>
      <c r="F348" s="111" t="s">
        <v>1144</v>
      </c>
      <c r="G348" s="127">
        <v>59</v>
      </c>
      <c r="H348" s="112"/>
      <c r="I348" s="127">
        <v>59</v>
      </c>
      <c r="J348" s="120"/>
      <c r="K348" s="112"/>
      <c r="L348" s="115">
        <v>8964.77</v>
      </c>
      <c r="M348" s="112"/>
      <c r="N348" s="117">
        <v>468050.48</v>
      </c>
      <c r="EZ348" s="96"/>
      <c r="FA348" s="97"/>
      <c r="FC348" s="97"/>
      <c r="FD348" s="97"/>
      <c r="FE348" s="97"/>
      <c r="FI348" s="98" t="s">
        <v>1245</v>
      </c>
      <c r="FK348" s="97"/>
      <c r="FM348" s="97"/>
      <c r="FO348" s="97"/>
    </row>
    <row r="349" spans="1:171" customFormat="1" ht="14.25" x14ac:dyDescent="0.45">
      <c r="A349" s="128"/>
      <c r="B349" s="129"/>
      <c r="C349" s="406" t="s">
        <v>1147</v>
      </c>
      <c r="D349" s="406"/>
      <c r="E349" s="406"/>
      <c r="F349" s="101"/>
      <c r="G349" s="102"/>
      <c r="H349" s="102"/>
      <c r="I349" s="102"/>
      <c r="J349" s="104"/>
      <c r="K349" s="102"/>
      <c r="L349" s="130">
        <v>61925.65</v>
      </c>
      <c r="M349" s="123"/>
      <c r="N349" s="131">
        <v>2289501.85</v>
      </c>
      <c r="EZ349" s="96"/>
      <c r="FA349" s="97"/>
      <c r="FC349" s="97"/>
      <c r="FD349" s="97"/>
      <c r="FE349" s="97"/>
      <c r="FK349" s="97" t="s">
        <v>1147</v>
      </c>
      <c r="FM349" s="97"/>
      <c r="FO349" s="97"/>
    </row>
    <row r="350" spans="1:171" customFormat="1" ht="21.4" x14ac:dyDescent="0.45">
      <c r="A350" s="99" t="s">
        <v>1286</v>
      </c>
      <c r="B350" s="100" t="s">
        <v>1250</v>
      </c>
      <c r="C350" s="406" t="s">
        <v>1251</v>
      </c>
      <c r="D350" s="406"/>
      <c r="E350" s="406"/>
      <c r="F350" s="101" t="s">
        <v>554</v>
      </c>
      <c r="G350" s="102">
        <v>-20.64</v>
      </c>
      <c r="H350" s="103">
        <v>1</v>
      </c>
      <c r="I350" s="159">
        <v>-20.64</v>
      </c>
      <c r="J350" s="132">
        <v>621.5</v>
      </c>
      <c r="K350" s="102"/>
      <c r="L350" s="130">
        <v>-12827.76</v>
      </c>
      <c r="M350" s="134">
        <v>9.5</v>
      </c>
      <c r="N350" s="131">
        <v>-121863.72</v>
      </c>
      <c r="EZ350" s="96"/>
      <c r="FA350" s="97"/>
      <c r="FC350" s="97" t="s">
        <v>1251</v>
      </c>
      <c r="FD350" s="97" t="s">
        <v>1072</v>
      </c>
      <c r="FE350" s="97" t="s">
        <v>1072</v>
      </c>
      <c r="FK350" s="97"/>
      <c r="FM350" s="97"/>
      <c r="FO350" s="97"/>
    </row>
    <row r="351" spans="1:171" customFormat="1" ht="14.25" x14ac:dyDescent="0.45">
      <c r="A351" s="128"/>
      <c r="B351" s="129"/>
      <c r="C351" s="406" t="s">
        <v>1147</v>
      </c>
      <c r="D351" s="406"/>
      <c r="E351" s="406"/>
      <c r="F351" s="101"/>
      <c r="G351" s="102"/>
      <c r="H351" s="102"/>
      <c r="I351" s="102"/>
      <c r="J351" s="104"/>
      <c r="K351" s="102"/>
      <c r="L351" s="130">
        <v>-12827.76</v>
      </c>
      <c r="M351" s="123"/>
      <c r="N351" s="131">
        <v>-121863.72</v>
      </c>
      <c r="EZ351" s="96"/>
      <c r="FA351" s="97"/>
      <c r="FC351" s="97"/>
      <c r="FD351" s="97"/>
      <c r="FE351" s="97"/>
      <c r="FK351" s="97" t="s">
        <v>1147</v>
      </c>
      <c r="FM351" s="97"/>
      <c r="FO351" s="97"/>
    </row>
    <row r="352" spans="1:171" customFormat="1" ht="31.5" x14ac:dyDescent="0.45">
      <c r="A352" s="99" t="s">
        <v>1287</v>
      </c>
      <c r="B352" s="100" t="s">
        <v>1253</v>
      </c>
      <c r="C352" s="406" t="s">
        <v>1254</v>
      </c>
      <c r="D352" s="406"/>
      <c r="E352" s="406"/>
      <c r="F352" s="101" t="s">
        <v>554</v>
      </c>
      <c r="G352" s="102">
        <v>-6</v>
      </c>
      <c r="H352" s="103">
        <v>1</v>
      </c>
      <c r="I352" s="103">
        <v>-6</v>
      </c>
      <c r="J352" s="132">
        <v>550</v>
      </c>
      <c r="K352" s="102"/>
      <c r="L352" s="130">
        <v>-3300</v>
      </c>
      <c r="M352" s="134">
        <v>9.5</v>
      </c>
      <c r="N352" s="131">
        <v>-31350</v>
      </c>
      <c r="EZ352" s="96"/>
      <c r="FA352" s="97"/>
      <c r="FC352" s="97" t="s">
        <v>1254</v>
      </c>
      <c r="FD352" s="97" t="s">
        <v>1072</v>
      </c>
      <c r="FE352" s="97" t="s">
        <v>1072</v>
      </c>
      <c r="FK352" s="97"/>
      <c r="FM352" s="97"/>
      <c r="FO352" s="97"/>
    </row>
    <row r="353" spans="1:171" customFormat="1" ht="14.25" x14ac:dyDescent="0.45">
      <c r="A353" s="128"/>
      <c r="B353" s="129"/>
      <c r="C353" s="406" t="s">
        <v>1147</v>
      </c>
      <c r="D353" s="406"/>
      <c r="E353" s="406"/>
      <c r="F353" s="101"/>
      <c r="G353" s="102"/>
      <c r="H353" s="102"/>
      <c r="I353" s="102"/>
      <c r="J353" s="104"/>
      <c r="K353" s="102"/>
      <c r="L353" s="130">
        <v>-3300</v>
      </c>
      <c r="M353" s="123"/>
      <c r="N353" s="131">
        <v>-31350</v>
      </c>
      <c r="EZ353" s="96"/>
      <c r="FA353" s="97"/>
      <c r="FC353" s="97"/>
      <c r="FD353" s="97"/>
      <c r="FE353" s="97"/>
      <c r="FK353" s="97" t="s">
        <v>1147</v>
      </c>
      <c r="FM353" s="97"/>
      <c r="FO353" s="97"/>
    </row>
    <row r="354" spans="1:171" customFormat="1" ht="14.25" x14ac:dyDescent="0.45">
      <c r="A354" s="409" t="s">
        <v>1288</v>
      </c>
      <c r="B354" s="410"/>
      <c r="C354" s="410"/>
      <c r="D354" s="410"/>
      <c r="E354" s="410"/>
      <c r="F354" s="410"/>
      <c r="G354" s="410"/>
      <c r="H354" s="410"/>
      <c r="I354" s="410"/>
      <c r="J354" s="410"/>
      <c r="K354" s="410"/>
      <c r="L354" s="410"/>
      <c r="M354" s="410"/>
      <c r="N354" s="411"/>
      <c r="EZ354" s="96"/>
      <c r="FA354" s="97"/>
      <c r="FB354" s="98" t="s">
        <v>1288</v>
      </c>
      <c r="FC354" s="97"/>
      <c r="FD354" s="97"/>
      <c r="FE354" s="97"/>
      <c r="FK354" s="97"/>
      <c r="FM354" s="97"/>
      <c r="FO354" s="97"/>
    </row>
    <row r="355" spans="1:171" customFormat="1" ht="21.4" x14ac:dyDescent="0.45">
      <c r="A355" s="99" t="s">
        <v>1289</v>
      </c>
      <c r="B355" s="100" t="s">
        <v>1175</v>
      </c>
      <c r="C355" s="406" t="s">
        <v>1290</v>
      </c>
      <c r="D355" s="406"/>
      <c r="E355" s="406"/>
      <c r="F355" s="101" t="s">
        <v>557</v>
      </c>
      <c r="G355" s="102">
        <v>528</v>
      </c>
      <c r="H355" s="103">
        <v>1</v>
      </c>
      <c r="I355" s="103">
        <v>528</v>
      </c>
      <c r="J355" s="132">
        <v>111.4</v>
      </c>
      <c r="K355" s="133">
        <v>1.04236</v>
      </c>
      <c r="L355" s="130">
        <v>61310.78</v>
      </c>
      <c r="M355" s="134">
        <v>9.5</v>
      </c>
      <c r="N355" s="131">
        <v>582452.41</v>
      </c>
      <c r="EZ355" s="96"/>
      <c r="FA355" s="97"/>
      <c r="FC355" s="97" t="s">
        <v>1290</v>
      </c>
      <c r="FD355" s="97" t="s">
        <v>1072</v>
      </c>
      <c r="FE355" s="97" t="s">
        <v>1072</v>
      </c>
      <c r="FK355" s="97"/>
      <c r="FM355" s="97"/>
      <c r="FO355" s="97"/>
    </row>
    <row r="356" spans="1:171" customFormat="1" ht="14.25" x14ac:dyDescent="0.45">
      <c r="A356" s="106"/>
      <c r="B356" s="107"/>
      <c r="C356" s="405" t="s">
        <v>1291</v>
      </c>
      <c r="D356" s="405"/>
      <c r="E356" s="405"/>
      <c r="F356" s="405"/>
      <c r="G356" s="405"/>
      <c r="H356" s="405"/>
      <c r="I356" s="405"/>
      <c r="J356" s="405"/>
      <c r="K356" s="405"/>
      <c r="L356" s="405"/>
      <c r="M356" s="405"/>
      <c r="N356" s="408"/>
      <c r="EZ356" s="96"/>
      <c r="FA356" s="97"/>
      <c r="FC356" s="97"/>
      <c r="FD356" s="97"/>
      <c r="FE356" s="97"/>
      <c r="FF356" s="98" t="s">
        <v>1291</v>
      </c>
      <c r="FK356" s="97"/>
      <c r="FM356" s="97"/>
      <c r="FO356" s="97"/>
    </row>
    <row r="357" spans="1:171" customFormat="1" ht="14.25" x14ac:dyDescent="0.45">
      <c r="A357" s="106"/>
      <c r="B357" s="107"/>
      <c r="C357" s="405" t="s">
        <v>1292</v>
      </c>
      <c r="D357" s="405"/>
      <c r="E357" s="405"/>
      <c r="F357" s="405"/>
      <c r="G357" s="405"/>
      <c r="H357" s="405"/>
      <c r="I357" s="405"/>
      <c r="J357" s="405"/>
      <c r="K357" s="405"/>
      <c r="L357" s="405"/>
      <c r="M357" s="405"/>
      <c r="N357" s="408"/>
      <c r="EZ357" s="96"/>
      <c r="FA357" s="97"/>
      <c r="FC357" s="97"/>
      <c r="FD357" s="97"/>
      <c r="FE357" s="97"/>
      <c r="FK357" s="97"/>
      <c r="FL357" s="98" t="s">
        <v>1292</v>
      </c>
      <c r="FM357" s="97"/>
      <c r="FO357" s="97"/>
    </row>
    <row r="358" spans="1:171" customFormat="1" ht="14.25" x14ac:dyDescent="0.45">
      <c r="A358" s="108"/>
      <c r="B358" s="109"/>
      <c r="C358" s="399" t="s">
        <v>1153</v>
      </c>
      <c r="D358" s="399"/>
      <c r="E358" s="399"/>
      <c r="F358" s="399"/>
      <c r="G358" s="399"/>
      <c r="H358" s="399"/>
      <c r="I358" s="399"/>
      <c r="J358" s="399"/>
      <c r="K358" s="399"/>
      <c r="L358" s="399"/>
      <c r="M358" s="399"/>
      <c r="N358" s="407"/>
      <c r="EZ358" s="96"/>
      <c r="FA358" s="97"/>
      <c r="FC358" s="97"/>
      <c r="FD358" s="97"/>
      <c r="FE358" s="97"/>
      <c r="FG358" s="98" t="s">
        <v>1153</v>
      </c>
      <c r="FK358" s="97"/>
      <c r="FM358" s="97"/>
      <c r="FO358" s="97"/>
    </row>
    <row r="359" spans="1:171" customFormat="1" ht="14.25" x14ac:dyDescent="0.45">
      <c r="A359" s="108"/>
      <c r="B359" s="109"/>
      <c r="C359" s="399" t="s">
        <v>1154</v>
      </c>
      <c r="D359" s="399"/>
      <c r="E359" s="399"/>
      <c r="F359" s="399"/>
      <c r="G359" s="399"/>
      <c r="H359" s="399"/>
      <c r="I359" s="399"/>
      <c r="J359" s="399"/>
      <c r="K359" s="399"/>
      <c r="L359" s="399"/>
      <c r="M359" s="399"/>
      <c r="N359" s="407"/>
      <c r="EZ359" s="96"/>
      <c r="FA359" s="97"/>
      <c r="FC359" s="97"/>
      <c r="FD359" s="97"/>
      <c r="FE359" s="97"/>
      <c r="FG359" s="98" t="s">
        <v>1154</v>
      </c>
      <c r="FK359" s="97"/>
      <c r="FM359" s="97"/>
      <c r="FO359" s="97"/>
    </row>
    <row r="360" spans="1:171" customFormat="1" ht="14.25" x14ac:dyDescent="0.45">
      <c r="A360" s="128"/>
      <c r="B360" s="129"/>
      <c r="C360" s="406" t="s">
        <v>1147</v>
      </c>
      <c r="D360" s="406"/>
      <c r="E360" s="406"/>
      <c r="F360" s="101"/>
      <c r="G360" s="102"/>
      <c r="H360" s="102"/>
      <c r="I360" s="102"/>
      <c r="J360" s="104"/>
      <c r="K360" s="102"/>
      <c r="L360" s="130">
        <v>61310.78</v>
      </c>
      <c r="M360" s="123"/>
      <c r="N360" s="131">
        <v>582452.41</v>
      </c>
      <c r="EZ360" s="96"/>
      <c r="FA360" s="97"/>
      <c r="FC360" s="97"/>
      <c r="FD360" s="97"/>
      <c r="FE360" s="97"/>
      <c r="FK360" s="97" t="s">
        <v>1147</v>
      </c>
      <c r="FM360" s="97"/>
      <c r="FO360" s="97"/>
    </row>
    <row r="361" spans="1:171" customFormat="1" ht="1.5" customHeight="1" x14ac:dyDescent="0.45">
      <c r="A361" s="138"/>
      <c r="B361" s="139"/>
      <c r="C361" s="140"/>
      <c r="D361" s="140"/>
      <c r="E361" s="140"/>
      <c r="F361" s="140"/>
      <c r="G361" s="141"/>
      <c r="H361" s="141"/>
      <c r="I361" s="141"/>
      <c r="J361" s="141"/>
      <c r="K361" s="142"/>
      <c r="L361" s="141"/>
      <c r="M361" s="142"/>
      <c r="N361" s="143"/>
      <c r="EZ361" s="96"/>
      <c r="FA361" s="97"/>
      <c r="FC361" s="97"/>
      <c r="FD361" s="97"/>
      <c r="FE361" s="97"/>
      <c r="FK361" s="97"/>
      <c r="FM361" s="97"/>
      <c r="FO361" s="97"/>
    </row>
    <row r="362" spans="1:171" customFormat="1" ht="14.25" x14ac:dyDescent="0.45">
      <c r="A362" s="128"/>
      <c r="B362" s="144"/>
      <c r="C362" s="403" t="s">
        <v>1293</v>
      </c>
      <c r="D362" s="403"/>
      <c r="E362" s="403"/>
      <c r="F362" s="403"/>
      <c r="G362" s="403"/>
      <c r="H362" s="403"/>
      <c r="I362" s="403"/>
      <c r="J362" s="403"/>
      <c r="K362" s="403"/>
      <c r="L362" s="145"/>
      <c r="M362" s="146"/>
      <c r="N362" s="147"/>
      <c r="EZ362" s="96"/>
      <c r="FA362" s="97"/>
      <c r="FC362" s="97"/>
      <c r="FD362" s="97"/>
      <c r="FE362" s="97"/>
      <c r="FK362" s="97"/>
      <c r="FM362" s="97" t="s">
        <v>1293</v>
      </c>
      <c r="FO362" s="97"/>
    </row>
    <row r="363" spans="1:171" customFormat="1" ht="14.25" x14ac:dyDescent="0.45">
      <c r="A363" s="148"/>
      <c r="B363" s="109"/>
      <c r="C363" s="400" t="s">
        <v>1213</v>
      </c>
      <c r="D363" s="400"/>
      <c r="E363" s="400"/>
      <c r="F363" s="400"/>
      <c r="G363" s="400"/>
      <c r="H363" s="400"/>
      <c r="I363" s="400"/>
      <c r="J363" s="400"/>
      <c r="K363" s="400"/>
      <c r="L363" s="149">
        <v>82493.539999999994</v>
      </c>
      <c r="M363" s="150"/>
      <c r="N363" s="151">
        <v>1433584.99</v>
      </c>
      <c r="EZ363" s="96"/>
      <c r="FA363" s="97"/>
      <c r="FC363" s="97"/>
      <c r="FD363" s="97"/>
      <c r="FE363" s="97"/>
      <c r="FK363" s="97"/>
      <c r="FM363" s="97"/>
      <c r="FN363" s="98" t="s">
        <v>1213</v>
      </c>
      <c r="FO363" s="97"/>
    </row>
    <row r="364" spans="1:171" customFormat="1" ht="14.25" x14ac:dyDescent="0.45">
      <c r="A364" s="148"/>
      <c r="B364" s="109"/>
      <c r="C364" s="400" t="s">
        <v>1214</v>
      </c>
      <c r="D364" s="400"/>
      <c r="E364" s="400"/>
      <c r="F364" s="400"/>
      <c r="G364" s="400"/>
      <c r="H364" s="400"/>
      <c r="I364" s="400"/>
      <c r="J364" s="400"/>
      <c r="K364" s="400"/>
      <c r="L364" s="152"/>
      <c r="M364" s="150"/>
      <c r="N364" s="153"/>
      <c r="EZ364" s="96"/>
      <c r="FA364" s="97"/>
      <c r="FC364" s="97"/>
      <c r="FD364" s="97"/>
      <c r="FE364" s="97"/>
      <c r="FK364" s="97"/>
      <c r="FM364" s="97"/>
      <c r="FN364" s="98" t="s">
        <v>1214</v>
      </c>
      <c r="FO364" s="97"/>
    </row>
    <row r="365" spans="1:171" customFormat="1" ht="14.25" x14ac:dyDescent="0.45">
      <c r="A365" s="148"/>
      <c r="B365" s="109"/>
      <c r="C365" s="400" t="s">
        <v>1215</v>
      </c>
      <c r="D365" s="400"/>
      <c r="E365" s="400"/>
      <c r="F365" s="400"/>
      <c r="G365" s="400"/>
      <c r="H365" s="400"/>
      <c r="I365" s="400"/>
      <c r="J365" s="400"/>
      <c r="K365" s="400"/>
      <c r="L365" s="149">
        <v>14989.32</v>
      </c>
      <c r="M365" s="150"/>
      <c r="N365" s="151">
        <v>782592.4</v>
      </c>
      <c r="EZ365" s="96"/>
      <c r="FA365" s="97"/>
      <c r="FC365" s="97"/>
      <c r="FD365" s="97"/>
      <c r="FE365" s="97"/>
      <c r="FK365" s="97"/>
      <c r="FM365" s="97"/>
      <c r="FN365" s="98" t="s">
        <v>1215</v>
      </c>
      <c r="FO365" s="97"/>
    </row>
    <row r="366" spans="1:171" customFormat="1" ht="14.25" x14ac:dyDescent="0.45">
      <c r="A366" s="148"/>
      <c r="B366" s="109"/>
      <c r="C366" s="400" t="s">
        <v>1216</v>
      </c>
      <c r="D366" s="400"/>
      <c r="E366" s="400"/>
      <c r="F366" s="400"/>
      <c r="G366" s="400"/>
      <c r="H366" s="400"/>
      <c r="I366" s="400"/>
      <c r="J366" s="400"/>
      <c r="K366" s="400"/>
      <c r="L366" s="149">
        <v>1562.4</v>
      </c>
      <c r="M366" s="150"/>
      <c r="N366" s="151">
        <v>24545.3</v>
      </c>
      <c r="EZ366" s="96"/>
      <c r="FA366" s="97"/>
      <c r="FC366" s="97"/>
      <c r="FD366" s="97"/>
      <c r="FE366" s="97"/>
      <c r="FK366" s="97"/>
      <c r="FM366" s="97"/>
      <c r="FN366" s="98" t="s">
        <v>1216</v>
      </c>
      <c r="FO366" s="97"/>
    </row>
    <row r="367" spans="1:171" customFormat="1" ht="14.25" x14ac:dyDescent="0.45">
      <c r="A367" s="148"/>
      <c r="B367" s="109"/>
      <c r="C367" s="400" t="s">
        <v>1217</v>
      </c>
      <c r="D367" s="400"/>
      <c r="E367" s="400"/>
      <c r="F367" s="400"/>
      <c r="G367" s="400"/>
      <c r="H367" s="400"/>
      <c r="I367" s="400"/>
      <c r="J367" s="400"/>
      <c r="K367" s="400"/>
      <c r="L367" s="154">
        <v>205.2</v>
      </c>
      <c r="M367" s="150"/>
      <c r="N367" s="151">
        <v>10713.49</v>
      </c>
      <c r="EZ367" s="96"/>
      <c r="FA367" s="97"/>
      <c r="FC367" s="97"/>
      <c r="FD367" s="97"/>
      <c r="FE367" s="97"/>
      <c r="FK367" s="97"/>
      <c r="FM367" s="97"/>
      <c r="FN367" s="98" t="s">
        <v>1217</v>
      </c>
      <c r="FO367" s="97"/>
    </row>
    <row r="368" spans="1:171" customFormat="1" ht="14.25" x14ac:dyDescent="0.45">
      <c r="A368" s="148"/>
      <c r="B368" s="109"/>
      <c r="C368" s="400" t="s">
        <v>1218</v>
      </c>
      <c r="D368" s="400"/>
      <c r="E368" s="400"/>
      <c r="F368" s="400"/>
      <c r="G368" s="400"/>
      <c r="H368" s="400"/>
      <c r="I368" s="400"/>
      <c r="J368" s="400"/>
      <c r="K368" s="400"/>
      <c r="L368" s="149">
        <v>65941.820000000007</v>
      </c>
      <c r="M368" s="150"/>
      <c r="N368" s="151">
        <v>626447.29</v>
      </c>
      <c r="EZ368" s="96"/>
      <c r="FA368" s="97"/>
      <c r="FC368" s="97"/>
      <c r="FD368" s="97"/>
      <c r="FE368" s="97"/>
      <c r="FK368" s="97"/>
      <c r="FM368" s="97"/>
      <c r="FN368" s="98" t="s">
        <v>1218</v>
      </c>
      <c r="FO368" s="97"/>
    </row>
    <row r="369" spans="1:172" customFormat="1" ht="14.25" x14ac:dyDescent="0.45">
      <c r="A369" s="148"/>
      <c r="B369" s="109"/>
      <c r="C369" s="400" t="s">
        <v>1219</v>
      </c>
      <c r="D369" s="400"/>
      <c r="E369" s="400"/>
      <c r="F369" s="400"/>
      <c r="G369" s="400"/>
      <c r="H369" s="400"/>
      <c r="I369" s="400"/>
      <c r="J369" s="400"/>
      <c r="K369" s="400"/>
      <c r="L369" s="149">
        <v>107108.67</v>
      </c>
      <c r="M369" s="150"/>
      <c r="N369" s="151">
        <v>2718740.54</v>
      </c>
      <c r="EZ369" s="96"/>
      <c r="FA369" s="97"/>
      <c r="FC369" s="97"/>
      <c r="FD369" s="97"/>
      <c r="FE369" s="97"/>
      <c r="FK369" s="97"/>
      <c r="FM369" s="97"/>
      <c r="FN369" s="98" t="s">
        <v>1219</v>
      </c>
      <c r="FO369" s="97"/>
    </row>
    <row r="370" spans="1:172" customFormat="1" ht="14.25" x14ac:dyDescent="0.45">
      <c r="A370" s="148"/>
      <c r="B370" s="109"/>
      <c r="C370" s="400" t="s">
        <v>1214</v>
      </c>
      <c r="D370" s="400"/>
      <c r="E370" s="400"/>
      <c r="F370" s="400"/>
      <c r="G370" s="400"/>
      <c r="H370" s="400"/>
      <c r="I370" s="400"/>
      <c r="J370" s="400"/>
      <c r="K370" s="400"/>
      <c r="L370" s="152"/>
      <c r="M370" s="150"/>
      <c r="N370" s="153"/>
      <c r="EZ370" s="96"/>
      <c r="FA370" s="97"/>
      <c r="FC370" s="97"/>
      <c r="FD370" s="97"/>
      <c r="FE370" s="97"/>
      <c r="FK370" s="97"/>
      <c r="FM370" s="97"/>
      <c r="FN370" s="98" t="s">
        <v>1214</v>
      </c>
      <c r="FO370" s="97"/>
    </row>
    <row r="371" spans="1:172" customFormat="1" ht="14.25" x14ac:dyDescent="0.45">
      <c r="A371" s="148"/>
      <c r="B371" s="109"/>
      <c r="C371" s="400" t="s">
        <v>1220</v>
      </c>
      <c r="D371" s="400"/>
      <c r="E371" s="400"/>
      <c r="F371" s="400"/>
      <c r="G371" s="400"/>
      <c r="H371" s="400"/>
      <c r="I371" s="400"/>
      <c r="J371" s="400"/>
      <c r="K371" s="400"/>
      <c r="L371" s="149">
        <v>14989.32</v>
      </c>
      <c r="M371" s="150"/>
      <c r="N371" s="151">
        <v>782592.4</v>
      </c>
      <c r="EZ371" s="96"/>
      <c r="FA371" s="97"/>
      <c r="FC371" s="97"/>
      <c r="FD371" s="97"/>
      <c r="FE371" s="97"/>
      <c r="FK371" s="97"/>
      <c r="FM371" s="97"/>
      <c r="FN371" s="98" t="s">
        <v>1220</v>
      </c>
      <c r="FO371" s="97"/>
    </row>
    <row r="372" spans="1:172" customFormat="1" ht="14.25" x14ac:dyDescent="0.45">
      <c r="A372" s="148"/>
      <c r="B372" s="109"/>
      <c r="C372" s="400" t="s">
        <v>1221</v>
      </c>
      <c r="D372" s="400"/>
      <c r="E372" s="400"/>
      <c r="F372" s="400"/>
      <c r="G372" s="400"/>
      <c r="H372" s="400"/>
      <c r="I372" s="400"/>
      <c r="J372" s="400"/>
      <c r="K372" s="400"/>
      <c r="L372" s="149">
        <v>1562.4</v>
      </c>
      <c r="M372" s="150"/>
      <c r="N372" s="151">
        <v>24545.3</v>
      </c>
      <c r="EZ372" s="96"/>
      <c r="FA372" s="97"/>
      <c r="FC372" s="97"/>
      <c r="FD372" s="97"/>
      <c r="FE372" s="97"/>
      <c r="FK372" s="97"/>
      <c r="FM372" s="97"/>
      <c r="FN372" s="98" t="s">
        <v>1221</v>
      </c>
      <c r="FO372" s="97"/>
    </row>
    <row r="373" spans="1:172" customFormat="1" ht="14.25" x14ac:dyDescent="0.45">
      <c r="A373" s="148"/>
      <c r="B373" s="109"/>
      <c r="C373" s="400" t="s">
        <v>1222</v>
      </c>
      <c r="D373" s="400"/>
      <c r="E373" s="400"/>
      <c r="F373" s="400"/>
      <c r="G373" s="400"/>
      <c r="H373" s="400"/>
      <c r="I373" s="400"/>
      <c r="J373" s="400"/>
      <c r="K373" s="400"/>
      <c r="L373" s="154">
        <v>205.2</v>
      </c>
      <c r="M373" s="150"/>
      <c r="N373" s="151">
        <v>10713.49</v>
      </c>
      <c r="EZ373" s="96"/>
      <c r="FA373" s="97"/>
      <c r="FC373" s="97"/>
      <c r="FD373" s="97"/>
      <c r="FE373" s="97"/>
      <c r="FK373" s="97"/>
      <c r="FM373" s="97"/>
      <c r="FN373" s="98" t="s">
        <v>1222</v>
      </c>
      <c r="FO373" s="97"/>
    </row>
    <row r="374" spans="1:172" customFormat="1" ht="14.25" x14ac:dyDescent="0.45">
      <c r="A374" s="148"/>
      <c r="B374" s="109"/>
      <c r="C374" s="400" t="s">
        <v>1223</v>
      </c>
      <c r="D374" s="400"/>
      <c r="E374" s="400"/>
      <c r="F374" s="400"/>
      <c r="G374" s="400"/>
      <c r="H374" s="400"/>
      <c r="I374" s="400"/>
      <c r="J374" s="400"/>
      <c r="K374" s="400"/>
      <c r="L374" s="149">
        <v>65941.820000000007</v>
      </c>
      <c r="M374" s="150"/>
      <c r="N374" s="151">
        <v>626447.29</v>
      </c>
      <c r="EZ374" s="96"/>
      <c r="FA374" s="97"/>
      <c r="FC374" s="97"/>
      <c r="FD374" s="97"/>
      <c r="FE374" s="97"/>
      <c r="FK374" s="97"/>
      <c r="FM374" s="97"/>
      <c r="FN374" s="98" t="s">
        <v>1223</v>
      </c>
      <c r="FO374" s="97"/>
    </row>
    <row r="375" spans="1:172" customFormat="1" ht="14.25" x14ac:dyDescent="0.45">
      <c r="A375" s="148"/>
      <c r="B375" s="109"/>
      <c r="C375" s="400" t="s">
        <v>1224</v>
      </c>
      <c r="D375" s="400"/>
      <c r="E375" s="400"/>
      <c r="F375" s="400"/>
      <c r="G375" s="400"/>
      <c r="H375" s="400"/>
      <c r="I375" s="400"/>
      <c r="J375" s="400"/>
      <c r="K375" s="400"/>
      <c r="L375" s="149">
        <v>15650.36</v>
      </c>
      <c r="M375" s="150"/>
      <c r="N375" s="151">
        <v>817105.07</v>
      </c>
      <c r="EZ375" s="96"/>
      <c r="FA375" s="97"/>
      <c r="FC375" s="97"/>
      <c r="FD375" s="97"/>
      <c r="FE375" s="97"/>
      <c r="FK375" s="97"/>
      <c r="FM375" s="97"/>
      <c r="FN375" s="98" t="s">
        <v>1224</v>
      </c>
      <c r="FO375" s="97"/>
    </row>
    <row r="376" spans="1:172" customFormat="1" ht="14.25" x14ac:dyDescent="0.45">
      <c r="A376" s="148"/>
      <c r="B376" s="109"/>
      <c r="C376" s="400" t="s">
        <v>1225</v>
      </c>
      <c r="D376" s="400"/>
      <c r="E376" s="400"/>
      <c r="F376" s="400"/>
      <c r="G376" s="400"/>
      <c r="H376" s="400"/>
      <c r="I376" s="400"/>
      <c r="J376" s="400"/>
      <c r="K376" s="400"/>
      <c r="L376" s="149">
        <v>8964.77</v>
      </c>
      <c r="M376" s="150"/>
      <c r="N376" s="151">
        <v>468050.48</v>
      </c>
      <c r="EZ376" s="96"/>
      <c r="FA376" s="97"/>
      <c r="FC376" s="97"/>
      <c r="FD376" s="97"/>
      <c r="FE376" s="97"/>
      <c r="FK376" s="97"/>
      <c r="FM376" s="97"/>
      <c r="FN376" s="98" t="s">
        <v>1225</v>
      </c>
      <c r="FO376" s="97"/>
    </row>
    <row r="377" spans="1:172" customFormat="1" ht="14.25" x14ac:dyDescent="0.45">
      <c r="A377" s="148"/>
      <c r="B377" s="109"/>
      <c r="C377" s="400" t="s">
        <v>1226</v>
      </c>
      <c r="D377" s="400"/>
      <c r="E377" s="400"/>
      <c r="F377" s="400"/>
      <c r="G377" s="400"/>
      <c r="H377" s="400"/>
      <c r="I377" s="400"/>
      <c r="J377" s="400"/>
      <c r="K377" s="400"/>
      <c r="L377" s="149">
        <v>15194.52</v>
      </c>
      <c r="M377" s="150"/>
      <c r="N377" s="151">
        <v>793305.89</v>
      </c>
      <c r="EZ377" s="96"/>
      <c r="FA377" s="97"/>
      <c r="FC377" s="97"/>
      <c r="FD377" s="97"/>
      <c r="FE377" s="97"/>
      <c r="FK377" s="97"/>
      <c r="FM377" s="97"/>
      <c r="FN377" s="98" t="s">
        <v>1226</v>
      </c>
      <c r="FO377" s="97"/>
    </row>
    <row r="378" spans="1:172" customFormat="1" ht="14.25" x14ac:dyDescent="0.45">
      <c r="A378" s="148"/>
      <c r="B378" s="109"/>
      <c r="C378" s="400" t="s">
        <v>1227</v>
      </c>
      <c r="D378" s="400"/>
      <c r="E378" s="400"/>
      <c r="F378" s="400"/>
      <c r="G378" s="400"/>
      <c r="H378" s="400"/>
      <c r="I378" s="400"/>
      <c r="J378" s="400"/>
      <c r="K378" s="400"/>
      <c r="L378" s="149">
        <v>15650.36</v>
      </c>
      <c r="M378" s="150"/>
      <c r="N378" s="151">
        <v>817105.07</v>
      </c>
      <c r="EZ378" s="96"/>
      <c r="FA378" s="97"/>
      <c r="FC378" s="97"/>
      <c r="FD378" s="97"/>
      <c r="FE378" s="97"/>
      <c r="FK378" s="97"/>
      <c r="FM378" s="97"/>
      <c r="FN378" s="98" t="s">
        <v>1227</v>
      </c>
      <c r="FO378" s="97"/>
    </row>
    <row r="379" spans="1:172" customFormat="1" ht="14.25" x14ac:dyDescent="0.45">
      <c r="A379" s="148"/>
      <c r="B379" s="109"/>
      <c r="C379" s="400" t="s">
        <v>1228</v>
      </c>
      <c r="D379" s="400"/>
      <c r="E379" s="400"/>
      <c r="F379" s="400"/>
      <c r="G379" s="400"/>
      <c r="H379" s="400"/>
      <c r="I379" s="400"/>
      <c r="J379" s="400"/>
      <c r="K379" s="400"/>
      <c r="L379" s="149">
        <v>8964.77</v>
      </c>
      <c r="M379" s="150"/>
      <c r="N379" s="151">
        <v>468050.48</v>
      </c>
      <c r="EZ379" s="96"/>
      <c r="FA379" s="97"/>
      <c r="FC379" s="97"/>
      <c r="FD379" s="97"/>
      <c r="FE379" s="97"/>
      <c r="FK379" s="97"/>
      <c r="FM379" s="97"/>
      <c r="FN379" s="98" t="s">
        <v>1228</v>
      </c>
      <c r="FO379" s="97"/>
    </row>
    <row r="380" spans="1:172" customFormat="1" ht="14.25" x14ac:dyDescent="0.45">
      <c r="A380" s="148"/>
      <c r="B380" s="144"/>
      <c r="C380" s="403" t="s">
        <v>1294</v>
      </c>
      <c r="D380" s="403"/>
      <c r="E380" s="403"/>
      <c r="F380" s="403"/>
      <c r="G380" s="403"/>
      <c r="H380" s="403"/>
      <c r="I380" s="403"/>
      <c r="J380" s="403"/>
      <c r="K380" s="403"/>
      <c r="L380" s="155">
        <v>107108.67</v>
      </c>
      <c r="M380" s="146"/>
      <c r="N380" s="156">
        <v>2718740.54</v>
      </c>
      <c r="EZ380" s="96"/>
      <c r="FA380" s="97"/>
      <c r="FC380" s="97"/>
      <c r="FD380" s="97"/>
      <c r="FE380" s="97"/>
      <c r="FK380" s="97"/>
      <c r="FM380" s="97"/>
      <c r="FO380" s="97" t="s">
        <v>1294</v>
      </c>
    </row>
    <row r="381" spans="1:172" customFormat="1" ht="14.25" x14ac:dyDescent="0.45">
      <c r="A381" s="148"/>
      <c r="B381" s="109"/>
      <c r="C381" s="400" t="s">
        <v>1230</v>
      </c>
      <c r="D381" s="400"/>
      <c r="E381" s="400"/>
      <c r="F381" s="400"/>
      <c r="G381" s="400"/>
      <c r="H381" s="400"/>
      <c r="I381" s="400"/>
      <c r="J381" s="400"/>
      <c r="K381" s="400"/>
      <c r="L381" s="152"/>
      <c r="M381" s="150"/>
      <c r="N381" s="153"/>
      <c r="EZ381" s="96"/>
      <c r="FA381" s="97"/>
      <c r="FC381" s="97"/>
      <c r="FD381" s="97"/>
      <c r="FE381" s="97"/>
      <c r="FK381" s="97"/>
      <c r="FM381" s="97"/>
      <c r="FN381" s="98" t="s">
        <v>1230</v>
      </c>
      <c r="FO381" s="97"/>
    </row>
    <row r="382" spans="1:172" customFormat="1" ht="14.25" x14ac:dyDescent="0.45">
      <c r="A382" s="148"/>
      <c r="B382" s="109"/>
      <c r="C382" s="400" t="s">
        <v>1231</v>
      </c>
      <c r="D382" s="400"/>
      <c r="E382" s="400"/>
      <c r="F382" s="400"/>
      <c r="G382" s="400"/>
      <c r="H382" s="400"/>
      <c r="I382" s="111" t="s">
        <v>1295</v>
      </c>
      <c r="J382" s="157"/>
      <c r="K382" s="157"/>
      <c r="L382" s="152"/>
      <c r="M382" s="150"/>
      <c r="N382" s="153"/>
      <c r="EZ382" s="96"/>
      <c r="FA382" s="97"/>
      <c r="FC382" s="97"/>
      <c r="FD382" s="97"/>
      <c r="FE382" s="97"/>
      <c r="FK382" s="97"/>
      <c r="FM382" s="97"/>
      <c r="FO382" s="97"/>
      <c r="FP382" s="98" t="s">
        <v>1231</v>
      </c>
    </row>
    <row r="383" spans="1:172" customFormat="1" ht="14.25" x14ac:dyDescent="0.45">
      <c r="A383" s="148"/>
      <c r="B383" s="109"/>
      <c r="C383" s="400" t="s">
        <v>1233</v>
      </c>
      <c r="D383" s="400"/>
      <c r="E383" s="400"/>
      <c r="F383" s="400"/>
      <c r="G383" s="400"/>
      <c r="H383" s="400"/>
      <c r="I383" s="111" t="s">
        <v>1296</v>
      </c>
      <c r="J383" s="157"/>
      <c r="K383" s="157"/>
      <c r="L383" s="152"/>
      <c r="M383" s="150"/>
      <c r="N383" s="153"/>
      <c r="EZ383" s="96"/>
      <c r="FA383" s="97"/>
      <c r="FC383" s="97"/>
      <c r="FD383" s="97"/>
      <c r="FE383" s="97"/>
      <c r="FK383" s="97"/>
      <c r="FM383" s="97"/>
      <c r="FO383" s="97"/>
      <c r="FP383" s="98" t="s">
        <v>1233</v>
      </c>
    </row>
    <row r="384" spans="1:172" customFormat="1" ht="24" x14ac:dyDescent="0.45">
      <c r="A384" s="415" t="s">
        <v>1297</v>
      </c>
      <c r="B384" s="416"/>
      <c r="C384" s="416"/>
      <c r="D384" s="416"/>
      <c r="E384" s="416"/>
      <c r="F384" s="416"/>
      <c r="G384" s="416"/>
      <c r="H384" s="416"/>
      <c r="I384" s="416"/>
      <c r="J384" s="416"/>
      <c r="K384" s="416"/>
      <c r="L384" s="416"/>
      <c r="M384" s="416"/>
      <c r="N384" s="417"/>
      <c r="EZ384" s="96" t="s">
        <v>1297</v>
      </c>
      <c r="FA384" s="97"/>
      <c r="FC384" s="97"/>
      <c r="FD384" s="97"/>
      <c r="FE384" s="97"/>
      <c r="FK384" s="97"/>
      <c r="FM384" s="97"/>
      <c r="FO384" s="97"/>
    </row>
    <row r="385" spans="1:171" customFormat="1" ht="14.25" x14ac:dyDescent="0.45">
      <c r="A385" s="412" t="s">
        <v>1298</v>
      </c>
      <c r="B385" s="413"/>
      <c r="C385" s="413"/>
      <c r="D385" s="413"/>
      <c r="E385" s="413"/>
      <c r="F385" s="413"/>
      <c r="G385" s="413"/>
      <c r="H385" s="413"/>
      <c r="I385" s="413"/>
      <c r="J385" s="413"/>
      <c r="K385" s="413"/>
      <c r="L385" s="413"/>
      <c r="M385" s="413"/>
      <c r="N385" s="414"/>
      <c r="EZ385" s="96"/>
      <c r="FA385" s="97" t="s">
        <v>1298</v>
      </c>
      <c r="FC385" s="97"/>
      <c r="FD385" s="97"/>
      <c r="FE385" s="97"/>
      <c r="FK385" s="97"/>
      <c r="FM385" s="97"/>
      <c r="FO385" s="97"/>
    </row>
    <row r="386" spans="1:171" customFormat="1" ht="14.25" x14ac:dyDescent="0.45">
      <c r="A386" s="409" t="s">
        <v>1299</v>
      </c>
      <c r="B386" s="410"/>
      <c r="C386" s="410"/>
      <c r="D386" s="410"/>
      <c r="E386" s="410"/>
      <c r="F386" s="410"/>
      <c r="G386" s="410"/>
      <c r="H386" s="410"/>
      <c r="I386" s="410"/>
      <c r="J386" s="410"/>
      <c r="K386" s="410"/>
      <c r="L386" s="410"/>
      <c r="M386" s="410"/>
      <c r="N386" s="411"/>
      <c r="EZ386" s="96"/>
      <c r="FA386" s="97"/>
      <c r="FB386" s="98" t="s">
        <v>1299</v>
      </c>
      <c r="FC386" s="97"/>
      <c r="FD386" s="97"/>
      <c r="FE386" s="97"/>
      <c r="FK386" s="97"/>
      <c r="FM386" s="97"/>
      <c r="FO386" s="97"/>
    </row>
    <row r="387" spans="1:171" customFormat="1" ht="21.4" x14ac:dyDescent="0.45">
      <c r="A387" s="99" t="s">
        <v>1300</v>
      </c>
      <c r="B387" s="100" t="s">
        <v>1301</v>
      </c>
      <c r="C387" s="406" t="s">
        <v>1302</v>
      </c>
      <c r="D387" s="406"/>
      <c r="E387" s="406"/>
      <c r="F387" s="101" t="s">
        <v>1303</v>
      </c>
      <c r="G387" s="102">
        <v>0.72</v>
      </c>
      <c r="H387" s="103">
        <v>1</v>
      </c>
      <c r="I387" s="159">
        <v>0.72</v>
      </c>
      <c r="J387" s="104"/>
      <c r="K387" s="102"/>
      <c r="L387" s="104"/>
      <c r="M387" s="102"/>
      <c r="N387" s="105"/>
      <c r="EZ387" s="96"/>
      <c r="FA387" s="97"/>
      <c r="FC387" s="97" t="s">
        <v>1302</v>
      </c>
      <c r="FD387" s="97" t="s">
        <v>1072</v>
      </c>
      <c r="FE387" s="97" t="s">
        <v>1072</v>
      </c>
      <c r="FK387" s="97"/>
      <c r="FM387" s="97"/>
      <c r="FO387" s="97"/>
    </row>
    <row r="388" spans="1:171" customFormat="1" ht="14.25" x14ac:dyDescent="0.45">
      <c r="A388" s="106"/>
      <c r="B388" s="107"/>
      <c r="C388" s="405" t="s">
        <v>1304</v>
      </c>
      <c r="D388" s="405"/>
      <c r="E388" s="405"/>
      <c r="F388" s="405"/>
      <c r="G388" s="405"/>
      <c r="H388" s="405"/>
      <c r="I388" s="405"/>
      <c r="J388" s="405"/>
      <c r="K388" s="405"/>
      <c r="L388" s="405"/>
      <c r="M388" s="405"/>
      <c r="N388" s="408"/>
      <c r="EZ388" s="96"/>
      <c r="FA388" s="97"/>
      <c r="FC388" s="97"/>
      <c r="FD388" s="97"/>
      <c r="FE388" s="97"/>
      <c r="FF388" s="98" t="s">
        <v>1304</v>
      </c>
      <c r="FK388" s="97"/>
      <c r="FM388" s="97"/>
      <c r="FO388" s="97"/>
    </row>
    <row r="389" spans="1:171" customFormat="1" ht="51.75" x14ac:dyDescent="0.45">
      <c r="A389" s="108"/>
      <c r="B389" s="109" t="s">
        <v>1131</v>
      </c>
      <c r="C389" s="399" t="s">
        <v>1132</v>
      </c>
      <c r="D389" s="399"/>
      <c r="E389" s="399"/>
      <c r="F389" s="399"/>
      <c r="G389" s="399"/>
      <c r="H389" s="399"/>
      <c r="I389" s="399"/>
      <c r="J389" s="399"/>
      <c r="K389" s="399"/>
      <c r="L389" s="399"/>
      <c r="M389" s="399"/>
      <c r="N389" s="407"/>
      <c r="EZ389" s="96"/>
      <c r="FA389" s="97"/>
      <c r="FC389" s="97"/>
      <c r="FD389" s="97"/>
      <c r="FE389" s="97"/>
      <c r="FG389" s="98" t="s">
        <v>1132</v>
      </c>
      <c r="FK389" s="97"/>
      <c r="FM389" s="97"/>
      <c r="FO389" s="97"/>
    </row>
    <row r="390" spans="1:171" customFormat="1" ht="51.75" x14ac:dyDescent="0.45">
      <c r="A390" s="108"/>
      <c r="B390" s="109" t="s">
        <v>1133</v>
      </c>
      <c r="C390" s="399" t="s">
        <v>1134</v>
      </c>
      <c r="D390" s="399"/>
      <c r="E390" s="399"/>
      <c r="F390" s="399"/>
      <c r="G390" s="399"/>
      <c r="H390" s="399"/>
      <c r="I390" s="399"/>
      <c r="J390" s="399"/>
      <c r="K390" s="399"/>
      <c r="L390" s="399"/>
      <c r="M390" s="399"/>
      <c r="N390" s="407"/>
      <c r="EZ390" s="96"/>
      <c r="FA390" s="97"/>
      <c r="FC390" s="97"/>
      <c r="FD390" s="97"/>
      <c r="FE390" s="97"/>
      <c r="FG390" s="98" t="s">
        <v>1134</v>
      </c>
      <c r="FK390" s="97"/>
      <c r="FM390" s="97"/>
      <c r="FO390" s="97"/>
    </row>
    <row r="391" spans="1:171" customFormat="1" ht="21.4" x14ac:dyDescent="0.45">
      <c r="A391" s="108"/>
      <c r="B391" s="109" t="s">
        <v>1135</v>
      </c>
      <c r="C391" s="399" t="s">
        <v>1136</v>
      </c>
      <c r="D391" s="399"/>
      <c r="E391" s="399"/>
      <c r="F391" s="399"/>
      <c r="G391" s="399"/>
      <c r="H391" s="399"/>
      <c r="I391" s="399"/>
      <c r="J391" s="399"/>
      <c r="K391" s="399"/>
      <c r="L391" s="399"/>
      <c r="M391" s="399"/>
      <c r="N391" s="407"/>
      <c r="EZ391" s="96"/>
      <c r="FA391" s="97"/>
      <c r="FC391" s="97"/>
      <c r="FD391" s="97"/>
      <c r="FE391" s="97"/>
      <c r="FG391" s="98" t="s">
        <v>1136</v>
      </c>
      <c r="FK391" s="97"/>
      <c r="FM391" s="97"/>
      <c r="FO391" s="97"/>
    </row>
    <row r="392" spans="1:171" customFormat="1" ht="14.25" x14ac:dyDescent="0.45">
      <c r="A392" s="110"/>
      <c r="B392" s="109" t="s">
        <v>1126</v>
      </c>
      <c r="C392" s="405" t="s">
        <v>1137</v>
      </c>
      <c r="D392" s="405"/>
      <c r="E392" s="405"/>
      <c r="F392" s="111"/>
      <c r="G392" s="112"/>
      <c r="H392" s="112"/>
      <c r="I392" s="112"/>
      <c r="J392" s="113">
        <v>173.23</v>
      </c>
      <c r="K392" s="114">
        <v>1.7250000000000001</v>
      </c>
      <c r="L392" s="113">
        <v>215.15</v>
      </c>
      <c r="M392" s="116">
        <v>52.21</v>
      </c>
      <c r="N392" s="117">
        <v>11232.98</v>
      </c>
      <c r="EZ392" s="96"/>
      <c r="FA392" s="97"/>
      <c r="FC392" s="97"/>
      <c r="FD392" s="97"/>
      <c r="FE392" s="97"/>
      <c r="FH392" s="98" t="s">
        <v>1137</v>
      </c>
      <c r="FK392" s="97"/>
      <c r="FM392" s="97"/>
      <c r="FO392" s="97"/>
    </row>
    <row r="393" spans="1:171" customFormat="1" ht="14.25" x14ac:dyDescent="0.45">
      <c r="A393" s="110"/>
      <c r="B393" s="109" t="s">
        <v>571</v>
      </c>
      <c r="C393" s="405" t="s">
        <v>1165</v>
      </c>
      <c r="D393" s="405"/>
      <c r="E393" s="405"/>
      <c r="F393" s="111"/>
      <c r="G393" s="112"/>
      <c r="H393" s="112"/>
      <c r="I393" s="112"/>
      <c r="J393" s="115">
        <v>5268.76</v>
      </c>
      <c r="K393" s="114">
        <v>1.875</v>
      </c>
      <c r="L393" s="115">
        <v>7112.83</v>
      </c>
      <c r="M393" s="116">
        <v>15.71</v>
      </c>
      <c r="N393" s="117">
        <v>111742.56</v>
      </c>
      <c r="EZ393" s="96"/>
      <c r="FA393" s="97"/>
      <c r="FC393" s="97"/>
      <c r="FD393" s="97"/>
      <c r="FE393" s="97"/>
      <c r="FH393" s="98" t="s">
        <v>1165</v>
      </c>
      <c r="FK393" s="97"/>
      <c r="FM393" s="97"/>
      <c r="FO393" s="97"/>
    </row>
    <row r="394" spans="1:171" customFormat="1" ht="14.25" x14ac:dyDescent="0.45">
      <c r="A394" s="110"/>
      <c r="B394" s="109" t="s">
        <v>1156</v>
      </c>
      <c r="C394" s="405" t="s">
        <v>1166</v>
      </c>
      <c r="D394" s="405"/>
      <c r="E394" s="405"/>
      <c r="F394" s="111"/>
      <c r="G394" s="112"/>
      <c r="H394" s="112"/>
      <c r="I394" s="112"/>
      <c r="J394" s="113">
        <v>267.67</v>
      </c>
      <c r="K394" s="114">
        <v>1.875</v>
      </c>
      <c r="L394" s="113">
        <v>361.35</v>
      </c>
      <c r="M394" s="116">
        <v>52.21</v>
      </c>
      <c r="N394" s="117">
        <v>18866.080000000002</v>
      </c>
      <c r="EZ394" s="96"/>
      <c r="FA394" s="97"/>
      <c r="FC394" s="97"/>
      <c r="FD394" s="97"/>
      <c r="FE394" s="97"/>
      <c r="FH394" s="98" t="s">
        <v>1166</v>
      </c>
      <c r="FK394" s="97"/>
      <c r="FM394" s="97"/>
      <c r="FO394" s="97"/>
    </row>
    <row r="395" spans="1:171" customFormat="1" ht="14.25" x14ac:dyDescent="0.45">
      <c r="A395" s="110"/>
      <c r="B395" s="109" t="s">
        <v>1161</v>
      </c>
      <c r="C395" s="405" t="s">
        <v>1167</v>
      </c>
      <c r="D395" s="405"/>
      <c r="E395" s="405"/>
      <c r="F395" s="111"/>
      <c r="G395" s="112"/>
      <c r="H395" s="112"/>
      <c r="I395" s="112"/>
      <c r="J395" s="113">
        <v>17.079999999999998</v>
      </c>
      <c r="K395" s="112"/>
      <c r="L395" s="113">
        <v>12.3</v>
      </c>
      <c r="M395" s="119">
        <v>9.5</v>
      </c>
      <c r="N395" s="136">
        <v>116.85</v>
      </c>
      <c r="EZ395" s="96"/>
      <c r="FA395" s="97"/>
      <c r="FC395" s="97"/>
      <c r="FD395" s="97"/>
      <c r="FE395" s="97"/>
      <c r="FH395" s="98" t="s">
        <v>1167</v>
      </c>
      <c r="FK395" s="97"/>
      <c r="FM395" s="97"/>
      <c r="FO395" s="97"/>
    </row>
    <row r="396" spans="1:171" customFormat="1" ht="14.25" x14ac:dyDescent="0.45">
      <c r="A396" s="118"/>
      <c r="B396" s="109"/>
      <c r="C396" s="405" t="s">
        <v>1138</v>
      </c>
      <c r="D396" s="405"/>
      <c r="E396" s="405"/>
      <c r="F396" s="111" t="s">
        <v>1139</v>
      </c>
      <c r="G396" s="119">
        <v>21.6</v>
      </c>
      <c r="H396" s="114">
        <v>1.7250000000000001</v>
      </c>
      <c r="I396" s="135">
        <v>26.827200000000001</v>
      </c>
      <c r="J396" s="120"/>
      <c r="K396" s="112"/>
      <c r="L396" s="120"/>
      <c r="M396" s="112"/>
      <c r="N396" s="121"/>
      <c r="EZ396" s="96"/>
      <c r="FA396" s="97"/>
      <c r="FC396" s="97"/>
      <c r="FD396" s="97"/>
      <c r="FE396" s="97"/>
      <c r="FI396" s="98" t="s">
        <v>1138</v>
      </c>
      <c r="FK396" s="97"/>
      <c r="FM396" s="97"/>
      <c r="FO396" s="97"/>
    </row>
    <row r="397" spans="1:171" customFormat="1" ht="14.25" x14ac:dyDescent="0.45">
      <c r="A397" s="118"/>
      <c r="B397" s="109"/>
      <c r="C397" s="405" t="s">
        <v>1168</v>
      </c>
      <c r="D397" s="405"/>
      <c r="E397" s="405"/>
      <c r="F397" s="111" t="s">
        <v>1139</v>
      </c>
      <c r="G397" s="119">
        <v>20.6</v>
      </c>
      <c r="H397" s="114">
        <v>1.875</v>
      </c>
      <c r="I397" s="116">
        <v>27.81</v>
      </c>
      <c r="J397" s="120"/>
      <c r="K397" s="112"/>
      <c r="L397" s="120"/>
      <c r="M397" s="112"/>
      <c r="N397" s="121"/>
      <c r="EZ397" s="96"/>
      <c r="FA397" s="97"/>
      <c r="FC397" s="97"/>
      <c r="FD397" s="97"/>
      <c r="FE397" s="97"/>
      <c r="FI397" s="98" t="s">
        <v>1168</v>
      </c>
      <c r="FK397" s="97"/>
      <c r="FM397" s="97"/>
      <c r="FO397" s="97"/>
    </row>
    <row r="398" spans="1:171" customFormat="1" ht="14.25" x14ac:dyDescent="0.45">
      <c r="A398" s="106"/>
      <c r="B398" s="109"/>
      <c r="C398" s="404" t="s">
        <v>1140</v>
      </c>
      <c r="D398" s="404"/>
      <c r="E398" s="404"/>
      <c r="F398" s="122"/>
      <c r="G398" s="123"/>
      <c r="H398" s="123"/>
      <c r="I398" s="123"/>
      <c r="J398" s="125">
        <v>5459.07</v>
      </c>
      <c r="K398" s="123"/>
      <c r="L398" s="125">
        <v>7340.28</v>
      </c>
      <c r="M398" s="123"/>
      <c r="N398" s="126">
        <v>123092.39</v>
      </c>
      <c r="EZ398" s="96"/>
      <c r="FA398" s="97"/>
      <c r="FC398" s="97"/>
      <c r="FD398" s="97"/>
      <c r="FE398" s="97"/>
      <c r="FJ398" s="98" t="s">
        <v>1140</v>
      </c>
      <c r="FK398" s="97"/>
      <c r="FM398" s="97"/>
      <c r="FO398" s="97"/>
    </row>
    <row r="399" spans="1:171" customFormat="1" ht="14.25" x14ac:dyDescent="0.45">
      <c r="A399" s="118"/>
      <c r="B399" s="109"/>
      <c r="C399" s="405" t="s">
        <v>1141</v>
      </c>
      <c r="D399" s="405"/>
      <c r="E399" s="405"/>
      <c r="F399" s="111"/>
      <c r="G399" s="112"/>
      <c r="H399" s="112"/>
      <c r="I399" s="112"/>
      <c r="J399" s="120"/>
      <c r="K399" s="112"/>
      <c r="L399" s="113">
        <v>576.5</v>
      </c>
      <c r="M399" s="112"/>
      <c r="N399" s="117">
        <v>30099.06</v>
      </c>
      <c r="EZ399" s="96"/>
      <c r="FA399" s="97"/>
      <c r="FC399" s="97"/>
      <c r="FD399" s="97"/>
      <c r="FE399" s="97"/>
      <c r="FI399" s="98" t="s">
        <v>1141</v>
      </c>
      <c r="FK399" s="97"/>
      <c r="FM399" s="97"/>
      <c r="FO399" s="97"/>
    </row>
    <row r="400" spans="1:171" customFormat="1" ht="30.4" x14ac:dyDescent="0.45">
      <c r="A400" s="118"/>
      <c r="B400" s="109" t="s">
        <v>1305</v>
      </c>
      <c r="C400" s="405" t="s">
        <v>1306</v>
      </c>
      <c r="D400" s="405"/>
      <c r="E400" s="405"/>
      <c r="F400" s="111" t="s">
        <v>1144</v>
      </c>
      <c r="G400" s="127">
        <v>147</v>
      </c>
      <c r="H400" s="112"/>
      <c r="I400" s="127">
        <v>147</v>
      </c>
      <c r="J400" s="120"/>
      <c r="K400" s="112"/>
      <c r="L400" s="113">
        <v>847.46</v>
      </c>
      <c r="M400" s="112"/>
      <c r="N400" s="117">
        <v>44245.62</v>
      </c>
      <c r="EZ400" s="96"/>
      <c r="FA400" s="97"/>
      <c r="FC400" s="97"/>
      <c r="FD400" s="97"/>
      <c r="FE400" s="97"/>
      <c r="FI400" s="98" t="s">
        <v>1306</v>
      </c>
      <c r="FK400" s="97"/>
      <c r="FM400" s="97"/>
      <c r="FO400" s="97"/>
    </row>
    <row r="401" spans="1:171" customFormat="1" ht="50.65" x14ac:dyDescent="0.45">
      <c r="A401" s="118"/>
      <c r="B401" s="109" t="s">
        <v>1307</v>
      </c>
      <c r="C401" s="405" t="s">
        <v>1308</v>
      </c>
      <c r="D401" s="405"/>
      <c r="E401" s="405"/>
      <c r="F401" s="111" t="s">
        <v>1144</v>
      </c>
      <c r="G401" s="127">
        <v>134</v>
      </c>
      <c r="H401" s="116">
        <v>0.85</v>
      </c>
      <c r="I401" s="119">
        <v>113.9</v>
      </c>
      <c r="J401" s="120"/>
      <c r="K401" s="112"/>
      <c r="L401" s="113">
        <v>656.63</v>
      </c>
      <c r="M401" s="112"/>
      <c r="N401" s="117">
        <v>34282.83</v>
      </c>
      <c r="EZ401" s="96"/>
      <c r="FA401" s="97"/>
      <c r="FC401" s="97"/>
      <c r="FD401" s="97"/>
      <c r="FE401" s="97"/>
      <c r="FI401" s="98" t="s">
        <v>1308</v>
      </c>
      <c r="FK401" s="97"/>
      <c r="FM401" s="97"/>
      <c r="FO401" s="97"/>
    </row>
    <row r="402" spans="1:171" customFormat="1" ht="14.25" x14ac:dyDescent="0.45">
      <c r="A402" s="128"/>
      <c r="B402" s="129"/>
      <c r="C402" s="406" t="s">
        <v>1147</v>
      </c>
      <c r="D402" s="406"/>
      <c r="E402" s="406"/>
      <c r="F402" s="101"/>
      <c r="G402" s="102"/>
      <c r="H402" s="102"/>
      <c r="I402" s="102"/>
      <c r="J402" s="104"/>
      <c r="K402" s="102"/>
      <c r="L402" s="130">
        <v>8844.3700000000008</v>
      </c>
      <c r="M402" s="123"/>
      <c r="N402" s="131">
        <v>201620.84</v>
      </c>
      <c r="EZ402" s="96"/>
      <c r="FA402" s="97"/>
      <c r="FC402" s="97"/>
      <c r="FD402" s="97"/>
      <c r="FE402" s="97"/>
      <c r="FK402" s="97" t="s">
        <v>1147</v>
      </c>
      <c r="FM402" s="97"/>
      <c r="FO402" s="97"/>
    </row>
    <row r="403" spans="1:171" customFormat="1" ht="14.25" x14ac:dyDescent="0.45">
      <c r="A403" s="409" t="s">
        <v>1309</v>
      </c>
      <c r="B403" s="410"/>
      <c r="C403" s="410"/>
      <c r="D403" s="410"/>
      <c r="E403" s="410"/>
      <c r="F403" s="410"/>
      <c r="G403" s="410"/>
      <c r="H403" s="410"/>
      <c r="I403" s="410"/>
      <c r="J403" s="410"/>
      <c r="K403" s="410"/>
      <c r="L403" s="410"/>
      <c r="M403" s="410"/>
      <c r="N403" s="411"/>
      <c r="EZ403" s="96"/>
      <c r="FA403" s="97"/>
      <c r="FB403" s="98" t="s">
        <v>1309</v>
      </c>
      <c r="FC403" s="97"/>
      <c r="FD403" s="97"/>
      <c r="FE403" s="97"/>
      <c r="FK403" s="97"/>
      <c r="FM403" s="97"/>
      <c r="FO403" s="97"/>
    </row>
    <row r="404" spans="1:171" customFormat="1" ht="21.4" x14ac:dyDescent="0.45">
      <c r="A404" s="99" t="s">
        <v>1310</v>
      </c>
      <c r="B404" s="100" t="s">
        <v>1175</v>
      </c>
      <c r="C404" s="406" t="s">
        <v>1311</v>
      </c>
      <c r="D404" s="406"/>
      <c r="E404" s="406"/>
      <c r="F404" s="101" t="s">
        <v>554</v>
      </c>
      <c r="G404" s="102">
        <v>33.26</v>
      </c>
      <c r="H404" s="103">
        <v>1</v>
      </c>
      <c r="I404" s="159">
        <v>33.26</v>
      </c>
      <c r="J404" s="132">
        <v>622.80999999999995</v>
      </c>
      <c r="K404" s="160">
        <v>1.012</v>
      </c>
      <c r="L404" s="130">
        <v>20963.240000000002</v>
      </c>
      <c r="M404" s="134">
        <v>9.5</v>
      </c>
      <c r="N404" s="131">
        <v>199150.78</v>
      </c>
      <c r="EZ404" s="96"/>
      <c r="FA404" s="97"/>
      <c r="FC404" s="97" t="s">
        <v>1311</v>
      </c>
      <c r="FD404" s="97" t="s">
        <v>1072</v>
      </c>
      <c r="FE404" s="97" t="s">
        <v>1072</v>
      </c>
      <c r="FK404" s="97"/>
      <c r="FM404" s="97"/>
      <c r="FO404" s="97"/>
    </row>
    <row r="405" spans="1:171" customFormat="1" ht="14.25" x14ac:dyDescent="0.45">
      <c r="A405" s="106"/>
      <c r="B405" s="107"/>
      <c r="C405" s="405" t="s">
        <v>1312</v>
      </c>
      <c r="D405" s="405"/>
      <c r="E405" s="405"/>
      <c r="F405" s="405"/>
      <c r="G405" s="405"/>
      <c r="H405" s="405"/>
      <c r="I405" s="405"/>
      <c r="J405" s="405"/>
      <c r="K405" s="405"/>
      <c r="L405" s="405"/>
      <c r="M405" s="405"/>
      <c r="N405" s="408"/>
      <c r="EZ405" s="96"/>
      <c r="FA405" s="97"/>
      <c r="FC405" s="97"/>
      <c r="FD405" s="97"/>
      <c r="FE405" s="97"/>
      <c r="FF405" s="98" t="s">
        <v>1312</v>
      </c>
      <c r="FK405" s="97"/>
      <c r="FM405" s="97"/>
      <c r="FO405" s="97"/>
    </row>
    <row r="406" spans="1:171" customFormat="1" ht="14.25" x14ac:dyDescent="0.45">
      <c r="A406" s="106"/>
      <c r="B406" s="107"/>
      <c r="C406" s="405" t="s">
        <v>1152</v>
      </c>
      <c r="D406" s="405"/>
      <c r="E406" s="405"/>
      <c r="F406" s="405"/>
      <c r="G406" s="405"/>
      <c r="H406" s="405"/>
      <c r="I406" s="405"/>
      <c r="J406" s="405"/>
      <c r="K406" s="405"/>
      <c r="L406" s="405"/>
      <c r="M406" s="405"/>
      <c r="N406" s="408"/>
      <c r="EZ406" s="96"/>
      <c r="FA406" s="97"/>
      <c r="FC406" s="97"/>
      <c r="FD406" s="97"/>
      <c r="FE406" s="97"/>
      <c r="FK406" s="97"/>
      <c r="FL406" s="98" t="s">
        <v>1152</v>
      </c>
      <c r="FM406" s="97"/>
      <c r="FO406" s="97"/>
    </row>
    <row r="407" spans="1:171" customFormat="1" ht="14.25" x14ac:dyDescent="0.45">
      <c r="A407" s="108"/>
      <c r="B407" s="109"/>
      <c r="C407" s="399" t="s">
        <v>1154</v>
      </c>
      <c r="D407" s="399"/>
      <c r="E407" s="399"/>
      <c r="F407" s="399"/>
      <c r="G407" s="399"/>
      <c r="H407" s="399"/>
      <c r="I407" s="399"/>
      <c r="J407" s="399"/>
      <c r="K407" s="399"/>
      <c r="L407" s="399"/>
      <c r="M407" s="399"/>
      <c r="N407" s="407"/>
      <c r="EZ407" s="96"/>
      <c r="FA407" s="97"/>
      <c r="FC407" s="97"/>
      <c r="FD407" s="97"/>
      <c r="FE407" s="97"/>
      <c r="FG407" s="98" t="s">
        <v>1154</v>
      </c>
      <c r="FK407" s="97"/>
      <c r="FM407" s="97"/>
      <c r="FO407" s="97"/>
    </row>
    <row r="408" spans="1:171" customFormat="1" ht="14.25" x14ac:dyDescent="0.45">
      <c r="A408" s="128"/>
      <c r="B408" s="129"/>
      <c r="C408" s="406" t="s">
        <v>1147</v>
      </c>
      <c r="D408" s="406"/>
      <c r="E408" s="406"/>
      <c r="F408" s="101"/>
      <c r="G408" s="102"/>
      <c r="H408" s="102"/>
      <c r="I408" s="102"/>
      <c r="J408" s="104"/>
      <c r="K408" s="102"/>
      <c r="L408" s="130">
        <v>20963.240000000002</v>
      </c>
      <c r="M408" s="123"/>
      <c r="N408" s="131">
        <v>199150.78</v>
      </c>
      <c r="EZ408" s="96"/>
      <c r="FA408" s="97"/>
      <c r="FC408" s="97"/>
      <c r="FD408" s="97"/>
      <c r="FE408" s="97"/>
      <c r="FK408" s="97" t="s">
        <v>1147</v>
      </c>
      <c r="FM408" s="97"/>
      <c r="FO408" s="97"/>
    </row>
    <row r="409" spans="1:171" customFormat="1" ht="14.25" x14ac:dyDescent="0.45">
      <c r="A409" s="409" t="s">
        <v>1313</v>
      </c>
      <c r="B409" s="410"/>
      <c r="C409" s="410"/>
      <c r="D409" s="410"/>
      <c r="E409" s="410"/>
      <c r="F409" s="410"/>
      <c r="G409" s="410"/>
      <c r="H409" s="410"/>
      <c r="I409" s="410"/>
      <c r="J409" s="410"/>
      <c r="K409" s="410"/>
      <c r="L409" s="410"/>
      <c r="M409" s="410"/>
      <c r="N409" s="411"/>
      <c r="EZ409" s="96"/>
      <c r="FA409" s="97"/>
      <c r="FB409" s="98" t="s">
        <v>1313</v>
      </c>
      <c r="FC409" s="97"/>
      <c r="FD409" s="97"/>
      <c r="FE409" s="97"/>
      <c r="FK409" s="97"/>
      <c r="FM409" s="97"/>
      <c r="FO409" s="97"/>
    </row>
    <row r="410" spans="1:171" customFormat="1" ht="21.4" x14ac:dyDescent="0.45">
      <c r="A410" s="99" t="s">
        <v>1314</v>
      </c>
      <c r="B410" s="100" t="s">
        <v>1315</v>
      </c>
      <c r="C410" s="406" t="s">
        <v>1316</v>
      </c>
      <c r="D410" s="406"/>
      <c r="E410" s="406"/>
      <c r="F410" s="101" t="s">
        <v>1303</v>
      </c>
      <c r="G410" s="102">
        <v>0.60240000000000005</v>
      </c>
      <c r="H410" s="103">
        <v>1</v>
      </c>
      <c r="I410" s="161">
        <v>0.60240000000000005</v>
      </c>
      <c r="J410" s="104"/>
      <c r="K410" s="102"/>
      <c r="L410" s="104"/>
      <c r="M410" s="102"/>
      <c r="N410" s="105"/>
      <c r="EZ410" s="96"/>
      <c r="FA410" s="97"/>
      <c r="FC410" s="97" t="s">
        <v>1316</v>
      </c>
      <c r="FD410" s="97" t="s">
        <v>1072</v>
      </c>
      <c r="FE410" s="97" t="s">
        <v>1072</v>
      </c>
      <c r="FK410" s="97"/>
      <c r="FM410" s="97"/>
      <c r="FO410" s="97"/>
    </row>
    <row r="411" spans="1:171" customFormat="1" ht="14.25" x14ac:dyDescent="0.45">
      <c r="A411" s="106"/>
      <c r="B411" s="107"/>
      <c r="C411" s="405" t="s">
        <v>1317</v>
      </c>
      <c r="D411" s="405"/>
      <c r="E411" s="405"/>
      <c r="F411" s="405"/>
      <c r="G411" s="405"/>
      <c r="H411" s="405"/>
      <c r="I411" s="405"/>
      <c r="J411" s="405"/>
      <c r="K411" s="405"/>
      <c r="L411" s="405"/>
      <c r="M411" s="405"/>
      <c r="N411" s="408"/>
      <c r="EZ411" s="96"/>
      <c r="FA411" s="97"/>
      <c r="FC411" s="97"/>
      <c r="FD411" s="97"/>
      <c r="FE411" s="97"/>
      <c r="FF411" s="98" t="s">
        <v>1317</v>
      </c>
      <c r="FK411" s="97"/>
      <c r="FM411" s="97"/>
      <c r="FO411" s="97"/>
    </row>
    <row r="412" spans="1:171" customFormat="1" ht="51.75" x14ac:dyDescent="0.45">
      <c r="A412" s="108"/>
      <c r="B412" s="109" t="s">
        <v>1131</v>
      </c>
      <c r="C412" s="399" t="s">
        <v>1132</v>
      </c>
      <c r="D412" s="399"/>
      <c r="E412" s="399"/>
      <c r="F412" s="399"/>
      <c r="G412" s="399"/>
      <c r="H412" s="399"/>
      <c r="I412" s="399"/>
      <c r="J412" s="399"/>
      <c r="K412" s="399"/>
      <c r="L412" s="399"/>
      <c r="M412" s="399"/>
      <c r="N412" s="407"/>
      <c r="EZ412" s="96"/>
      <c r="FA412" s="97"/>
      <c r="FC412" s="97"/>
      <c r="FD412" s="97"/>
      <c r="FE412" s="97"/>
      <c r="FG412" s="98" t="s">
        <v>1132</v>
      </c>
      <c r="FK412" s="97"/>
      <c r="FM412" s="97"/>
      <c r="FO412" s="97"/>
    </row>
    <row r="413" spans="1:171" customFormat="1" ht="51.75" x14ac:dyDescent="0.45">
      <c r="A413" s="108"/>
      <c r="B413" s="109" t="s">
        <v>1133</v>
      </c>
      <c r="C413" s="399" t="s">
        <v>1134</v>
      </c>
      <c r="D413" s="399"/>
      <c r="E413" s="399"/>
      <c r="F413" s="399"/>
      <c r="G413" s="399"/>
      <c r="H413" s="399"/>
      <c r="I413" s="399"/>
      <c r="J413" s="399"/>
      <c r="K413" s="399"/>
      <c r="L413" s="399"/>
      <c r="M413" s="399"/>
      <c r="N413" s="407"/>
      <c r="EZ413" s="96"/>
      <c r="FA413" s="97"/>
      <c r="FC413" s="97"/>
      <c r="FD413" s="97"/>
      <c r="FE413" s="97"/>
      <c r="FG413" s="98" t="s">
        <v>1134</v>
      </c>
      <c r="FK413" s="97"/>
      <c r="FM413" s="97"/>
      <c r="FO413" s="97"/>
    </row>
    <row r="414" spans="1:171" customFormat="1" ht="21.4" x14ac:dyDescent="0.45">
      <c r="A414" s="108"/>
      <c r="B414" s="109" t="s">
        <v>1135</v>
      </c>
      <c r="C414" s="399" t="s">
        <v>1136</v>
      </c>
      <c r="D414" s="399"/>
      <c r="E414" s="399"/>
      <c r="F414" s="399"/>
      <c r="G414" s="399"/>
      <c r="H414" s="399"/>
      <c r="I414" s="399"/>
      <c r="J414" s="399"/>
      <c r="K414" s="399"/>
      <c r="L414" s="399"/>
      <c r="M414" s="399"/>
      <c r="N414" s="407"/>
      <c r="EZ414" s="96"/>
      <c r="FA414" s="97"/>
      <c r="FC414" s="97"/>
      <c r="FD414" s="97"/>
      <c r="FE414" s="97"/>
      <c r="FG414" s="98" t="s">
        <v>1136</v>
      </c>
      <c r="FK414" s="97"/>
      <c r="FM414" s="97"/>
      <c r="FO414" s="97"/>
    </row>
    <row r="415" spans="1:171" customFormat="1" ht="14.25" x14ac:dyDescent="0.45">
      <c r="A415" s="110"/>
      <c r="B415" s="109" t="s">
        <v>1126</v>
      </c>
      <c r="C415" s="405" t="s">
        <v>1137</v>
      </c>
      <c r="D415" s="405"/>
      <c r="E415" s="405"/>
      <c r="F415" s="111"/>
      <c r="G415" s="112"/>
      <c r="H415" s="112"/>
      <c r="I415" s="112"/>
      <c r="J415" s="115">
        <v>1169.18</v>
      </c>
      <c r="K415" s="114">
        <v>1.7250000000000001</v>
      </c>
      <c r="L415" s="115">
        <v>1214.94</v>
      </c>
      <c r="M415" s="116">
        <v>52.21</v>
      </c>
      <c r="N415" s="117">
        <v>63432.02</v>
      </c>
      <c r="EZ415" s="96"/>
      <c r="FA415" s="97"/>
      <c r="FC415" s="97"/>
      <c r="FD415" s="97"/>
      <c r="FE415" s="97"/>
      <c r="FH415" s="98" t="s">
        <v>1137</v>
      </c>
      <c r="FK415" s="97"/>
      <c r="FM415" s="97"/>
      <c r="FO415" s="97"/>
    </row>
    <row r="416" spans="1:171" customFormat="1" ht="14.25" x14ac:dyDescent="0.45">
      <c r="A416" s="110"/>
      <c r="B416" s="109" t="s">
        <v>571</v>
      </c>
      <c r="C416" s="405" t="s">
        <v>1165</v>
      </c>
      <c r="D416" s="405"/>
      <c r="E416" s="405"/>
      <c r="F416" s="111"/>
      <c r="G416" s="112"/>
      <c r="H416" s="112"/>
      <c r="I416" s="112"/>
      <c r="J416" s="115">
        <v>3971.59</v>
      </c>
      <c r="K416" s="114">
        <v>1.875</v>
      </c>
      <c r="L416" s="115">
        <v>4485.91</v>
      </c>
      <c r="M416" s="116">
        <v>15.71</v>
      </c>
      <c r="N416" s="117">
        <v>70473.649999999994</v>
      </c>
      <c r="EZ416" s="96"/>
      <c r="FA416" s="97"/>
      <c r="FC416" s="97"/>
      <c r="FD416" s="97"/>
      <c r="FE416" s="97"/>
      <c r="FH416" s="98" t="s">
        <v>1165</v>
      </c>
      <c r="FK416" s="97"/>
      <c r="FM416" s="97"/>
      <c r="FO416" s="97"/>
    </row>
    <row r="417" spans="1:171" customFormat="1" ht="14.25" x14ac:dyDescent="0.45">
      <c r="A417" s="110"/>
      <c r="B417" s="109" t="s">
        <v>1156</v>
      </c>
      <c r="C417" s="405" t="s">
        <v>1166</v>
      </c>
      <c r="D417" s="405"/>
      <c r="E417" s="405"/>
      <c r="F417" s="111"/>
      <c r="G417" s="112"/>
      <c r="H417" s="112"/>
      <c r="I417" s="112"/>
      <c r="J417" s="113">
        <v>463.99</v>
      </c>
      <c r="K417" s="114">
        <v>1.875</v>
      </c>
      <c r="L417" s="113">
        <v>524.08000000000004</v>
      </c>
      <c r="M417" s="116">
        <v>52.21</v>
      </c>
      <c r="N417" s="117">
        <v>27362.22</v>
      </c>
      <c r="EZ417" s="96"/>
      <c r="FA417" s="97"/>
      <c r="FC417" s="97"/>
      <c r="FD417" s="97"/>
      <c r="FE417" s="97"/>
      <c r="FH417" s="98" t="s">
        <v>1166</v>
      </c>
      <c r="FK417" s="97"/>
      <c r="FM417" s="97"/>
      <c r="FO417" s="97"/>
    </row>
    <row r="418" spans="1:171" customFormat="1" ht="14.25" x14ac:dyDescent="0.45">
      <c r="A418" s="110"/>
      <c r="B418" s="109" t="s">
        <v>1161</v>
      </c>
      <c r="C418" s="405" t="s">
        <v>1167</v>
      </c>
      <c r="D418" s="405"/>
      <c r="E418" s="405"/>
      <c r="F418" s="111"/>
      <c r="G418" s="112"/>
      <c r="H418" s="112"/>
      <c r="I418" s="112"/>
      <c r="J418" s="113">
        <v>70.790000000000006</v>
      </c>
      <c r="K418" s="112"/>
      <c r="L418" s="113">
        <v>42.64</v>
      </c>
      <c r="M418" s="119">
        <v>9.5</v>
      </c>
      <c r="N418" s="136">
        <v>405.08</v>
      </c>
      <c r="EZ418" s="96"/>
      <c r="FA418" s="97"/>
      <c r="FC418" s="97"/>
      <c r="FD418" s="97"/>
      <c r="FE418" s="97"/>
      <c r="FH418" s="98" t="s">
        <v>1167</v>
      </c>
      <c r="FK418" s="97"/>
      <c r="FM418" s="97"/>
      <c r="FO418" s="97"/>
    </row>
    <row r="419" spans="1:171" customFormat="1" ht="14.25" x14ac:dyDescent="0.45">
      <c r="A419" s="118"/>
      <c r="B419" s="109"/>
      <c r="C419" s="405" t="s">
        <v>1138</v>
      </c>
      <c r="D419" s="405"/>
      <c r="E419" s="405"/>
      <c r="F419" s="111" t="s">
        <v>1139</v>
      </c>
      <c r="G419" s="116">
        <v>139.52000000000001</v>
      </c>
      <c r="H419" s="114">
        <v>1.7250000000000001</v>
      </c>
      <c r="I419" s="162">
        <v>144.9808128</v>
      </c>
      <c r="J419" s="120"/>
      <c r="K419" s="112"/>
      <c r="L419" s="120"/>
      <c r="M419" s="112"/>
      <c r="N419" s="121"/>
      <c r="EZ419" s="96"/>
      <c r="FA419" s="97"/>
      <c r="FC419" s="97"/>
      <c r="FD419" s="97"/>
      <c r="FE419" s="97"/>
      <c r="FI419" s="98" t="s">
        <v>1138</v>
      </c>
      <c r="FK419" s="97"/>
      <c r="FM419" s="97"/>
      <c r="FO419" s="97"/>
    </row>
    <row r="420" spans="1:171" customFormat="1" ht="14.25" x14ac:dyDescent="0.45">
      <c r="A420" s="118"/>
      <c r="B420" s="109"/>
      <c r="C420" s="405" t="s">
        <v>1168</v>
      </c>
      <c r="D420" s="405"/>
      <c r="E420" s="405"/>
      <c r="F420" s="111" t="s">
        <v>1139</v>
      </c>
      <c r="G420" s="116">
        <v>34.39</v>
      </c>
      <c r="H420" s="114">
        <v>1.875</v>
      </c>
      <c r="I420" s="163">
        <v>38.843505</v>
      </c>
      <c r="J420" s="120"/>
      <c r="K420" s="112"/>
      <c r="L420" s="120"/>
      <c r="M420" s="112"/>
      <c r="N420" s="121"/>
      <c r="EZ420" s="96"/>
      <c r="FA420" s="97"/>
      <c r="FC420" s="97"/>
      <c r="FD420" s="97"/>
      <c r="FE420" s="97"/>
      <c r="FI420" s="98" t="s">
        <v>1168</v>
      </c>
      <c r="FK420" s="97"/>
      <c r="FM420" s="97"/>
      <c r="FO420" s="97"/>
    </row>
    <row r="421" spans="1:171" customFormat="1" ht="14.25" x14ac:dyDescent="0.45">
      <c r="A421" s="106"/>
      <c r="B421" s="109"/>
      <c r="C421" s="404" t="s">
        <v>1140</v>
      </c>
      <c r="D421" s="404"/>
      <c r="E421" s="404"/>
      <c r="F421" s="122"/>
      <c r="G421" s="123"/>
      <c r="H421" s="123"/>
      <c r="I421" s="123"/>
      <c r="J421" s="125">
        <v>5211.5600000000004</v>
      </c>
      <c r="K421" s="123"/>
      <c r="L421" s="125">
        <v>5743.49</v>
      </c>
      <c r="M421" s="123"/>
      <c r="N421" s="126">
        <v>134310.75</v>
      </c>
      <c r="EZ421" s="96"/>
      <c r="FA421" s="97"/>
      <c r="FC421" s="97"/>
      <c r="FD421" s="97"/>
      <c r="FE421" s="97"/>
      <c r="FJ421" s="98" t="s">
        <v>1140</v>
      </c>
      <c r="FK421" s="97"/>
      <c r="FM421" s="97"/>
      <c r="FO421" s="97"/>
    </row>
    <row r="422" spans="1:171" customFormat="1" ht="14.25" x14ac:dyDescent="0.45">
      <c r="A422" s="118"/>
      <c r="B422" s="109"/>
      <c r="C422" s="405" t="s">
        <v>1141</v>
      </c>
      <c r="D422" s="405"/>
      <c r="E422" s="405"/>
      <c r="F422" s="111"/>
      <c r="G422" s="112"/>
      <c r="H422" s="112"/>
      <c r="I422" s="112"/>
      <c r="J422" s="120"/>
      <c r="K422" s="112"/>
      <c r="L422" s="115">
        <v>1739.02</v>
      </c>
      <c r="M422" s="112"/>
      <c r="N422" s="117">
        <v>90794.240000000005</v>
      </c>
      <c r="EZ422" s="96"/>
      <c r="FA422" s="97"/>
      <c r="FC422" s="97"/>
      <c r="FD422" s="97"/>
      <c r="FE422" s="97"/>
      <c r="FI422" s="98" t="s">
        <v>1141</v>
      </c>
      <c r="FK422" s="97"/>
      <c r="FM422" s="97"/>
      <c r="FO422" s="97"/>
    </row>
    <row r="423" spans="1:171" customFormat="1" ht="30.4" x14ac:dyDescent="0.45">
      <c r="A423" s="118"/>
      <c r="B423" s="109" t="s">
        <v>1305</v>
      </c>
      <c r="C423" s="405" t="s">
        <v>1306</v>
      </c>
      <c r="D423" s="405"/>
      <c r="E423" s="405"/>
      <c r="F423" s="111" t="s">
        <v>1144</v>
      </c>
      <c r="G423" s="127">
        <v>147</v>
      </c>
      <c r="H423" s="112"/>
      <c r="I423" s="127">
        <v>147</v>
      </c>
      <c r="J423" s="120"/>
      <c r="K423" s="112"/>
      <c r="L423" s="115">
        <v>2556.36</v>
      </c>
      <c r="M423" s="112"/>
      <c r="N423" s="117">
        <v>133467.53</v>
      </c>
      <c r="EZ423" s="96"/>
      <c r="FA423" s="97"/>
      <c r="FC423" s="97"/>
      <c r="FD423" s="97"/>
      <c r="FE423" s="97"/>
      <c r="FI423" s="98" t="s">
        <v>1306</v>
      </c>
      <c r="FK423" s="97"/>
      <c r="FM423" s="97"/>
      <c r="FO423" s="97"/>
    </row>
    <row r="424" spans="1:171" customFormat="1" ht="50.65" x14ac:dyDescent="0.45">
      <c r="A424" s="118"/>
      <c r="B424" s="109" t="s">
        <v>1307</v>
      </c>
      <c r="C424" s="405" t="s">
        <v>1308</v>
      </c>
      <c r="D424" s="405"/>
      <c r="E424" s="405"/>
      <c r="F424" s="111" t="s">
        <v>1144</v>
      </c>
      <c r="G424" s="127">
        <v>134</v>
      </c>
      <c r="H424" s="116">
        <v>0.85</v>
      </c>
      <c r="I424" s="119">
        <v>113.9</v>
      </c>
      <c r="J424" s="120"/>
      <c r="K424" s="112"/>
      <c r="L424" s="115">
        <v>1980.74</v>
      </c>
      <c r="M424" s="112"/>
      <c r="N424" s="117">
        <v>103414.64</v>
      </c>
      <c r="EZ424" s="96"/>
      <c r="FA424" s="97"/>
      <c r="FC424" s="97"/>
      <c r="FD424" s="97"/>
      <c r="FE424" s="97"/>
      <c r="FI424" s="98" t="s">
        <v>1308</v>
      </c>
      <c r="FK424" s="97"/>
      <c r="FM424" s="97"/>
      <c r="FO424" s="97"/>
    </row>
    <row r="425" spans="1:171" customFormat="1" ht="14.25" x14ac:dyDescent="0.45">
      <c r="A425" s="128"/>
      <c r="B425" s="129"/>
      <c r="C425" s="406" t="s">
        <v>1147</v>
      </c>
      <c r="D425" s="406"/>
      <c r="E425" s="406"/>
      <c r="F425" s="101"/>
      <c r="G425" s="102"/>
      <c r="H425" s="102"/>
      <c r="I425" s="102"/>
      <c r="J425" s="104"/>
      <c r="K425" s="102"/>
      <c r="L425" s="130">
        <v>10280.59</v>
      </c>
      <c r="M425" s="123"/>
      <c r="N425" s="131">
        <v>371192.92</v>
      </c>
      <c r="EZ425" s="96"/>
      <c r="FA425" s="97"/>
      <c r="FC425" s="97"/>
      <c r="FD425" s="97"/>
      <c r="FE425" s="97"/>
      <c r="FK425" s="97" t="s">
        <v>1147</v>
      </c>
      <c r="FM425" s="97"/>
      <c r="FO425" s="97"/>
    </row>
    <row r="426" spans="1:171" customFormat="1" ht="14.25" x14ac:dyDescent="0.45">
      <c r="A426" s="409" t="s">
        <v>1318</v>
      </c>
      <c r="B426" s="410"/>
      <c r="C426" s="410"/>
      <c r="D426" s="410"/>
      <c r="E426" s="410"/>
      <c r="F426" s="410"/>
      <c r="G426" s="410"/>
      <c r="H426" s="410"/>
      <c r="I426" s="410"/>
      <c r="J426" s="410"/>
      <c r="K426" s="410"/>
      <c r="L426" s="410"/>
      <c r="M426" s="410"/>
      <c r="N426" s="411"/>
      <c r="EZ426" s="96"/>
      <c r="FA426" s="97"/>
      <c r="FB426" s="98" t="s">
        <v>1318</v>
      </c>
      <c r="FC426" s="97"/>
      <c r="FD426" s="97"/>
      <c r="FE426" s="97"/>
      <c r="FK426" s="97"/>
      <c r="FM426" s="97"/>
      <c r="FO426" s="97"/>
    </row>
    <row r="427" spans="1:171" customFormat="1" ht="31.5" x14ac:dyDescent="0.45">
      <c r="A427" s="99" t="s">
        <v>1319</v>
      </c>
      <c r="B427" s="100" t="s">
        <v>1320</v>
      </c>
      <c r="C427" s="406" t="s">
        <v>1321</v>
      </c>
      <c r="D427" s="406"/>
      <c r="E427" s="406"/>
      <c r="F427" s="101" t="s">
        <v>550</v>
      </c>
      <c r="G427" s="102">
        <v>9</v>
      </c>
      <c r="H427" s="103">
        <v>1</v>
      </c>
      <c r="I427" s="103">
        <v>9</v>
      </c>
      <c r="J427" s="130">
        <v>4436.01</v>
      </c>
      <c r="K427" s="102"/>
      <c r="L427" s="130">
        <v>39924.089999999997</v>
      </c>
      <c r="M427" s="134">
        <v>9.5</v>
      </c>
      <c r="N427" s="131">
        <v>379278.86</v>
      </c>
      <c r="EZ427" s="96"/>
      <c r="FA427" s="97"/>
      <c r="FC427" s="97" t="s">
        <v>1321</v>
      </c>
      <c r="FD427" s="97" t="s">
        <v>1072</v>
      </c>
      <c r="FE427" s="97" t="s">
        <v>1072</v>
      </c>
      <c r="FK427" s="97"/>
      <c r="FM427" s="97"/>
      <c r="FO427" s="97"/>
    </row>
    <row r="428" spans="1:171" customFormat="1" ht="14.25" x14ac:dyDescent="0.45">
      <c r="A428" s="106"/>
      <c r="B428" s="107"/>
      <c r="C428" s="405" t="s">
        <v>1322</v>
      </c>
      <c r="D428" s="405"/>
      <c r="E428" s="405"/>
      <c r="F428" s="405"/>
      <c r="G428" s="405"/>
      <c r="H428" s="405"/>
      <c r="I428" s="405"/>
      <c r="J428" s="405"/>
      <c r="K428" s="405"/>
      <c r="L428" s="405"/>
      <c r="M428" s="405"/>
      <c r="N428" s="408"/>
      <c r="EZ428" s="96"/>
      <c r="FA428" s="97"/>
      <c r="FC428" s="97"/>
      <c r="FD428" s="97"/>
      <c r="FE428" s="97"/>
      <c r="FF428" s="98" t="s">
        <v>1322</v>
      </c>
      <c r="FK428" s="97"/>
      <c r="FM428" s="97"/>
      <c r="FO428" s="97"/>
    </row>
    <row r="429" spans="1:171" customFormat="1" ht="14.25" x14ac:dyDescent="0.45">
      <c r="A429" s="128"/>
      <c r="B429" s="129"/>
      <c r="C429" s="406" t="s">
        <v>1147</v>
      </c>
      <c r="D429" s="406"/>
      <c r="E429" s="406"/>
      <c r="F429" s="101"/>
      <c r="G429" s="102"/>
      <c r="H429" s="102"/>
      <c r="I429" s="102"/>
      <c r="J429" s="104"/>
      <c r="K429" s="102"/>
      <c r="L429" s="130">
        <v>39924.089999999997</v>
      </c>
      <c r="M429" s="123"/>
      <c r="N429" s="131">
        <v>379278.86</v>
      </c>
      <c r="EZ429" s="96"/>
      <c r="FA429" s="97"/>
      <c r="FC429" s="97"/>
      <c r="FD429" s="97"/>
      <c r="FE429" s="97"/>
      <c r="FK429" s="97" t="s">
        <v>1147</v>
      </c>
      <c r="FM429" s="97"/>
      <c r="FO429" s="97"/>
    </row>
    <row r="430" spans="1:171" customFormat="1" ht="14.25" x14ac:dyDescent="0.45">
      <c r="A430" s="412" t="s">
        <v>1323</v>
      </c>
      <c r="B430" s="413"/>
      <c r="C430" s="413"/>
      <c r="D430" s="413"/>
      <c r="E430" s="413"/>
      <c r="F430" s="413"/>
      <c r="G430" s="413"/>
      <c r="H430" s="413"/>
      <c r="I430" s="413"/>
      <c r="J430" s="413"/>
      <c r="K430" s="413"/>
      <c r="L430" s="413"/>
      <c r="M430" s="413"/>
      <c r="N430" s="414"/>
      <c r="EZ430" s="96"/>
      <c r="FA430" s="97" t="s">
        <v>1323</v>
      </c>
      <c r="FC430" s="97"/>
      <c r="FD430" s="97"/>
      <c r="FE430" s="97"/>
      <c r="FK430" s="97"/>
      <c r="FM430" s="97"/>
      <c r="FO430" s="97"/>
    </row>
    <row r="431" spans="1:171" customFormat="1" ht="14.25" x14ac:dyDescent="0.45">
      <c r="A431" s="99" t="s">
        <v>1324</v>
      </c>
      <c r="B431" s="100" t="s">
        <v>1325</v>
      </c>
      <c r="C431" s="406" t="s">
        <v>1326</v>
      </c>
      <c r="D431" s="406"/>
      <c r="E431" s="406"/>
      <c r="F431" s="101" t="s">
        <v>1303</v>
      </c>
      <c r="G431" s="102">
        <v>0.72</v>
      </c>
      <c r="H431" s="103">
        <v>1</v>
      </c>
      <c r="I431" s="159">
        <v>0.72</v>
      </c>
      <c r="J431" s="104"/>
      <c r="K431" s="102"/>
      <c r="L431" s="104"/>
      <c r="M431" s="102"/>
      <c r="N431" s="105"/>
      <c r="EZ431" s="96"/>
      <c r="FA431" s="97"/>
      <c r="FC431" s="97" t="s">
        <v>1326</v>
      </c>
      <c r="FD431" s="97" t="s">
        <v>1072</v>
      </c>
      <c r="FE431" s="97" t="s">
        <v>1072</v>
      </c>
      <c r="FK431" s="97"/>
      <c r="FM431" s="97"/>
      <c r="FO431" s="97"/>
    </row>
    <row r="432" spans="1:171" customFormat="1" ht="14.25" x14ac:dyDescent="0.45">
      <c r="A432" s="106"/>
      <c r="B432" s="107"/>
      <c r="C432" s="405" t="s">
        <v>1304</v>
      </c>
      <c r="D432" s="405"/>
      <c r="E432" s="405"/>
      <c r="F432" s="405"/>
      <c r="G432" s="405"/>
      <c r="H432" s="405"/>
      <c r="I432" s="405"/>
      <c r="J432" s="405"/>
      <c r="K432" s="405"/>
      <c r="L432" s="405"/>
      <c r="M432" s="405"/>
      <c r="N432" s="408"/>
      <c r="EZ432" s="96"/>
      <c r="FA432" s="97"/>
      <c r="FC432" s="97"/>
      <c r="FD432" s="97"/>
      <c r="FE432" s="97"/>
      <c r="FF432" s="98" t="s">
        <v>1304</v>
      </c>
      <c r="FK432" s="97"/>
      <c r="FM432" s="97"/>
      <c r="FO432" s="97"/>
    </row>
    <row r="433" spans="1:171" customFormat="1" ht="51.75" x14ac:dyDescent="0.45">
      <c r="A433" s="108"/>
      <c r="B433" s="109" t="s">
        <v>1131</v>
      </c>
      <c r="C433" s="399" t="s">
        <v>1132</v>
      </c>
      <c r="D433" s="399"/>
      <c r="E433" s="399"/>
      <c r="F433" s="399"/>
      <c r="G433" s="399"/>
      <c r="H433" s="399"/>
      <c r="I433" s="399"/>
      <c r="J433" s="399"/>
      <c r="K433" s="399"/>
      <c r="L433" s="399"/>
      <c r="M433" s="399"/>
      <c r="N433" s="407"/>
      <c r="EZ433" s="96"/>
      <c r="FA433" s="97"/>
      <c r="FC433" s="97"/>
      <c r="FD433" s="97"/>
      <c r="FE433" s="97"/>
      <c r="FG433" s="98" t="s">
        <v>1132</v>
      </c>
      <c r="FK433" s="97"/>
      <c r="FM433" s="97"/>
      <c r="FO433" s="97"/>
    </row>
    <row r="434" spans="1:171" customFormat="1" ht="51.75" x14ac:dyDescent="0.45">
      <c r="A434" s="108"/>
      <c r="B434" s="109" t="s">
        <v>1133</v>
      </c>
      <c r="C434" s="399" t="s">
        <v>1134</v>
      </c>
      <c r="D434" s="399"/>
      <c r="E434" s="399"/>
      <c r="F434" s="399"/>
      <c r="G434" s="399"/>
      <c r="H434" s="399"/>
      <c r="I434" s="399"/>
      <c r="J434" s="399"/>
      <c r="K434" s="399"/>
      <c r="L434" s="399"/>
      <c r="M434" s="399"/>
      <c r="N434" s="407"/>
      <c r="EZ434" s="96"/>
      <c r="FA434" s="97"/>
      <c r="FC434" s="97"/>
      <c r="FD434" s="97"/>
      <c r="FE434" s="97"/>
      <c r="FG434" s="98" t="s">
        <v>1134</v>
      </c>
      <c r="FK434" s="97"/>
      <c r="FM434" s="97"/>
      <c r="FO434" s="97"/>
    </row>
    <row r="435" spans="1:171" customFormat="1" ht="14.25" x14ac:dyDescent="0.45">
      <c r="A435" s="110"/>
      <c r="B435" s="109" t="s">
        <v>1126</v>
      </c>
      <c r="C435" s="405" t="s">
        <v>1137</v>
      </c>
      <c r="D435" s="405"/>
      <c r="E435" s="405"/>
      <c r="F435" s="111"/>
      <c r="G435" s="112"/>
      <c r="H435" s="112"/>
      <c r="I435" s="112"/>
      <c r="J435" s="113">
        <v>92.08</v>
      </c>
      <c r="K435" s="119">
        <v>1.5</v>
      </c>
      <c r="L435" s="113">
        <v>99.45</v>
      </c>
      <c r="M435" s="116">
        <v>52.21</v>
      </c>
      <c r="N435" s="117">
        <v>5192.28</v>
      </c>
      <c r="EZ435" s="96"/>
      <c r="FA435" s="97"/>
      <c r="FC435" s="97"/>
      <c r="FD435" s="97"/>
      <c r="FE435" s="97"/>
      <c r="FH435" s="98" t="s">
        <v>1137</v>
      </c>
      <c r="FK435" s="97"/>
      <c r="FM435" s="97"/>
      <c r="FO435" s="97"/>
    </row>
    <row r="436" spans="1:171" customFormat="1" ht="14.25" x14ac:dyDescent="0.45">
      <c r="A436" s="110"/>
      <c r="B436" s="109" t="s">
        <v>571</v>
      </c>
      <c r="C436" s="405" t="s">
        <v>1165</v>
      </c>
      <c r="D436" s="405"/>
      <c r="E436" s="405"/>
      <c r="F436" s="111"/>
      <c r="G436" s="112"/>
      <c r="H436" s="112"/>
      <c r="I436" s="112"/>
      <c r="J436" s="113">
        <v>287.60000000000002</v>
      </c>
      <c r="K436" s="119">
        <v>1.5</v>
      </c>
      <c r="L436" s="113">
        <v>310.61</v>
      </c>
      <c r="M436" s="116">
        <v>15.71</v>
      </c>
      <c r="N436" s="117">
        <v>4879.68</v>
      </c>
      <c r="EZ436" s="96"/>
      <c r="FA436" s="97"/>
      <c r="FC436" s="97"/>
      <c r="FD436" s="97"/>
      <c r="FE436" s="97"/>
      <c r="FH436" s="98" t="s">
        <v>1165</v>
      </c>
      <c r="FK436" s="97"/>
      <c r="FM436" s="97"/>
      <c r="FO436" s="97"/>
    </row>
    <row r="437" spans="1:171" customFormat="1" ht="14.25" x14ac:dyDescent="0.45">
      <c r="A437" s="110"/>
      <c r="B437" s="109" t="s">
        <v>1156</v>
      </c>
      <c r="C437" s="405" t="s">
        <v>1166</v>
      </c>
      <c r="D437" s="405"/>
      <c r="E437" s="405"/>
      <c r="F437" s="111"/>
      <c r="G437" s="112"/>
      <c r="H437" s="112"/>
      <c r="I437" s="112"/>
      <c r="J437" s="113">
        <v>37.57</v>
      </c>
      <c r="K437" s="119">
        <v>1.5</v>
      </c>
      <c r="L437" s="113">
        <v>40.58</v>
      </c>
      <c r="M437" s="116">
        <v>52.21</v>
      </c>
      <c r="N437" s="117">
        <v>2118.6799999999998</v>
      </c>
      <c r="EZ437" s="96"/>
      <c r="FA437" s="97"/>
      <c r="FC437" s="97"/>
      <c r="FD437" s="97"/>
      <c r="FE437" s="97"/>
      <c r="FH437" s="98" t="s">
        <v>1166</v>
      </c>
      <c r="FK437" s="97"/>
      <c r="FM437" s="97"/>
      <c r="FO437" s="97"/>
    </row>
    <row r="438" spans="1:171" customFormat="1" ht="14.25" x14ac:dyDescent="0.45">
      <c r="A438" s="118"/>
      <c r="B438" s="109"/>
      <c r="C438" s="405" t="s">
        <v>1138</v>
      </c>
      <c r="D438" s="405"/>
      <c r="E438" s="405"/>
      <c r="F438" s="111" t="s">
        <v>1139</v>
      </c>
      <c r="G438" s="119">
        <v>11.7</v>
      </c>
      <c r="H438" s="119">
        <v>1.5</v>
      </c>
      <c r="I438" s="114">
        <v>12.635999999999999</v>
      </c>
      <c r="J438" s="120"/>
      <c r="K438" s="112"/>
      <c r="L438" s="120"/>
      <c r="M438" s="112"/>
      <c r="N438" s="121"/>
      <c r="EZ438" s="96"/>
      <c r="FA438" s="97"/>
      <c r="FC438" s="97"/>
      <c r="FD438" s="97"/>
      <c r="FE438" s="97"/>
      <c r="FI438" s="98" t="s">
        <v>1138</v>
      </c>
      <c r="FK438" s="97"/>
      <c r="FM438" s="97"/>
      <c r="FO438" s="97"/>
    </row>
    <row r="439" spans="1:171" customFormat="1" ht="14.25" x14ac:dyDescent="0.45">
      <c r="A439" s="118"/>
      <c r="B439" s="109"/>
      <c r="C439" s="405" t="s">
        <v>1168</v>
      </c>
      <c r="D439" s="405"/>
      <c r="E439" s="405"/>
      <c r="F439" s="111" t="s">
        <v>1139</v>
      </c>
      <c r="G439" s="116">
        <v>2.96</v>
      </c>
      <c r="H439" s="119">
        <v>1.5</v>
      </c>
      <c r="I439" s="135">
        <v>3.1968000000000001</v>
      </c>
      <c r="J439" s="120"/>
      <c r="K439" s="112"/>
      <c r="L439" s="120"/>
      <c r="M439" s="112"/>
      <c r="N439" s="121"/>
      <c r="EZ439" s="96"/>
      <c r="FA439" s="97"/>
      <c r="FC439" s="97"/>
      <c r="FD439" s="97"/>
      <c r="FE439" s="97"/>
      <c r="FI439" s="98" t="s">
        <v>1168</v>
      </c>
      <c r="FK439" s="97"/>
      <c r="FM439" s="97"/>
      <c r="FO439" s="97"/>
    </row>
    <row r="440" spans="1:171" customFormat="1" ht="14.25" x14ac:dyDescent="0.45">
      <c r="A440" s="106"/>
      <c r="B440" s="109"/>
      <c r="C440" s="404" t="s">
        <v>1140</v>
      </c>
      <c r="D440" s="404"/>
      <c r="E440" s="404"/>
      <c r="F440" s="122"/>
      <c r="G440" s="123"/>
      <c r="H440" s="123"/>
      <c r="I440" s="123"/>
      <c r="J440" s="124">
        <v>379.68</v>
      </c>
      <c r="K440" s="123"/>
      <c r="L440" s="124">
        <v>410.06</v>
      </c>
      <c r="M440" s="123"/>
      <c r="N440" s="126">
        <v>10071.959999999999</v>
      </c>
      <c r="EZ440" s="96"/>
      <c r="FA440" s="97"/>
      <c r="FC440" s="97"/>
      <c r="FD440" s="97"/>
      <c r="FE440" s="97"/>
      <c r="FJ440" s="98" t="s">
        <v>1140</v>
      </c>
      <c r="FK440" s="97"/>
      <c r="FM440" s="97"/>
      <c r="FO440" s="97"/>
    </row>
    <row r="441" spans="1:171" customFormat="1" ht="14.25" x14ac:dyDescent="0.45">
      <c r="A441" s="118"/>
      <c r="B441" s="109"/>
      <c r="C441" s="405" t="s">
        <v>1141</v>
      </c>
      <c r="D441" s="405"/>
      <c r="E441" s="405"/>
      <c r="F441" s="111"/>
      <c r="G441" s="112"/>
      <c r="H441" s="112"/>
      <c r="I441" s="112"/>
      <c r="J441" s="120"/>
      <c r="K441" s="112"/>
      <c r="L441" s="113">
        <v>140.03</v>
      </c>
      <c r="M441" s="112"/>
      <c r="N441" s="117">
        <v>7310.96</v>
      </c>
      <c r="EZ441" s="96"/>
      <c r="FA441" s="97"/>
      <c r="FC441" s="97"/>
      <c r="FD441" s="97"/>
      <c r="FE441" s="97"/>
      <c r="FI441" s="98" t="s">
        <v>1141</v>
      </c>
      <c r="FK441" s="97"/>
      <c r="FM441" s="97"/>
      <c r="FO441" s="97"/>
    </row>
    <row r="442" spans="1:171" customFormat="1" ht="14.25" x14ac:dyDescent="0.45">
      <c r="A442" s="118"/>
      <c r="B442" s="109" t="s">
        <v>1327</v>
      </c>
      <c r="C442" s="405" t="s">
        <v>1328</v>
      </c>
      <c r="D442" s="405"/>
      <c r="E442" s="405"/>
      <c r="F442" s="111" t="s">
        <v>1144</v>
      </c>
      <c r="G442" s="127">
        <v>102</v>
      </c>
      <c r="H442" s="112"/>
      <c r="I442" s="127">
        <v>102</v>
      </c>
      <c r="J442" s="120"/>
      <c r="K442" s="112"/>
      <c r="L442" s="113">
        <v>142.83000000000001</v>
      </c>
      <c r="M442" s="112"/>
      <c r="N442" s="117">
        <v>7457.18</v>
      </c>
      <c r="EZ442" s="96"/>
      <c r="FA442" s="97"/>
      <c r="FC442" s="97"/>
      <c r="FD442" s="97"/>
      <c r="FE442" s="97"/>
      <c r="FI442" s="98" t="s">
        <v>1328</v>
      </c>
      <c r="FK442" s="97"/>
      <c r="FM442" s="97"/>
      <c r="FO442" s="97"/>
    </row>
    <row r="443" spans="1:171" customFormat="1" ht="14.25" x14ac:dyDescent="0.45">
      <c r="A443" s="118"/>
      <c r="B443" s="109" t="s">
        <v>1329</v>
      </c>
      <c r="C443" s="405" t="s">
        <v>1330</v>
      </c>
      <c r="D443" s="405"/>
      <c r="E443" s="405"/>
      <c r="F443" s="111" t="s">
        <v>1144</v>
      </c>
      <c r="G443" s="127">
        <v>54</v>
      </c>
      <c r="H443" s="112"/>
      <c r="I443" s="127">
        <v>54</v>
      </c>
      <c r="J443" s="120"/>
      <c r="K443" s="112"/>
      <c r="L443" s="113">
        <v>75.62</v>
      </c>
      <c r="M443" s="112"/>
      <c r="N443" s="117">
        <v>3947.92</v>
      </c>
      <c r="EZ443" s="96"/>
      <c r="FA443" s="97"/>
      <c r="FC443" s="97"/>
      <c r="FD443" s="97"/>
      <c r="FE443" s="97"/>
      <c r="FI443" s="98" t="s">
        <v>1330</v>
      </c>
      <c r="FK443" s="97"/>
      <c r="FM443" s="97"/>
      <c r="FO443" s="97"/>
    </row>
    <row r="444" spans="1:171" customFormat="1" ht="14.25" x14ac:dyDescent="0.45">
      <c r="A444" s="128"/>
      <c r="B444" s="129"/>
      <c r="C444" s="406" t="s">
        <v>1147</v>
      </c>
      <c r="D444" s="406"/>
      <c r="E444" s="406"/>
      <c r="F444" s="101"/>
      <c r="G444" s="102"/>
      <c r="H444" s="102"/>
      <c r="I444" s="102"/>
      <c r="J444" s="104"/>
      <c r="K444" s="102"/>
      <c r="L444" s="132">
        <v>628.51</v>
      </c>
      <c r="M444" s="123"/>
      <c r="N444" s="131">
        <v>21477.06</v>
      </c>
      <c r="EZ444" s="96"/>
      <c r="FA444" s="97"/>
      <c r="FC444" s="97"/>
      <c r="FD444" s="97"/>
      <c r="FE444" s="97"/>
      <c r="FK444" s="97" t="s">
        <v>1147</v>
      </c>
      <c r="FM444" s="97"/>
      <c r="FO444" s="97"/>
    </row>
    <row r="445" spans="1:171" customFormat="1" ht="21.4" x14ac:dyDescent="0.45">
      <c r="A445" s="99" t="s">
        <v>1331</v>
      </c>
      <c r="B445" s="100" t="s">
        <v>1332</v>
      </c>
      <c r="C445" s="406" t="s">
        <v>1333</v>
      </c>
      <c r="D445" s="406"/>
      <c r="E445" s="406"/>
      <c r="F445" s="101" t="s">
        <v>1303</v>
      </c>
      <c r="G445" s="102">
        <v>0.60240000000000005</v>
      </c>
      <c r="H445" s="103">
        <v>1</v>
      </c>
      <c r="I445" s="161">
        <v>0.60240000000000005</v>
      </c>
      <c r="J445" s="104"/>
      <c r="K445" s="102"/>
      <c r="L445" s="104"/>
      <c r="M445" s="102"/>
      <c r="N445" s="105"/>
      <c r="EZ445" s="96"/>
      <c r="FA445" s="97"/>
      <c r="FC445" s="97" t="s">
        <v>1333</v>
      </c>
      <c r="FD445" s="97" t="s">
        <v>1072</v>
      </c>
      <c r="FE445" s="97" t="s">
        <v>1072</v>
      </c>
      <c r="FK445" s="97"/>
      <c r="FM445" s="97"/>
      <c r="FO445" s="97"/>
    </row>
    <row r="446" spans="1:171" customFormat="1" ht="14.25" x14ac:dyDescent="0.45">
      <c r="A446" s="106"/>
      <c r="B446" s="107"/>
      <c r="C446" s="405" t="s">
        <v>1317</v>
      </c>
      <c r="D446" s="405"/>
      <c r="E446" s="405"/>
      <c r="F446" s="405"/>
      <c r="G446" s="405"/>
      <c r="H446" s="405"/>
      <c r="I446" s="405"/>
      <c r="J446" s="405"/>
      <c r="K446" s="405"/>
      <c r="L446" s="405"/>
      <c r="M446" s="405"/>
      <c r="N446" s="408"/>
      <c r="EZ446" s="96"/>
      <c r="FA446" s="97"/>
      <c r="FC446" s="97"/>
      <c r="FD446" s="97"/>
      <c r="FE446" s="97"/>
      <c r="FF446" s="98" t="s">
        <v>1317</v>
      </c>
      <c r="FK446" s="97"/>
      <c r="FM446" s="97"/>
      <c r="FO446" s="97"/>
    </row>
    <row r="447" spans="1:171" customFormat="1" ht="51.75" x14ac:dyDescent="0.45">
      <c r="A447" s="108"/>
      <c r="B447" s="109" t="s">
        <v>1131</v>
      </c>
      <c r="C447" s="399" t="s">
        <v>1132</v>
      </c>
      <c r="D447" s="399"/>
      <c r="E447" s="399"/>
      <c r="F447" s="399"/>
      <c r="G447" s="399"/>
      <c r="H447" s="399"/>
      <c r="I447" s="399"/>
      <c r="J447" s="399"/>
      <c r="K447" s="399"/>
      <c r="L447" s="399"/>
      <c r="M447" s="399"/>
      <c r="N447" s="407"/>
      <c r="EZ447" s="96"/>
      <c r="FA447" s="97"/>
      <c r="FC447" s="97"/>
      <c r="FD447" s="97"/>
      <c r="FE447" s="97"/>
      <c r="FG447" s="98" t="s">
        <v>1132</v>
      </c>
      <c r="FK447" s="97"/>
      <c r="FM447" s="97"/>
      <c r="FO447" s="97"/>
    </row>
    <row r="448" spans="1:171" customFormat="1" ht="51.75" x14ac:dyDescent="0.45">
      <c r="A448" s="108"/>
      <c r="B448" s="109" t="s">
        <v>1133</v>
      </c>
      <c r="C448" s="399" t="s">
        <v>1134</v>
      </c>
      <c r="D448" s="399"/>
      <c r="E448" s="399"/>
      <c r="F448" s="399"/>
      <c r="G448" s="399"/>
      <c r="H448" s="399"/>
      <c r="I448" s="399"/>
      <c r="J448" s="399"/>
      <c r="K448" s="399"/>
      <c r="L448" s="399"/>
      <c r="M448" s="399"/>
      <c r="N448" s="407"/>
      <c r="EZ448" s="96"/>
      <c r="FA448" s="97"/>
      <c r="FC448" s="97"/>
      <c r="FD448" s="97"/>
      <c r="FE448" s="97"/>
      <c r="FG448" s="98" t="s">
        <v>1134</v>
      </c>
      <c r="FK448" s="97"/>
      <c r="FM448" s="97"/>
      <c r="FO448" s="97"/>
    </row>
    <row r="449" spans="1:171" customFormat="1" ht="21.4" x14ac:dyDescent="0.45">
      <c r="A449" s="108"/>
      <c r="B449" s="109" t="s">
        <v>1135</v>
      </c>
      <c r="C449" s="399" t="s">
        <v>1136</v>
      </c>
      <c r="D449" s="399"/>
      <c r="E449" s="399"/>
      <c r="F449" s="399"/>
      <c r="G449" s="399"/>
      <c r="H449" s="399"/>
      <c r="I449" s="399"/>
      <c r="J449" s="399"/>
      <c r="K449" s="399"/>
      <c r="L449" s="399"/>
      <c r="M449" s="399"/>
      <c r="N449" s="407"/>
      <c r="EZ449" s="96"/>
      <c r="FA449" s="97"/>
      <c r="FC449" s="97"/>
      <c r="FD449" s="97"/>
      <c r="FE449" s="97"/>
      <c r="FG449" s="98" t="s">
        <v>1136</v>
      </c>
      <c r="FK449" s="97"/>
      <c r="FM449" s="97"/>
      <c r="FO449" s="97"/>
    </row>
    <row r="450" spans="1:171" customFormat="1" ht="14.25" x14ac:dyDescent="0.45">
      <c r="A450" s="110"/>
      <c r="B450" s="109" t="s">
        <v>1126</v>
      </c>
      <c r="C450" s="405" t="s">
        <v>1137</v>
      </c>
      <c r="D450" s="405"/>
      <c r="E450" s="405"/>
      <c r="F450" s="111"/>
      <c r="G450" s="112"/>
      <c r="H450" s="112"/>
      <c r="I450" s="112"/>
      <c r="J450" s="113">
        <v>315.26</v>
      </c>
      <c r="K450" s="114">
        <v>1.7250000000000001</v>
      </c>
      <c r="L450" s="113">
        <v>327.60000000000002</v>
      </c>
      <c r="M450" s="116">
        <v>52.21</v>
      </c>
      <c r="N450" s="117">
        <v>17104</v>
      </c>
      <c r="EZ450" s="96"/>
      <c r="FA450" s="97"/>
      <c r="FC450" s="97"/>
      <c r="FD450" s="97"/>
      <c r="FE450" s="97"/>
      <c r="FH450" s="98" t="s">
        <v>1137</v>
      </c>
      <c r="FK450" s="97"/>
      <c r="FM450" s="97"/>
      <c r="FO450" s="97"/>
    </row>
    <row r="451" spans="1:171" customFormat="1" ht="14.25" x14ac:dyDescent="0.45">
      <c r="A451" s="110"/>
      <c r="B451" s="109" t="s">
        <v>571</v>
      </c>
      <c r="C451" s="405" t="s">
        <v>1165</v>
      </c>
      <c r="D451" s="405"/>
      <c r="E451" s="405"/>
      <c r="F451" s="111"/>
      <c r="G451" s="112"/>
      <c r="H451" s="112"/>
      <c r="I451" s="112"/>
      <c r="J451" s="115">
        <v>2731.49</v>
      </c>
      <c r="K451" s="114">
        <v>1.875</v>
      </c>
      <c r="L451" s="115">
        <v>3085.22</v>
      </c>
      <c r="M451" s="116">
        <v>15.71</v>
      </c>
      <c r="N451" s="117">
        <v>48468.81</v>
      </c>
      <c r="EZ451" s="96"/>
      <c r="FA451" s="97"/>
      <c r="FC451" s="97"/>
      <c r="FD451" s="97"/>
      <c r="FE451" s="97"/>
      <c r="FH451" s="98" t="s">
        <v>1165</v>
      </c>
      <c r="FK451" s="97"/>
      <c r="FM451" s="97"/>
      <c r="FO451" s="97"/>
    </row>
    <row r="452" spans="1:171" customFormat="1" ht="14.25" x14ac:dyDescent="0.45">
      <c r="A452" s="110"/>
      <c r="B452" s="109" t="s">
        <v>1156</v>
      </c>
      <c r="C452" s="405" t="s">
        <v>1166</v>
      </c>
      <c r="D452" s="405"/>
      <c r="E452" s="405"/>
      <c r="F452" s="111"/>
      <c r="G452" s="112"/>
      <c r="H452" s="112"/>
      <c r="I452" s="112"/>
      <c r="J452" s="113">
        <v>372.49</v>
      </c>
      <c r="K452" s="114">
        <v>1.875</v>
      </c>
      <c r="L452" s="113">
        <v>420.73</v>
      </c>
      <c r="M452" s="116">
        <v>52.21</v>
      </c>
      <c r="N452" s="117">
        <v>21966.31</v>
      </c>
      <c r="EZ452" s="96"/>
      <c r="FA452" s="97"/>
      <c r="FC452" s="97"/>
      <c r="FD452" s="97"/>
      <c r="FE452" s="97"/>
      <c r="FH452" s="98" t="s">
        <v>1166</v>
      </c>
      <c r="FK452" s="97"/>
      <c r="FM452" s="97"/>
      <c r="FO452" s="97"/>
    </row>
    <row r="453" spans="1:171" customFormat="1" ht="14.25" x14ac:dyDescent="0.45">
      <c r="A453" s="118"/>
      <c r="B453" s="109"/>
      <c r="C453" s="405" t="s">
        <v>1138</v>
      </c>
      <c r="D453" s="405"/>
      <c r="E453" s="405"/>
      <c r="F453" s="111" t="s">
        <v>1139</v>
      </c>
      <c r="G453" s="116">
        <v>38.26</v>
      </c>
      <c r="H453" s="114">
        <v>1.7250000000000001</v>
      </c>
      <c r="I453" s="162">
        <v>39.757496400000001</v>
      </c>
      <c r="J453" s="120"/>
      <c r="K453" s="112"/>
      <c r="L453" s="120"/>
      <c r="M453" s="112"/>
      <c r="N453" s="121"/>
      <c r="EZ453" s="96"/>
      <c r="FA453" s="97"/>
      <c r="FC453" s="97"/>
      <c r="FD453" s="97"/>
      <c r="FE453" s="97"/>
      <c r="FI453" s="98" t="s">
        <v>1138</v>
      </c>
      <c r="FK453" s="97"/>
      <c r="FM453" s="97"/>
      <c r="FO453" s="97"/>
    </row>
    <row r="454" spans="1:171" customFormat="1" ht="14.25" x14ac:dyDescent="0.45">
      <c r="A454" s="118"/>
      <c r="B454" s="109"/>
      <c r="C454" s="405" t="s">
        <v>1168</v>
      </c>
      <c r="D454" s="405"/>
      <c r="E454" s="405"/>
      <c r="F454" s="111" t="s">
        <v>1139</v>
      </c>
      <c r="G454" s="116">
        <v>29.58</v>
      </c>
      <c r="H454" s="114">
        <v>1.875</v>
      </c>
      <c r="I454" s="137">
        <v>33.410609999999998</v>
      </c>
      <c r="J454" s="120"/>
      <c r="K454" s="112"/>
      <c r="L454" s="120"/>
      <c r="M454" s="112"/>
      <c r="N454" s="121"/>
      <c r="EZ454" s="96"/>
      <c r="FA454" s="97"/>
      <c r="FC454" s="97"/>
      <c r="FD454" s="97"/>
      <c r="FE454" s="97"/>
      <c r="FI454" s="98" t="s">
        <v>1168</v>
      </c>
      <c r="FK454" s="97"/>
      <c r="FM454" s="97"/>
      <c r="FO454" s="97"/>
    </row>
    <row r="455" spans="1:171" customFormat="1" ht="14.25" x14ac:dyDescent="0.45">
      <c r="A455" s="106"/>
      <c r="B455" s="109"/>
      <c r="C455" s="404" t="s">
        <v>1140</v>
      </c>
      <c r="D455" s="404"/>
      <c r="E455" s="404"/>
      <c r="F455" s="122"/>
      <c r="G455" s="123"/>
      <c r="H455" s="123"/>
      <c r="I455" s="123"/>
      <c r="J455" s="125">
        <v>3046.75</v>
      </c>
      <c r="K455" s="123"/>
      <c r="L455" s="125">
        <v>3412.82</v>
      </c>
      <c r="M455" s="123"/>
      <c r="N455" s="126">
        <v>65572.81</v>
      </c>
      <c r="EZ455" s="96"/>
      <c r="FA455" s="97"/>
      <c r="FC455" s="97"/>
      <c r="FD455" s="97"/>
      <c r="FE455" s="97"/>
      <c r="FJ455" s="98" t="s">
        <v>1140</v>
      </c>
      <c r="FK455" s="97"/>
      <c r="FM455" s="97"/>
      <c r="FO455" s="97"/>
    </row>
    <row r="456" spans="1:171" customFormat="1" ht="14.25" x14ac:dyDescent="0.45">
      <c r="A456" s="118"/>
      <c r="B456" s="109"/>
      <c r="C456" s="405" t="s">
        <v>1141</v>
      </c>
      <c r="D456" s="405"/>
      <c r="E456" s="405"/>
      <c r="F456" s="111"/>
      <c r="G456" s="112"/>
      <c r="H456" s="112"/>
      <c r="I456" s="112"/>
      <c r="J456" s="120"/>
      <c r="K456" s="112"/>
      <c r="L456" s="113">
        <v>748.33</v>
      </c>
      <c r="M456" s="112"/>
      <c r="N456" s="117">
        <v>39070.31</v>
      </c>
      <c r="EZ456" s="96"/>
      <c r="FA456" s="97"/>
      <c r="FC456" s="97"/>
      <c r="FD456" s="97"/>
      <c r="FE456" s="97"/>
      <c r="FI456" s="98" t="s">
        <v>1141</v>
      </c>
      <c r="FK456" s="97"/>
      <c r="FM456" s="97"/>
      <c r="FO456" s="97"/>
    </row>
    <row r="457" spans="1:171" customFormat="1" ht="30.4" x14ac:dyDescent="0.45">
      <c r="A457" s="118"/>
      <c r="B457" s="109" t="s">
        <v>1305</v>
      </c>
      <c r="C457" s="405" t="s">
        <v>1306</v>
      </c>
      <c r="D457" s="405"/>
      <c r="E457" s="405"/>
      <c r="F457" s="111" t="s">
        <v>1144</v>
      </c>
      <c r="G457" s="127">
        <v>147</v>
      </c>
      <c r="H457" s="112"/>
      <c r="I457" s="127">
        <v>147</v>
      </c>
      <c r="J457" s="120"/>
      <c r="K457" s="112"/>
      <c r="L457" s="115">
        <v>1100.05</v>
      </c>
      <c r="M457" s="112"/>
      <c r="N457" s="117">
        <v>57433.36</v>
      </c>
      <c r="EZ457" s="96"/>
      <c r="FA457" s="97"/>
      <c r="FC457" s="97"/>
      <c r="FD457" s="97"/>
      <c r="FE457" s="97"/>
      <c r="FI457" s="98" t="s">
        <v>1306</v>
      </c>
      <c r="FK457" s="97"/>
      <c r="FM457" s="97"/>
      <c r="FO457" s="97"/>
    </row>
    <row r="458" spans="1:171" customFormat="1" ht="50.65" x14ac:dyDescent="0.45">
      <c r="A458" s="118"/>
      <c r="B458" s="109" t="s">
        <v>1307</v>
      </c>
      <c r="C458" s="405" t="s">
        <v>1308</v>
      </c>
      <c r="D458" s="405"/>
      <c r="E458" s="405"/>
      <c r="F458" s="111" t="s">
        <v>1144</v>
      </c>
      <c r="G458" s="127">
        <v>134</v>
      </c>
      <c r="H458" s="116">
        <v>0.85</v>
      </c>
      <c r="I458" s="119">
        <v>113.9</v>
      </c>
      <c r="J458" s="120"/>
      <c r="K458" s="112"/>
      <c r="L458" s="113">
        <v>852.35</v>
      </c>
      <c r="M458" s="112"/>
      <c r="N458" s="117">
        <v>44501.08</v>
      </c>
      <c r="EZ458" s="96"/>
      <c r="FA458" s="97"/>
      <c r="FC458" s="97"/>
      <c r="FD458" s="97"/>
      <c r="FE458" s="97"/>
      <c r="FI458" s="98" t="s">
        <v>1308</v>
      </c>
      <c r="FK458" s="97"/>
      <c r="FM458" s="97"/>
      <c r="FO458" s="97"/>
    </row>
    <row r="459" spans="1:171" customFormat="1" ht="14.25" x14ac:dyDescent="0.45">
      <c r="A459" s="128"/>
      <c r="B459" s="129"/>
      <c r="C459" s="406" t="s">
        <v>1147</v>
      </c>
      <c r="D459" s="406"/>
      <c r="E459" s="406"/>
      <c r="F459" s="101"/>
      <c r="G459" s="102"/>
      <c r="H459" s="102"/>
      <c r="I459" s="102"/>
      <c r="J459" s="104"/>
      <c r="K459" s="102"/>
      <c r="L459" s="130">
        <v>5365.22</v>
      </c>
      <c r="M459" s="123"/>
      <c r="N459" s="131">
        <v>167507.25</v>
      </c>
      <c r="EZ459" s="96"/>
      <c r="FA459" s="97"/>
      <c r="FC459" s="97"/>
      <c r="FD459" s="97"/>
      <c r="FE459" s="97"/>
      <c r="FK459" s="97" t="s">
        <v>1147</v>
      </c>
      <c r="FM459" s="97"/>
      <c r="FO459" s="97"/>
    </row>
    <row r="460" spans="1:171" customFormat="1" ht="1.5" customHeight="1" x14ac:dyDescent="0.45">
      <c r="A460" s="138"/>
      <c r="B460" s="139"/>
      <c r="C460" s="140"/>
      <c r="D460" s="140"/>
      <c r="E460" s="140"/>
      <c r="F460" s="140"/>
      <c r="G460" s="141"/>
      <c r="H460" s="141"/>
      <c r="I460" s="141"/>
      <c r="J460" s="141"/>
      <c r="K460" s="142"/>
      <c r="L460" s="141"/>
      <c r="M460" s="142"/>
      <c r="N460" s="143"/>
      <c r="EZ460" s="96"/>
      <c r="FA460" s="97"/>
      <c r="FC460" s="97"/>
      <c r="FD460" s="97"/>
      <c r="FE460" s="97"/>
      <c r="FK460" s="97"/>
      <c r="FM460" s="97"/>
      <c r="FO460" s="97"/>
    </row>
    <row r="461" spans="1:171" customFormat="1" ht="21.4" x14ac:dyDescent="0.45">
      <c r="A461" s="128"/>
      <c r="B461" s="144"/>
      <c r="C461" s="403" t="s">
        <v>1334</v>
      </c>
      <c r="D461" s="403"/>
      <c r="E461" s="403"/>
      <c r="F461" s="403"/>
      <c r="G461" s="403"/>
      <c r="H461" s="403"/>
      <c r="I461" s="403"/>
      <c r="J461" s="403"/>
      <c r="K461" s="403"/>
      <c r="L461" s="145"/>
      <c r="M461" s="146"/>
      <c r="N461" s="147"/>
      <c r="EZ461" s="96"/>
      <c r="FA461" s="97"/>
      <c r="FC461" s="97"/>
      <c r="FD461" s="97"/>
      <c r="FE461" s="97"/>
      <c r="FK461" s="97"/>
      <c r="FM461" s="97" t="s">
        <v>1334</v>
      </c>
      <c r="FO461" s="97"/>
    </row>
    <row r="462" spans="1:171" customFormat="1" ht="14.25" x14ac:dyDescent="0.45">
      <c r="A462" s="148"/>
      <c r="B462" s="109"/>
      <c r="C462" s="400" t="s">
        <v>1213</v>
      </c>
      <c r="D462" s="400"/>
      <c r="E462" s="400"/>
      <c r="F462" s="400"/>
      <c r="G462" s="400"/>
      <c r="H462" s="400"/>
      <c r="I462" s="400"/>
      <c r="J462" s="400"/>
      <c r="K462" s="400"/>
      <c r="L462" s="149">
        <v>77793.98</v>
      </c>
      <c r="M462" s="150"/>
      <c r="N462" s="151">
        <v>911477.55</v>
      </c>
      <c r="EZ462" s="96"/>
      <c r="FA462" s="97"/>
      <c r="FC462" s="97"/>
      <c r="FD462" s="97"/>
      <c r="FE462" s="97"/>
      <c r="FK462" s="97"/>
      <c r="FM462" s="97"/>
      <c r="FN462" s="98" t="s">
        <v>1213</v>
      </c>
      <c r="FO462" s="97"/>
    </row>
    <row r="463" spans="1:171" customFormat="1" ht="14.25" x14ac:dyDescent="0.45">
      <c r="A463" s="148"/>
      <c r="B463" s="109"/>
      <c r="C463" s="400" t="s">
        <v>1214</v>
      </c>
      <c r="D463" s="400"/>
      <c r="E463" s="400"/>
      <c r="F463" s="400"/>
      <c r="G463" s="400"/>
      <c r="H463" s="400"/>
      <c r="I463" s="400"/>
      <c r="J463" s="400"/>
      <c r="K463" s="400"/>
      <c r="L463" s="152"/>
      <c r="M463" s="150"/>
      <c r="N463" s="153"/>
      <c r="EZ463" s="96"/>
      <c r="FA463" s="97"/>
      <c r="FC463" s="97"/>
      <c r="FD463" s="97"/>
      <c r="FE463" s="97"/>
      <c r="FK463" s="97"/>
      <c r="FM463" s="97"/>
      <c r="FN463" s="98" t="s">
        <v>1214</v>
      </c>
      <c r="FO463" s="97"/>
    </row>
    <row r="464" spans="1:171" customFormat="1" ht="14.25" x14ac:dyDescent="0.45">
      <c r="A464" s="148"/>
      <c r="B464" s="109"/>
      <c r="C464" s="400" t="s">
        <v>1215</v>
      </c>
      <c r="D464" s="400"/>
      <c r="E464" s="400"/>
      <c r="F464" s="400"/>
      <c r="G464" s="400"/>
      <c r="H464" s="400"/>
      <c r="I464" s="400"/>
      <c r="J464" s="400"/>
      <c r="K464" s="400"/>
      <c r="L464" s="149">
        <v>1857.14</v>
      </c>
      <c r="M464" s="150"/>
      <c r="N464" s="151">
        <v>96961.279999999999</v>
      </c>
      <c r="EZ464" s="96"/>
      <c r="FA464" s="97"/>
      <c r="FC464" s="97"/>
      <c r="FD464" s="97"/>
      <c r="FE464" s="97"/>
      <c r="FK464" s="97"/>
      <c r="FM464" s="97"/>
      <c r="FN464" s="98" t="s">
        <v>1215</v>
      </c>
      <c r="FO464" s="97"/>
    </row>
    <row r="465" spans="1:171" customFormat="1" ht="14.25" x14ac:dyDescent="0.45">
      <c r="A465" s="148"/>
      <c r="B465" s="109"/>
      <c r="C465" s="400" t="s">
        <v>1216</v>
      </c>
      <c r="D465" s="400"/>
      <c r="E465" s="400"/>
      <c r="F465" s="400"/>
      <c r="G465" s="400"/>
      <c r="H465" s="400"/>
      <c r="I465" s="400"/>
      <c r="J465" s="400"/>
      <c r="K465" s="400"/>
      <c r="L465" s="149">
        <v>14994.57</v>
      </c>
      <c r="M465" s="150"/>
      <c r="N465" s="151">
        <v>235564.7</v>
      </c>
      <c r="EZ465" s="96"/>
      <c r="FA465" s="97"/>
      <c r="FC465" s="97"/>
      <c r="FD465" s="97"/>
      <c r="FE465" s="97"/>
      <c r="FK465" s="97"/>
      <c r="FM465" s="97"/>
      <c r="FN465" s="98" t="s">
        <v>1216</v>
      </c>
      <c r="FO465" s="97"/>
    </row>
    <row r="466" spans="1:171" customFormat="1" ht="14.25" x14ac:dyDescent="0.45">
      <c r="A466" s="148"/>
      <c r="B466" s="109"/>
      <c r="C466" s="400" t="s">
        <v>1217</v>
      </c>
      <c r="D466" s="400"/>
      <c r="E466" s="400"/>
      <c r="F466" s="400"/>
      <c r="G466" s="400"/>
      <c r="H466" s="400"/>
      <c r="I466" s="400"/>
      <c r="J466" s="400"/>
      <c r="K466" s="400"/>
      <c r="L466" s="149">
        <v>1346.74</v>
      </c>
      <c r="M466" s="150"/>
      <c r="N466" s="151">
        <v>70313.289999999994</v>
      </c>
      <c r="EZ466" s="96"/>
      <c r="FA466" s="97"/>
      <c r="FC466" s="97"/>
      <c r="FD466" s="97"/>
      <c r="FE466" s="97"/>
      <c r="FK466" s="97"/>
      <c r="FM466" s="97"/>
      <c r="FN466" s="98" t="s">
        <v>1217</v>
      </c>
      <c r="FO466" s="97"/>
    </row>
    <row r="467" spans="1:171" customFormat="1" ht="14.25" x14ac:dyDescent="0.45">
      <c r="A467" s="148"/>
      <c r="B467" s="109"/>
      <c r="C467" s="400" t="s">
        <v>1218</v>
      </c>
      <c r="D467" s="400"/>
      <c r="E467" s="400"/>
      <c r="F467" s="400"/>
      <c r="G467" s="400"/>
      <c r="H467" s="400"/>
      <c r="I467" s="400"/>
      <c r="J467" s="400"/>
      <c r="K467" s="400"/>
      <c r="L467" s="149">
        <v>60942.27</v>
      </c>
      <c r="M467" s="150"/>
      <c r="N467" s="151">
        <v>578951.56999999995</v>
      </c>
      <c r="EZ467" s="96"/>
      <c r="FA467" s="97"/>
      <c r="FC467" s="97"/>
      <c r="FD467" s="97"/>
      <c r="FE467" s="97"/>
      <c r="FK467" s="97"/>
      <c r="FM467" s="97"/>
      <c r="FN467" s="98" t="s">
        <v>1218</v>
      </c>
      <c r="FO467" s="97"/>
    </row>
    <row r="468" spans="1:171" customFormat="1" ht="14.25" x14ac:dyDescent="0.45">
      <c r="A468" s="148"/>
      <c r="B468" s="109"/>
      <c r="C468" s="400" t="s">
        <v>1219</v>
      </c>
      <c r="D468" s="400"/>
      <c r="E468" s="400"/>
      <c r="F468" s="400"/>
      <c r="G468" s="400"/>
      <c r="H468" s="400"/>
      <c r="I468" s="400"/>
      <c r="J468" s="400"/>
      <c r="K468" s="400"/>
      <c r="L468" s="149">
        <v>86006.02</v>
      </c>
      <c r="M468" s="150"/>
      <c r="N468" s="151">
        <v>1340227.71</v>
      </c>
      <c r="EZ468" s="96"/>
      <c r="FA468" s="97"/>
      <c r="FC468" s="97"/>
      <c r="FD468" s="97"/>
      <c r="FE468" s="97"/>
      <c r="FK468" s="97"/>
      <c r="FM468" s="97"/>
      <c r="FN468" s="98" t="s">
        <v>1219</v>
      </c>
      <c r="FO468" s="97"/>
    </row>
    <row r="469" spans="1:171" customFormat="1" ht="14.25" x14ac:dyDescent="0.45">
      <c r="A469" s="148"/>
      <c r="B469" s="109"/>
      <c r="C469" s="400" t="s">
        <v>1214</v>
      </c>
      <c r="D469" s="400"/>
      <c r="E469" s="400"/>
      <c r="F469" s="400"/>
      <c r="G469" s="400"/>
      <c r="H469" s="400"/>
      <c r="I469" s="400"/>
      <c r="J469" s="400"/>
      <c r="K469" s="400"/>
      <c r="L469" s="152"/>
      <c r="M469" s="150"/>
      <c r="N469" s="153"/>
      <c r="EZ469" s="96"/>
      <c r="FA469" s="97"/>
      <c r="FC469" s="97"/>
      <c r="FD469" s="97"/>
      <c r="FE469" s="97"/>
      <c r="FK469" s="97"/>
      <c r="FM469" s="97"/>
      <c r="FN469" s="98" t="s">
        <v>1214</v>
      </c>
      <c r="FO469" s="97"/>
    </row>
    <row r="470" spans="1:171" customFormat="1" ht="14.25" x14ac:dyDescent="0.45">
      <c r="A470" s="148"/>
      <c r="B470" s="109"/>
      <c r="C470" s="400" t="s">
        <v>1220</v>
      </c>
      <c r="D470" s="400"/>
      <c r="E470" s="400"/>
      <c r="F470" s="400"/>
      <c r="G470" s="400"/>
      <c r="H470" s="400"/>
      <c r="I470" s="400"/>
      <c r="J470" s="400"/>
      <c r="K470" s="400"/>
      <c r="L470" s="149">
        <v>1857.14</v>
      </c>
      <c r="M470" s="150"/>
      <c r="N470" s="151">
        <v>96961.279999999999</v>
      </c>
      <c r="EZ470" s="96"/>
      <c r="FA470" s="97"/>
      <c r="FC470" s="97"/>
      <c r="FD470" s="97"/>
      <c r="FE470" s="97"/>
      <c r="FK470" s="97"/>
      <c r="FM470" s="97"/>
      <c r="FN470" s="98" t="s">
        <v>1220</v>
      </c>
      <c r="FO470" s="97"/>
    </row>
    <row r="471" spans="1:171" customFormat="1" ht="14.25" x14ac:dyDescent="0.45">
      <c r="A471" s="148"/>
      <c r="B471" s="109"/>
      <c r="C471" s="400" t="s">
        <v>1221</v>
      </c>
      <c r="D471" s="400"/>
      <c r="E471" s="400"/>
      <c r="F471" s="400"/>
      <c r="G471" s="400"/>
      <c r="H471" s="400"/>
      <c r="I471" s="400"/>
      <c r="J471" s="400"/>
      <c r="K471" s="400"/>
      <c r="L471" s="149">
        <v>14994.57</v>
      </c>
      <c r="M471" s="150"/>
      <c r="N471" s="151">
        <v>235564.7</v>
      </c>
      <c r="EZ471" s="96"/>
      <c r="FA471" s="97"/>
      <c r="FC471" s="97"/>
      <c r="FD471" s="97"/>
      <c r="FE471" s="97"/>
      <c r="FK471" s="97"/>
      <c r="FM471" s="97"/>
      <c r="FN471" s="98" t="s">
        <v>1221</v>
      </c>
      <c r="FO471" s="97"/>
    </row>
    <row r="472" spans="1:171" customFormat="1" ht="14.25" x14ac:dyDescent="0.45">
      <c r="A472" s="148"/>
      <c r="B472" s="109"/>
      <c r="C472" s="400" t="s">
        <v>1222</v>
      </c>
      <c r="D472" s="400"/>
      <c r="E472" s="400"/>
      <c r="F472" s="400"/>
      <c r="G472" s="400"/>
      <c r="H472" s="400"/>
      <c r="I472" s="400"/>
      <c r="J472" s="400"/>
      <c r="K472" s="400"/>
      <c r="L472" s="149">
        <v>1346.74</v>
      </c>
      <c r="M472" s="150"/>
      <c r="N472" s="151">
        <v>70313.289999999994</v>
      </c>
      <c r="EZ472" s="96"/>
      <c r="FA472" s="97"/>
      <c r="FC472" s="97"/>
      <c r="FD472" s="97"/>
      <c r="FE472" s="97"/>
      <c r="FK472" s="97"/>
      <c r="FM472" s="97"/>
      <c r="FN472" s="98" t="s">
        <v>1222</v>
      </c>
      <c r="FO472" s="97"/>
    </row>
    <row r="473" spans="1:171" customFormat="1" ht="14.25" x14ac:dyDescent="0.45">
      <c r="A473" s="148"/>
      <c r="B473" s="109"/>
      <c r="C473" s="400" t="s">
        <v>1223</v>
      </c>
      <c r="D473" s="400"/>
      <c r="E473" s="400"/>
      <c r="F473" s="400"/>
      <c r="G473" s="400"/>
      <c r="H473" s="400"/>
      <c r="I473" s="400"/>
      <c r="J473" s="400"/>
      <c r="K473" s="400"/>
      <c r="L473" s="149">
        <v>60942.27</v>
      </c>
      <c r="M473" s="150"/>
      <c r="N473" s="151">
        <v>578951.56999999995</v>
      </c>
      <c r="EZ473" s="96"/>
      <c r="FA473" s="97"/>
      <c r="FC473" s="97"/>
      <c r="FD473" s="97"/>
      <c r="FE473" s="97"/>
      <c r="FK473" s="97"/>
      <c r="FM473" s="97"/>
      <c r="FN473" s="98" t="s">
        <v>1223</v>
      </c>
      <c r="FO473" s="97"/>
    </row>
    <row r="474" spans="1:171" customFormat="1" ht="14.25" x14ac:dyDescent="0.45">
      <c r="A474" s="148"/>
      <c r="B474" s="109"/>
      <c r="C474" s="400" t="s">
        <v>1224</v>
      </c>
      <c r="D474" s="400"/>
      <c r="E474" s="400"/>
      <c r="F474" s="400"/>
      <c r="G474" s="400"/>
      <c r="H474" s="400"/>
      <c r="I474" s="400"/>
      <c r="J474" s="400"/>
      <c r="K474" s="400"/>
      <c r="L474" s="149">
        <v>4646.7</v>
      </c>
      <c r="M474" s="150"/>
      <c r="N474" s="151">
        <v>242603.69</v>
      </c>
      <c r="EZ474" s="96"/>
      <c r="FA474" s="97"/>
      <c r="FC474" s="97"/>
      <c r="FD474" s="97"/>
      <c r="FE474" s="97"/>
      <c r="FK474" s="97"/>
      <c r="FM474" s="97"/>
      <c r="FN474" s="98" t="s">
        <v>1224</v>
      </c>
      <c r="FO474" s="97"/>
    </row>
    <row r="475" spans="1:171" customFormat="1" ht="14.25" x14ac:dyDescent="0.45">
      <c r="A475" s="148"/>
      <c r="B475" s="109"/>
      <c r="C475" s="400" t="s">
        <v>1225</v>
      </c>
      <c r="D475" s="400"/>
      <c r="E475" s="400"/>
      <c r="F475" s="400"/>
      <c r="G475" s="400"/>
      <c r="H475" s="400"/>
      <c r="I475" s="400"/>
      <c r="J475" s="400"/>
      <c r="K475" s="400"/>
      <c r="L475" s="149">
        <v>3565.34</v>
      </c>
      <c r="M475" s="150"/>
      <c r="N475" s="151">
        <v>186146.47</v>
      </c>
      <c r="EZ475" s="96"/>
      <c r="FA475" s="97"/>
      <c r="FC475" s="97"/>
      <c r="FD475" s="97"/>
      <c r="FE475" s="97"/>
      <c r="FK475" s="97"/>
      <c r="FM475" s="97"/>
      <c r="FN475" s="98" t="s">
        <v>1225</v>
      </c>
      <c r="FO475" s="97"/>
    </row>
    <row r="476" spans="1:171" customFormat="1" ht="14.25" x14ac:dyDescent="0.45">
      <c r="A476" s="148"/>
      <c r="B476" s="109"/>
      <c r="C476" s="400" t="s">
        <v>1226</v>
      </c>
      <c r="D476" s="400"/>
      <c r="E476" s="400"/>
      <c r="F476" s="400"/>
      <c r="G476" s="400"/>
      <c r="H476" s="400"/>
      <c r="I476" s="400"/>
      <c r="J476" s="400"/>
      <c r="K476" s="400"/>
      <c r="L476" s="149">
        <v>3203.88</v>
      </c>
      <c r="M476" s="150"/>
      <c r="N476" s="151">
        <v>167274.57</v>
      </c>
      <c r="EZ476" s="96"/>
      <c r="FA476" s="97"/>
      <c r="FC476" s="97"/>
      <c r="FD476" s="97"/>
      <c r="FE476" s="97"/>
      <c r="FK476" s="97"/>
      <c r="FM476" s="97"/>
      <c r="FN476" s="98" t="s">
        <v>1226</v>
      </c>
      <c r="FO476" s="97"/>
    </row>
    <row r="477" spans="1:171" customFormat="1" ht="14.25" x14ac:dyDescent="0.45">
      <c r="A477" s="148"/>
      <c r="B477" s="109"/>
      <c r="C477" s="400" t="s">
        <v>1227</v>
      </c>
      <c r="D477" s="400"/>
      <c r="E477" s="400"/>
      <c r="F477" s="400"/>
      <c r="G477" s="400"/>
      <c r="H477" s="400"/>
      <c r="I477" s="400"/>
      <c r="J477" s="400"/>
      <c r="K477" s="400"/>
      <c r="L477" s="149">
        <v>4646.7</v>
      </c>
      <c r="M477" s="150"/>
      <c r="N477" s="151">
        <v>242603.69</v>
      </c>
      <c r="EZ477" s="96"/>
      <c r="FA477" s="97"/>
      <c r="FC477" s="97"/>
      <c r="FD477" s="97"/>
      <c r="FE477" s="97"/>
      <c r="FK477" s="97"/>
      <c r="FM477" s="97"/>
      <c r="FN477" s="98" t="s">
        <v>1227</v>
      </c>
      <c r="FO477" s="97"/>
    </row>
    <row r="478" spans="1:171" customFormat="1" ht="14.25" x14ac:dyDescent="0.45">
      <c r="A478" s="148"/>
      <c r="B478" s="109"/>
      <c r="C478" s="400" t="s">
        <v>1228</v>
      </c>
      <c r="D478" s="400"/>
      <c r="E478" s="400"/>
      <c r="F478" s="400"/>
      <c r="G478" s="400"/>
      <c r="H478" s="400"/>
      <c r="I478" s="400"/>
      <c r="J478" s="400"/>
      <c r="K478" s="400"/>
      <c r="L478" s="149">
        <v>3565.34</v>
      </c>
      <c r="M478" s="150"/>
      <c r="N478" s="151">
        <v>186146.47</v>
      </c>
      <c r="EZ478" s="96"/>
      <c r="FA478" s="97"/>
      <c r="FC478" s="97"/>
      <c r="FD478" s="97"/>
      <c r="FE478" s="97"/>
      <c r="FK478" s="97"/>
      <c r="FM478" s="97"/>
      <c r="FN478" s="98" t="s">
        <v>1228</v>
      </c>
      <c r="FO478" s="97"/>
    </row>
    <row r="479" spans="1:171" customFormat="1" ht="21.4" x14ac:dyDescent="0.45">
      <c r="A479" s="148"/>
      <c r="B479" s="144"/>
      <c r="C479" s="403" t="s">
        <v>1335</v>
      </c>
      <c r="D479" s="403"/>
      <c r="E479" s="403"/>
      <c r="F479" s="403"/>
      <c r="G479" s="403"/>
      <c r="H479" s="403"/>
      <c r="I479" s="403"/>
      <c r="J479" s="403"/>
      <c r="K479" s="403"/>
      <c r="L479" s="155">
        <v>86006.02</v>
      </c>
      <c r="M479" s="146"/>
      <c r="N479" s="156">
        <v>1340227.71</v>
      </c>
      <c r="EZ479" s="96"/>
      <c r="FA479" s="97"/>
      <c r="FC479" s="97"/>
      <c r="FD479" s="97"/>
      <c r="FE479" s="97"/>
      <c r="FK479" s="97"/>
      <c r="FM479" s="97"/>
      <c r="FO479" s="97" t="s">
        <v>1335</v>
      </c>
    </row>
    <row r="480" spans="1:171" customFormat="1" ht="14.25" x14ac:dyDescent="0.45">
      <c r="A480" s="148"/>
      <c r="B480" s="109"/>
      <c r="C480" s="400" t="s">
        <v>1230</v>
      </c>
      <c r="D480" s="400"/>
      <c r="E480" s="400"/>
      <c r="F480" s="400"/>
      <c r="G480" s="400"/>
      <c r="H480" s="400"/>
      <c r="I480" s="400"/>
      <c r="J480" s="400"/>
      <c r="K480" s="400"/>
      <c r="L480" s="152"/>
      <c r="M480" s="150"/>
      <c r="N480" s="153"/>
      <c r="EZ480" s="96"/>
      <c r="FA480" s="97"/>
      <c r="FC480" s="97"/>
      <c r="FD480" s="97"/>
      <c r="FE480" s="97"/>
      <c r="FK480" s="97"/>
      <c r="FM480" s="97"/>
      <c r="FN480" s="98" t="s">
        <v>1230</v>
      </c>
      <c r="FO480" s="97"/>
    </row>
    <row r="481" spans="1:174" customFormat="1" ht="14.25" x14ac:dyDescent="0.45">
      <c r="A481" s="148"/>
      <c r="B481" s="109"/>
      <c r="C481" s="400" t="s">
        <v>1231</v>
      </c>
      <c r="D481" s="400"/>
      <c r="E481" s="400"/>
      <c r="F481" s="400"/>
      <c r="G481" s="400"/>
      <c r="H481" s="400"/>
      <c r="I481" s="111" t="s">
        <v>1336</v>
      </c>
      <c r="J481" s="157"/>
      <c r="K481" s="157"/>
      <c r="L481" s="152"/>
      <c r="M481" s="150"/>
      <c r="N481" s="153"/>
      <c r="EZ481" s="96"/>
      <c r="FA481" s="97"/>
      <c r="FC481" s="97"/>
      <c r="FD481" s="97"/>
      <c r="FE481" s="97"/>
      <c r="FK481" s="97"/>
      <c r="FM481" s="97"/>
      <c r="FO481" s="97"/>
      <c r="FP481" s="98" t="s">
        <v>1231</v>
      </c>
    </row>
    <row r="482" spans="1:174" customFormat="1" ht="14.25" x14ac:dyDescent="0.45">
      <c r="A482" s="148"/>
      <c r="B482" s="109"/>
      <c r="C482" s="400" t="s">
        <v>1233</v>
      </c>
      <c r="D482" s="400"/>
      <c r="E482" s="400"/>
      <c r="F482" s="400"/>
      <c r="G482" s="400"/>
      <c r="H482" s="400"/>
      <c r="I482" s="111" t="s">
        <v>1337</v>
      </c>
      <c r="J482" s="157"/>
      <c r="K482" s="157"/>
      <c r="L482" s="152"/>
      <c r="M482" s="150"/>
      <c r="N482" s="153"/>
      <c r="EZ482" s="96"/>
      <c r="FA482" s="97"/>
      <c r="FC482" s="97"/>
      <c r="FD482" s="97"/>
      <c r="FE482" s="97"/>
      <c r="FK482" s="97"/>
      <c r="FM482" s="97"/>
      <c r="FO482" s="97"/>
      <c r="FP482" s="98" t="s">
        <v>1233</v>
      </c>
    </row>
    <row r="483" spans="1:174" customFormat="1" ht="1.5" customHeight="1" x14ac:dyDescent="0.45">
      <c r="A483" s="164"/>
      <c r="B483" s="165"/>
      <c r="C483" s="165"/>
      <c r="D483" s="165"/>
      <c r="E483" s="165"/>
      <c r="F483" s="165"/>
      <c r="G483" s="165"/>
      <c r="H483" s="165"/>
      <c r="I483" s="165"/>
      <c r="J483" s="165"/>
      <c r="K483" s="165"/>
      <c r="L483" s="166"/>
      <c r="M483" s="166"/>
      <c r="N483" s="167"/>
    </row>
    <row r="484" spans="1:174" customFormat="1" ht="14.25" x14ac:dyDescent="0.45">
      <c r="A484" s="168"/>
      <c r="B484" s="144"/>
      <c r="C484" s="403" t="s">
        <v>1338</v>
      </c>
      <c r="D484" s="403"/>
      <c r="E484" s="403"/>
      <c r="F484" s="403"/>
      <c r="G484" s="403"/>
      <c r="H484" s="403"/>
      <c r="I484" s="403"/>
      <c r="J484" s="403"/>
      <c r="K484" s="403"/>
      <c r="L484" s="145"/>
      <c r="M484" s="146"/>
      <c r="N484" s="147"/>
      <c r="FQ484" s="97" t="s">
        <v>1338</v>
      </c>
    </row>
    <row r="485" spans="1:174" customFormat="1" ht="16.5" x14ac:dyDescent="0.6">
      <c r="A485" s="148"/>
      <c r="B485" s="109"/>
      <c r="C485" s="400" t="s">
        <v>1213</v>
      </c>
      <c r="D485" s="400"/>
      <c r="E485" s="400"/>
      <c r="F485" s="400"/>
      <c r="G485" s="400"/>
      <c r="H485" s="400"/>
      <c r="I485" s="400"/>
      <c r="J485" s="400"/>
      <c r="K485" s="400"/>
      <c r="L485" s="149">
        <v>762659.77</v>
      </c>
      <c r="M485" s="150"/>
      <c r="N485" s="151">
        <v>14548899.689999999</v>
      </c>
      <c r="O485" s="169"/>
      <c r="P485" s="169"/>
      <c r="Q485" s="169"/>
      <c r="FQ485" s="97"/>
      <c r="FR485" s="98" t="s">
        <v>1213</v>
      </c>
    </row>
    <row r="486" spans="1:174" customFormat="1" ht="16.5" x14ac:dyDescent="0.6">
      <c r="A486" s="148"/>
      <c r="B486" s="109"/>
      <c r="C486" s="400" t="s">
        <v>1214</v>
      </c>
      <c r="D486" s="400"/>
      <c r="E486" s="400"/>
      <c r="F486" s="400"/>
      <c r="G486" s="400"/>
      <c r="H486" s="400"/>
      <c r="I486" s="400"/>
      <c r="J486" s="400"/>
      <c r="K486" s="400"/>
      <c r="L486" s="152"/>
      <c r="M486" s="150"/>
      <c r="N486" s="153"/>
      <c r="O486" s="169"/>
      <c r="P486" s="169"/>
      <c r="Q486" s="169"/>
      <c r="FQ486" s="97"/>
      <c r="FR486" s="98" t="s">
        <v>1214</v>
      </c>
    </row>
    <row r="487" spans="1:174" customFormat="1" ht="16.5" x14ac:dyDescent="0.6">
      <c r="A487" s="148"/>
      <c r="B487" s="109"/>
      <c r="C487" s="400" t="s">
        <v>1215</v>
      </c>
      <c r="D487" s="400"/>
      <c r="E487" s="400"/>
      <c r="F487" s="400"/>
      <c r="G487" s="400"/>
      <c r="H487" s="400"/>
      <c r="I487" s="400"/>
      <c r="J487" s="400"/>
      <c r="K487" s="400"/>
      <c r="L487" s="149">
        <v>166510.39000000001</v>
      </c>
      <c r="M487" s="150"/>
      <c r="N487" s="151">
        <v>8693507.4700000007</v>
      </c>
      <c r="O487" s="169"/>
      <c r="P487" s="169"/>
      <c r="Q487" s="169"/>
      <c r="FQ487" s="97"/>
      <c r="FR487" s="98" t="s">
        <v>1215</v>
      </c>
    </row>
    <row r="488" spans="1:174" customFormat="1" ht="16.5" x14ac:dyDescent="0.6">
      <c r="A488" s="148"/>
      <c r="B488" s="109"/>
      <c r="C488" s="400" t="s">
        <v>1216</v>
      </c>
      <c r="D488" s="400"/>
      <c r="E488" s="400"/>
      <c r="F488" s="400"/>
      <c r="G488" s="400"/>
      <c r="H488" s="400"/>
      <c r="I488" s="400"/>
      <c r="J488" s="400"/>
      <c r="K488" s="400"/>
      <c r="L488" s="149">
        <v>30913.54</v>
      </c>
      <c r="M488" s="150"/>
      <c r="N488" s="151">
        <v>485651.71</v>
      </c>
      <c r="O488" s="169"/>
      <c r="P488" s="169"/>
      <c r="Q488" s="169"/>
      <c r="FQ488" s="97"/>
      <c r="FR488" s="98" t="s">
        <v>1216</v>
      </c>
    </row>
    <row r="489" spans="1:174" customFormat="1" ht="16.5" x14ac:dyDescent="0.6">
      <c r="A489" s="148"/>
      <c r="B489" s="109"/>
      <c r="C489" s="400" t="s">
        <v>1217</v>
      </c>
      <c r="D489" s="400"/>
      <c r="E489" s="400"/>
      <c r="F489" s="400"/>
      <c r="G489" s="400"/>
      <c r="H489" s="400"/>
      <c r="I489" s="400"/>
      <c r="J489" s="400"/>
      <c r="K489" s="400"/>
      <c r="L489" s="149">
        <v>3471.15</v>
      </c>
      <c r="M489" s="150"/>
      <c r="N489" s="151">
        <v>181228.73</v>
      </c>
      <c r="O489" s="169"/>
      <c r="P489" s="169"/>
      <c r="Q489" s="169"/>
      <c r="FQ489" s="97"/>
      <c r="FR489" s="98" t="s">
        <v>1217</v>
      </c>
    </row>
    <row r="490" spans="1:174" customFormat="1" ht="16.5" x14ac:dyDescent="0.6">
      <c r="A490" s="148"/>
      <c r="B490" s="109"/>
      <c r="C490" s="400" t="s">
        <v>1218</v>
      </c>
      <c r="D490" s="400"/>
      <c r="E490" s="400"/>
      <c r="F490" s="400"/>
      <c r="G490" s="400"/>
      <c r="H490" s="400"/>
      <c r="I490" s="400"/>
      <c r="J490" s="400"/>
      <c r="K490" s="400"/>
      <c r="L490" s="149">
        <v>565235.84</v>
      </c>
      <c r="M490" s="150"/>
      <c r="N490" s="151">
        <v>5369740.5099999998</v>
      </c>
      <c r="O490" s="169"/>
      <c r="P490" s="169"/>
      <c r="Q490" s="169"/>
      <c r="FQ490" s="97"/>
      <c r="FR490" s="98" t="s">
        <v>1218</v>
      </c>
    </row>
    <row r="491" spans="1:174" customFormat="1" ht="16.5" x14ac:dyDescent="0.6">
      <c r="A491" s="148"/>
      <c r="B491" s="109"/>
      <c r="C491" s="400" t="s">
        <v>1219</v>
      </c>
      <c r="D491" s="400"/>
      <c r="E491" s="400"/>
      <c r="F491" s="400"/>
      <c r="G491" s="400"/>
      <c r="H491" s="400"/>
      <c r="I491" s="400"/>
      <c r="J491" s="400"/>
      <c r="K491" s="400"/>
      <c r="L491" s="149">
        <v>1035071.52</v>
      </c>
      <c r="M491" s="150"/>
      <c r="N491" s="151">
        <v>28771515.379999999</v>
      </c>
      <c r="O491" s="169"/>
      <c r="P491" s="169"/>
      <c r="Q491" s="169"/>
      <c r="FQ491" s="97"/>
      <c r="FR491" s="98" t="s">
        <v>1219</v>
      </c>
    </row>
    <row r="492" spans="1:174" customFormat="1" ht="16.5" x14ac:dyDescent="0.6">
      <c r="A492" s="148"/>
      <c r="B492" s="109"/>
      <c r="C492" s="400" t="s">
        <v>1214</v>
      </c>
      <c r="D492" s="400"/>
      <c r="E492" s="400"/>
      <c r="F492" s="400"/>
      <c r="G492" s="400"/>
      <c r="H492" s="400"/>
      <c r="I492" s="400"/>
      <c r="J492" s="400"/>
      <c r="K492" s="400"/>
      <c r="L492" s="152"/>
      <c r="M492" s="150"/>
      <c r="N492" s="153"/>
      <c r="O492" s="169"/>
      <c r="P492" s="169"/>
      <c r="Q492" s="169"/>
      <c r="FQ492" s="97"/>
      <c r="FR492" s="98" t="s">
        <v>1214</v>
      </c>
    </row>
    <row r="493" spans="1:174" customFormat="1" ht="16.5" x14ac:dyDescent="0.6">
      <c r="A493" s="148"/>
      <c r="B493" s="109"/>
      <c r="C493" s="400" t="s">
        <v>1220</v>
      </c>
      <c r="D493" s="400"/>
      <c r="E493" s="400"/>
      <c r="F493" s="400"/>
      <c r="G493" s="400"/>
      <c r="H493" s="400"/>
      <c r="I493" s="400"/>
      <c r="J493" s="400"/>
      <c r="K493" s="400"/>
      <c r="L493" s="149">
        <v>166510.39000000001</v>
      </c>
      <c r="M493" s="150"/>
      <c r="N493" s="151">
        <v>8693507.4700000007</v>
      </c>
      <c r="O493" s="169"/>
      <c r="P493" s="169"/>
      <c r="Q493" s="169"/>
      <c r="FQ493" s="97"/>
      <c r="FR493" s="98" t="s">
        <v>1220</v>
      </c>
    </row>
    <row r="494" spans="1:174" customFormat="1" ht="16.5" x14ac:dyDescent="0.6">
      <c r="A494" s="148"/>
      <c r="B494" s="109"/>
      <c r="C494" s="400" t="s">
        <v>1221</v>
      </c>
      <c r="D494" s="400"/>
      <c r="E494" s="400"/>
      <c r="F494" s="400"/>
      <c r="G494" s="400"/>
      <c r="H494" s="400"/>
      <c r="I494" s="400"/>
      <c r="J494" s="400"/>
      <c r="K494" s="400"/>
      <c r="L494" s="149">
        <v>30913.54</v>
      </c>
      <c r="M494" s="150"/>
      <c r="N494" s="151">
        <v>485651.71</v>
      </c>
      <c r="O494" s="169"/>
      <c r="P494" s="169"/>
      <c r="Q494" s="169"/>
      <c r="FQ494" s="97"/>
      <c r="FR494" s="98" t="s">
        <v>1221</v>
      </c>
    </row>
    <row r="495" spans="1:174" customFormat="1" ht="16.5" x14ac:dyDescent="0.6">
      <c r="A495" s="148"/>
      <c r="B495" s="109"/>
      <c r="C495" s="400" t="s">
        <v>1222</v>
      </c>
      <c r="D495" s="400"/>
      <c r="E495" s="400"/>
      <c r="F495" s="400"/>
      <c r="G495" s="400"/>
      <c r="H495" s="400"/>
      <c r="I495" s="400"/>
      <c r="J495" s="400"/>
      <c r="K495" s="400"/>
      <c r="L495" s="149">
        <v>3471.15</v>
      </c>
      <c r="M495" s="150"/>
      <c r="N495" s="151">
        <v>181228.73</v>
      </c>
      <c r="O495" s="169"/>
      <c r="P495" s="169"/>
      <c r="Q495" s="169"/>
      <c r="FQ495" s="97"/>
      <c r="FR495" s="98" t="s">
        <v>1222</v>
      </c>
    </row>
    <row r="496" spans="1:174" customFormat="1" ht="16.5" x14ac:dyDescent="0.6">
      <c r="A496" s="148"/>
      <c r="B496" s="109"/>
      <c r="C496" s="400" t="s">
        <v>1223</v>
      </c>
      <c r="D496" s="400"/>
      <c r="E496" s="400"/>
      <c r="F496" s="400"/>
      <c r="G496" s="400"/>
      <c r="H496" s="400"/>
      <c r="I496" s="400"/>
      <c r="J496" s="400"/>
      <c r="K496" s="400"/>
      <c r="L496" s="149">
        <v>565235.84</v>
      </c>
      <c r="M496" s="150"/>
      <c r="N496" s="151">
        <v>5369740.5099999998</v>
      </c>
      <c r="O496" s="169"/>
      <c r="P496" s="169"/>
      <c r="Q496" s="169"/>
      <c r="FQ496" s="97"/>
      <c r="FR496" s="98" t="s">
        <v>1223</v>
      </c>
    </row>
    <row r="497" spans="1:176" customFormat="1" ht="16.5" x14ac:dyDescent="0.6">
      <c r="A497" s="148"/>
      <c r="B497" s="109"/>
      <c r="C497" s="400" t="s">
        <v>1224</v>
      </c>
      <c r="D497" s="400"/>
      <c r="E497" s="400"/>
      <c r="F497" s="400"/>
      <c r="G497" s="400"/>
      <c r="H497" s="400"/>
      <c r="I497" s="400"/>
      <c r="J497" s="400"/>
      <c r="K497" s="400"/>
      <c r="L497" s="149">
        <v>173024.08</v>
      </c>
      <c r="M497" s="150"/>
      <c r="N497" s="151">
        <v>9033586.1600000001</v>
      </c>
      <c r="O497" s="169"/>
      <c r="P497" s="169"/>
      <c r="Q497" s="169"/>
      <c r="FQ497" s="97"/>
      <c r="FR497" s="98" t="s">
        <v>1224</v>
      </c>
    </row>
    <row r="498" spans="1:176" customFormat="1" ht="16.5" x14ac:dyDescent="0.6">
      <c r="A498" s="148"/>
      <c r="B498" s="109"/>
      <c r="C498" s="400" t="s">
        <v>1225</v>
      </c>
      <c r="D498" s="400"/>
      <c r="E498" s="400"/>
      <c r="F498" s="400"/>
      <c r="G498" s="400"/>
      <c r="H498" s="400"/>
      <c r="I498" s="400"/>
      <c r="J498" s="400"/>
      <c r="K498" s="400"/>
      <c r="L498" s="149">
        <v>99387.67</v>
      </c>
      <c r="M498" s="150"/>
      <c r="N498" s="151">
        <v>5189029.53</v>
      </c>
      <c r="O498" s="169"/>
      <c r="P498" s="169"/>
      <c r="Q498" s="169"/>
      <c r="FQ498" s="97"/>
      <c r="FR498" s="98" t="s">
        <v>1225</v>
      </c>
    </row>
    <row r="499" spans="1:176" customFormat="1" ht="16.5" x14ac:dyDescent="0.6">
      <c r="A499" s="148"/>
      <c r="B499" s="109"/>
      <c r="C499" s="400" t="s">
        <v>1226</v>
      </c>
      <c r="D499" s="400"/>
      <c r="E499" s="400"/>
      <c r="F499" s="400"/>
      <c r="G499" s="400"/>
      <c r="H499" s="400"/>
      <c r="I499" s="400"/>
      <c r="J499" s="400"/>
      <c r="K499" s="400"/>
      <c r="L499" s="149">
        <v>169981.54</v>
      </c>
      <c r="M499" s="150"/>
      <c r="N499" s="151">
        <v>8874736.1999999993</v>
      </c>
      <c r="O499" s="169"/>
      <c r="P499" s="169"/>
      <c r="Q499" s="169"/>
      <c r="FQ499" s="97"/>
      <c r="FR499" s="98" t="s">
        <v>1226</v>
      </c>
    </row>
    <row r="500" spans="1:176" customFormat="1" ht="16.5" x14ac:dyDescent="0.6">
      <c r="A500" s="148"/>
      <c r="B500" s="109"/>
      <c r="C500" s="400" t="s">
        <v>1227</v>
      </c>
      <c r="D500" s="400"/>
      <c r="E500" s="400"/>
      <c r="F500" s="400"/>
      <c r="G500" s="400"/>
      <c r="H500" s="400"/>
      <c r="I500" s="400"/>
      <c r="J500" s="400"/>
      <c r="K500" s="400"/>
      <c r="L500" s="149">
        <v>173024.08</v>
      </c>
      <c r="M500" s="150"/>
      <c r="N500" s="151">
        <v>9033586.1600000001</v>
      </c>
      <c r="O500" s="169"/>
      <c r="P500" s="169"/>
      <c r="Q500" s="169"/>
      <c r="FQ500" s="97"/>
      <c r="FR500" s="98" t="s">
        <v>1227</v>
      </c>
    </row>
    <row r="501" spans="1:176" customFormat="1" ht="16.5" x14ac:dyDescent="0.6">
      <c r="A501" s="148"/>
      <c r="B501" s="109"/>
      <c r="C501" s="400" t="s">
        <v>1228</v>
      </c>
      <c r="D501" s="400"/>
      <c r="E501" s="400"/>
      <c r="F501" s="400"/>
      <c r="G501" s="400"/>
      <c r="H501" s="400"/>
      <c r="I501" s="400"/>
      <c r="J501" s="400"/>
      <c r="K501" s="400"/>
      <c r="L501" s="149">
        <v>99387.67</v>
      </c>
      <c r="M501" s="150"/>
      <c r="N501" s="151">
        <v>5189029.53</v>
      </c>
      <c r="O501" s="169"/>
      <c r="P501" s="169"/>
      <c r="Q501" s="169"/>
      <c r="FQ501" s="97"/>
      <c r="FR501" s="98" t="s">
        <v>1228</v>
      </c>
    </row>
    <row r="502" spans="1:176" customFormat="1" ht="16.5" x14ac:dyDescent="0.6">
      <c r="A502" s="148"/>
      <c r="B502" s="109"/>
      <c r="C502" s="400" t="s">
        <v>1339</v>
      </c>
      <c r="D502" s="400"/>
      <c r="E502" s="400"/>
      <c r="F502" s="400"/>
      <c r="G502" s="400"/>
      <c r="H502" s="400"/>
      <c r="I502" s="400"/>
      <c r="J502" s="400"/>
      <c r="K502" s="400"/>
      <c r="L502" s="149">
        <v>23185.599999999999</v>
      </c>
      <c r="M502" s="150"/>
      <c r="N502" s="151">
        <v>644481.93999999994</v>
      </c>
      <c r="O502" s="169"/>
      <c r="P502" s="169"/>
      <c r="Q502" s="169"/>
      <c r="FQ502" s="97"/>
      <c r="FR502" s="98" t="s">
        <v>1340</v>
      </c>
    </row>
    <row r="503" spans="1:176" customFormat="1" ht="16.5" x14ac:dyDescent="0.6">
      <c r="A503" s="148"/>
      <c r="B503" s="144"/>
      <c r="C503" s="403" t="s">
        <v>1341</v>
      </c>
      <c r="D503" s="403"/>
      <c r="E503" s="403"/>
      <c r="F503" s="403"/>
      <c r="G503" s="403"/>
      <c r="H503" s="403"/>
      <c r="I503" s="403"/>
      <c r="J503" s="403"/>
      <c r="K503" s="403"/>
      <c r="L503" s="155">
        <v>1058257.1200000001</v>
      </c>
      <c r="M503" s="146"/>
      <c r="N503" s="156">
        <v>29415997.32</v>
      </c>
      <c r="O503" s="169"/>
      <c r="P503" s="169"/>
      <c r="Q503" s="169"/>
      <c r="FQ503" s="97"/>
      <c r="FS503" s="97" t="s">
        <v>1341</v>
      </c>
    </row>
    <row r="504" spans="1:176" customFormat="1" ht="16.5" x14ac:dyDescent="0.6">
      <c r="A504" s="148"/>
      <c r="B504" s="109"/>
      <c r="C504" s="400" t="s">
        <v>1342</v>
      </c>
      <c r="D504" s="400"/>
      <c r="E504" s="400"/>
      <c r="F504" s="400"/>
      <c r="G504" s="400"/>
      <c r="H504" s="400"/>
      <c r="I504" s="400"/>
      <c r="J504" s="400"/>
      <c r="K504" s="400"/>
      <c r="L504" s="149">
        <v>20318.54</v>
      </c>
      <c r="M504" s="150"/>
      <c r="N504" s="151">
        <v>564787.15</v>
      </c>
      <c r="O504" s="169"/>
      <c r="P504" s="169"/>
      <c r="Q504" s="169"/>
      <c r="FQ504" s="97"/>
      <c r="FR504" s="98" t="s">
        <v>1343</v>
      </c>
      <c r="FS504" s="97"/>
    </row>
    <row r="505" spans="1:176" customFormat="1" ht="16.5" x14ac:dyDescent="0.6">
      <c r="A505" s="148"/>
      <c r="B505" s="144"/>
      <c r="C505" s="403" t="s">
        <v>1341</v>
      </c>
      <c r="D505" s="403"/>
      <c r="E505" s="403"/>
      <c r="F505" s="403"/>
      <c r="G505" s="403"/>
      <c r="H505" s="403"/>
      <c r="I505" s="403"/>
      <c r="J505" s="403"/>
      <c r="K505" s="403"/>
      <c r="L505" s="155">
        <v>1078575.6599999999</v>
      </c>
      <c r="M505" s="146"/>
      <c r="N505" s="156">
        <v>29980784.469999999</v>
      </c>
      <c r="O505" s="169"/>
      <c r="P505" s="169"/>
      <c r="Q505" s="169"/>
      <c r="FQ505" s="97"/>
      <c r="FS505" s="97" t="s">
        <v>1341</v>
      </c>
    </row>
    <row r="506" spans="1:176" customFormat="1" ht="16.5" x14ac:dyDescent="0.6">
      <c r="A506" s="148"/>
      <c r="B506" s="109"/>
      <c r="C506" s="400" t="s">
        <v>1344</v>
      </c>
      <c r="D506" s="400"/>
      <c r="E506" s="400"/>
      <c r="F506" s="400"/>
      <c r="G506" s="400"/>
      <c r="H506" s="400"/>
      <c r="I506" s="400"/>
      <c r="J506" s="400"/>
      <c r="K506" s="400"/>
      <c r="L506" s="149">
        <v>32357.27</v>
      </c>
      <c r="M506" s="150"/>
      <c r="N506" s="151">
        <v>899423.53</v>
      </c>
      <c r="O506" s="169"/>
      <c r="P506" s="169"/>
      <c r="Q506" s="169"/>
      <c r="FQ506" s="97"/>
      <c r="FR506" s="98" t="s">
        <v>1344</v>
      </c>
      <c r="FS506" s="97"/>
    </row>
    <row r="507" spans="1:176" customFormat="1" ht="16.5" x14ac:dyDescent="0.6">
      <c r="A507" s="148"/>
      <c r="B507" s="144"/>
      <c r="C507" s="403" t="s">
        <v>1345</v>
      </c>
      <c r="D507" s="403"/>
      <c r="E507" s="403"/>
      <c r="F507" s="403"/>
      <c r="G507" s="403"/>
      <c r="H507" s="403"/>
      <c r="I507" s="403"/>
      <c r="J507" s="403"/>
      <c r="K507" s="403"/>
      <c r="L507" s="155">
        <v>1110932.93</v>
      </c>
      <c r="M507" s="146"/>
      <c r="N507" s="156">
        <v>30880208</v>
      </c>
      <c r="O507" s="169"/>
      <c r="P507" s="169"/>
      <c r="Q507" s="169"/>
      <c r="FQ507" s="97"/>
      <c r="FS507" s="97" t="s">
        <v>1345</v>
      </c>
    </row>
    <row r="508" spans="1:176" customFormat="1" ht="16.5" x14ac:dyDescent="0.6">
      <c r="A508" s="148"/>
      <c r="B508" s="109"/>
      <c r="C508" s="400" t="s">
        <v>1346</v>
      </c>
      <c r="D508" s="400"/>
      <c r="E508" s="400"/>
      <c r="F508" s="400"/>
      <c r="G508" s="400"/>
      <c r="H508" s="400"/>
      <c r="I508" s="400"/>
      <c r="J508" s="400"/>
      <c r="K508" s="400"/>
      <c r="L508" s="149">
        <v>222186.59</v>
      </c>
      <c r="M508" s="150"/>
      <c r="N508" s="151">
        <v>6176041.5999999996</v>
      </c>
      <c r="O508" s="169"/>
      <c r="P508" s="169"/>
      <c r="Q508" s="169"/>
      <c r="FQ508" s="97"/>
      <c r="FR508" s="98" t="s">
        <v>1346</v>
      </c>
      <c r="FS508" s="97"/>
    </row>
    <row r="509" spans="1:176" customFormat="1" ht="16.5" x14ac:dyDescent="0.6">
      <c r="A509" s="148"/>
      <c r="B509" s="144"/>
      <c r="C509" s="403" t="s">
        <v>1347</v>
      </c>
      <c r="D509" s="403"/>
      <c r="E509" s="403"/>
      <c r="F509" s="403"/>
      <c r="G509" s="403"/>
      <c r="H509" s="403"/>
      <c r="I509" s="403"/>
      <c r="J509" s="403"/>
      <c r="K509" s="403"/>
      <c r="L509" s="155">
        <v>1333119.52</v>
      </c>
      <c r="M509" s="146"/>
      <c r="N509" s="156">
        <v>37056249.600000001</v>
      </c>
      <c r="O509" s="169"/>
      <c r="P509" s="169"/>
      <c r="Q509" s="169"/>
      <c r="FQ509" s="97"/>
      <c r="FS509" s="97" t="s">
        <v>1347</v>
      </c>
    </row>
    <row r="510" spans="1:176" customFormat="1" ht="16.5" x14ac:dyDescent="0.6">
      <c r="A510" s="148"/>
      <c r="B510" s="109"/>
      <c r="C510" s="400" t="s">
        <v>1230</v>
      </c>
      <c r="D510" s="400"/>
      <c r="E510" s="400"/>
      <c r="F510" s="400"/>
      <c r="G510" s="400"/>
      <c r="H510" s="400"/>
      <c r="I510" s="400"/>
      <c r="J510" s="400"/>
      <c r="K510" s="400"/>
      <c r="L510" s="152"/>
      <c r="M510" s="150"/>
      <c r="N510" s="153"/>
      <c r="O510" s="169"/>
      <c r="P510" s="169"/>
      <c r="Q510" s="169"/>
      <c r="FQ510" s="97"/>
      <c r="FR510" s="98" t="s">
        <v>1230</v>
      </c>
      <c r="FS510" s="97"/>
    </row>
    <row r="511" spans="1:176" customFormat="1" ht="16.5" x14ac:dyDescent="0.6">
      <c r="A511" s="148"/>
      <c r="B511" s="109"/>
      <c r="C511" s="400" t="s">
        <v>1231</v>
      </c>
      <c r="D511" s="400"/>
      <c r="E511" s="400"/>
      <c r="F511" s="400"/>
      <c r="G511" s="400"/>
      <c r="H511" s="400"/>
      <c r="I511" s="111" t="s">
        <v>1348</v>
      </c>
      <c r="J511" s="157"/>
      <c r="K511" s="157"/>
      <c r="L511" s="152"/>
      <c r="M511" s="150"/>
      <c r="N511" s="153"/>
      <c r="O511" s="169"/>
      <c r="P511" s="169"/>
      <c r="Q511" s="169"/>
      <c r="FQ511" s="97"/>
      <c r="FS511" s="97"/>
      <c r="FT511" s="98" t="s">
        <v>1231</v>
      </c>
    </row>
    <row r="512" spans="1:176" customFormat="1" ht="16.5" x14ac:dyDescent="0.6">
      <c r="A512" s="148"/>
      <c r="B512" s="109"/>
      <c r="C512" s="400" t="s">
        <v>1233</v>
      </c>
      <c r="D512" s="400"/>
      <c r="E512" s="400"/>
      <c r="F512" s="400"/>
      <c r="G512" s="400"/>
      <c r="H512" s="400"/>
      <c r="I512" s="111" t="s">
        <v>1349</v>
      </c>
      <c r="J512" s="157"/>
      <c r="K512" s="157"/>
      <c r="L512" s="152"/>
      <c r="M512" s="150"/>
      <c r="N512" s="153"/>
      <c r="O512" s="169"/>
      <c r="P512" s="169"/>
      <c r="Q512" s="169"/>
      <c r="FQ512" s="97"/>
      <c r="FS512" s="97"/>
      <c r="FT512" s="98" t="s">
        <v>1233</v>
      </c>
    </row>
    <row r="513" spans="1:238" customFormat="1" ht="1.5" customHeight="1" x14ac:dyDescent="0.45">
      <c r="A513" s="164"/>
      <c r="B513" s="142"/>
      <c r="C513" s="140"/>
      <c r="D513" s="140"/>
      <c r="E513" s="140"/>
      <c r="F513" s="140"/>
      <c r="G513" s="140"/>
      <c r="H513" s="140"/>
      <c r="I513" s="140"/>
      <c r="J513" s="140"/>
      <c r="K513" s="140"/>
      <c r="L513" s="170"/>
      <c r="M513" s="171"/>
      <c r="N513" s="172"/>
    </row>
    <row r="514" spans="1:238" customFormat="1" ht="26.25" customHeight="1" x14ac:dyDescent="0.45">
      <c r="A514" s="173"/>
      <c r="B514" s="174"/>
      <c r="C514" s="174"/>
      <c r="D514" s="174"/>
      <c r="E514" s="174"/>
      <c r="F514" s="174"/>
      <c r="G514" s="174"/>
      <c r="H514" s="174"/>
      <c r="I514" s="174"/>
      <c r="J514" s="174"/>
      <c r="K514" s="174"/>
      <c r="L514" s="174"/>
      <c r="M514" s="174"/>
      <c r="N514" s="174"/>
    </row>
    <row r="515" spans="1:238" s="79" customFormat="1" ht="14.25" x14ac:dyDescent="0.45">
      <c r="A515" s="62"/>
      <c r="B515" s="152" t="s">
        <v>1350</v>
      </c>
      <c r="C515" s="401"/>
      <c r="D515" s="401"/>
      <c r="E515" s="401"/>
      <c r="F515" s="401"/>
      <c r="G515" s="401"/>
      <c r="H515" s="402"/>
      <c r="I515" s="402"/>
      <c r="J515" s="402"/>
      <c r="K515" s="402"/>
      <c r="L515" s="402"/>
      <c r="M515"/>
      <c r="N515"/>
      <c r="O515"/>
      <c r="P515"/>
      <c r="Q515"/>
      <c r="R515"/>
      <c r="S515"/>
      <c r="T515"/>
      <c r="U515"/>
      <c r="V515"/>
      <c r="W515"/>
      <c r="X515"/>
      <c r="Y515" s="65"/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65"/>
      <c r="AS515" s="65"/>
      <c r="AT515" s="65"/>
      <c r="AU515" s="65"/>
      <c r="AV515" s="65"/>
      <c r="AW515" s="65"/>
      <c r="AX515" s="65"/>
      <c r="AY515" s="65"/>
      <c r="AZ515" s="65"/>
      <c r="BA515" s="65"/>
      <c r="BB515" s="65"/>
      <c r="BC515" s="65"/>
      <c r="BD515" s="65"/>
      <c r="BE515" s="65"/>
      <c r="BF515" s="65"/>
      <c r="BG515" s="65"/>
      <c r="BH515" s="65"/>
      <c r="BI515" s="65"/>
      <c r="BJ515" s="65"/>
      <c r="BK515" s="65"/>
      <c r="BL515" s="65"/>
      <c r="BM515" s="65"/>
      <c r="BN515" s="65"/>
      <c r="BO515" s="65"/>
      <c r="BP515" s="65"/>
      <c r="BQ515" s="65"/>
      <c r="BR515" s="65"/>
      <c r="BS515" s="65"/>
      <c r="BT515" s="65"/>
      <c r="BU515" s="65"/>
      <c r="BV515" s="65"/>
      <c r="BW515" s="65"/>
      <c r="BX515" s="65"/>
      <c r="BY515" s="65"/>
      <c r="BZ515" s="65"/>
      <c r="CA515" s="65"/>
      <c r="CB515" s="65"/>
      <c r="CC515" s="65"/>
      <c r="CD515" s="65"/>
      <c r="CE515" s="65"/>
      <c r="CF515" s="65"/>
      <c r="CG515" s="65"/>
      <c r="CH515" s="65"/>
      <c r="CI515" s="65"/>
      <c r="CJ515" s="65"/>
      <c r="CK515" s="65"/>
      <c r="CL515" s="65"/>
      <c r="CM515" s="65"/>
      <c r="CN515" s="65"/>
      <c r="CO515" s="65"/>
      <c r="CP515" s="65"/>
      <c r="CQ515" s="65"/>
      <c r="CR515" s="65"/>
      <c r="CS515" s="65"/>
      <c r="CT515" s="65"/>
      <c r="CU515" s="65"/>
      <c r="CV515" s="65"/>
      <c r="CW515" s="65"/>
      <c r="CX515" s="65"/>
      <c r="CY515" s="65"/>
      <c r="CZ515" s="65"/>
      <c r="DA515" s="65"/>
      <c r="DB515" s="65"/>
      <c r="DC515" s="65"/>
      <c r="DD515" s="65"/>
      <c r="DE515" s="65"/>
      <c r="DF515" s="65"/>
      <c r="DG515" s="65"/>
      <c r="DH515" s="65"/>
      <c r="DI515" s="65"/>
      <c r="DJ515" s="65"/>
      <c r="DK515" s="65"/>
      <c r="DL515" s="65"/>
      <c r="DM515" s="65"/>
      <c r="DN515" s="65"/>
      <c r="DO515" s="65"/>
      <c r="DP515" s="65"/>
      <c r="DQ515" s="65"/>
      <c r="DR515" s="65"/>
      <c r="DS515" s="65"/>
      <c r="DT515" s="65"/>
      <c r="DU515" s="65"/>
      <c r="DV515" s="65"/>
      <c r="DW515" s="65"/>
      <c r="DX515" s="65"/>
      <c r="DY515" s="65"/>
      <c r="DZ515" s="65"/>
      <c r="EA515" s="65"/>
      <c r="EB515" s="65"/>
      <c r="EC515" s="65"/>
      <c r="ED515" s="65"/>
      <c r="EE515" s="65"/>
      <c r="EF515" s="65"/>
      <c r="EG515" s="65"/>
      <c r="EH515" s="65"/>
      <c r="EI515" s="65"/>
      <c r="EJ515" s="65"/>
      <c r="EK515" s="65"/>
      <c r="EL515" s="65"/>
      <c r="EM515" s="65"/>
      <c r="EN515" s="65"/>
      <c r="EO515" s="65"/>
      <c r="EP515" s="65"/>
      <c r="EQ515" s="65"/>
      <c r="ER515" s="65"/>
      <c r="ES515" s="65"/>
      <c r="ET515" s="65"/>
      <c r="EU515" s="65"/>
      <c r="EV515" s="65"/>
      <c r="EW515" s="65"/>
      <c r="EX515" s="65"/>
      <c r="EY515" s="65"/>
      <c r="EZ515" s="65"/>
      <c r="FA515" s="65"/>
      <c r="FB515" s="65"/>
      <c r="FC515" s="65"/>
      <c r="FD515" s="65"/>
      <c r="FE515" s="65"/>
      <c r="FF515" s="65"/>
      <c r="FG515" s="65"/>
      <c r="FH515" s="65"/>
      <c r="FI515" s="65"/>
      <c r="FJ515" s="65"/>
      <c r="FK515" s="65"/>
      <c r="FL515" s="65"/>
      <c r="FM515" s="65"/>
      <c r="FN515" s="65"/>
      <c r="FO515" s="65"/>
      <c r="FP515" s="65"/>
      <c r="FQ515" s="65"/>
      <c r="FR515" s="65"/>
      <c r="FS515" s="65"/>
      <c r="FT515" s="65"/>
      <c r="FU515" s="65" t="s">
        <v>1072</v>
      </c>
      <c r="FV515" s="65" t="s">
        <v>1072</v>
      </c>
      <c r="FW515" s="65" t="s">
        <v>1072</v>
      </c>
      <c r="FX515" s="65" t="s">
        <v>1072</v>
      </c>
      <c r="FY515" s="65" t="s">
        <v>1072</v>
      </c>
      <c r="FZ515" s="65" t="s">
        <v>1072</v>
      </c>
      <c r="GA515" s="65" t="s">
        <v>1072</v>
      </c>
      <c r="GB515" s="65" t="s">
        <v>1072</v>
      </c>
      <c r="GC515" s="65" t="s">
        <v>1072</v>
      </c>
      <c r="GD515" s="65" t="s">
        <v>1072</v>
      </c>
      <c r="GE515" s="65"/>
      <c r="GF515" s="65"/>
      <c r="GG515" s="65"/>
      <c r="GH515" s="65"/>
      <c r="GI515" s="65"/>
      <c r="GJ515" s="65"/>
      <c r="GK515" s="65"/>
      <c r="GL515" s="65"/>
      <c r="GM515" s="65"/>
      <c r="GN515" s="65"/>
      <c r="GO515" s="65"/>
      <c r="GP515" s="65"/>
      <c r="GQ515" s="65"/>
      <c r="GR515" s="65"/>
      <c r="GS515" s="65"/>
      <c r="GT515" s="65"/>
      <c r="GU515" s="65"/>
      <c r="GV515" s="65"/>
      <c r="GW515" s="65"/>
      <c r="GX515" s="65"/>
      <c r="GY515" s="65"/>
      <c r="GZ515" s="65"/>
      <c r="HA515" s="65"/>
      <c r="HB515" s="65"/>
      <c r="HC515" s="65"/>
      <c r="HD515" s="65"/>
      <c r="HE515" s="65"/>
      <c r="HF515" s="65"/>
      <c r="HG515" s="65"/>
      <c r="HH515" s="65"/>
      <c r="HI515" s="65"/>
      <c r="HJ515" s="65"/>
      <c r="HK515" s="65"/>
      <c r="HL515" s="65"/>
      <c r="HM515" s="65"/>
      <c r="HN515" s="65"/>
      <c r="HO515" s="65"/>
      <c r="HP515" s="65"/>
      <c r="HQ515" s="65"/>
      <c r="HR515" s="65"/>
      <c r="HS515" s="65"/>
      <c r="HT515" s="65"/>
      <c r="HU515" s="65"/>
      <c r="HV515" s="65"/>
      <c r="HW515" s="65"/>
      <c r="HX515" s="65"/>
      <c r="HY515" s="65"/>
      <c r="HZ515" s="65"/>
      <c r="IA515" s="65"/>
      <c r="IB515" s="65"/>
      <c r="IC515" s="65"/>
      <c r="ID515" s="65"/>
    </row>
    <row r="516" spans="1:238" s="175" customFormat="1" ht="16.5" customHeight="1" x14ac:dyDescent="0.45">
      <c r="A516" s="64"/>
      <c r="B516" s="152"/>
      <c r="C516" s="398" t="s">
        <v>1351</v>
      </c>
      <c r="D516" s="398"/>
      <c r="E516" s="398"/>
      <c r="F516" s="398"/>
      <c r="G516" s="398"/>
      <c r="H516" s="398"/>
      <c r="I516" s="398"/>
      <c r="J516" s="398"/>
      <c r="K516" s="398"/>
      <c r="L516" s="398"/>
      <c r="Y516" s="176"/>
      <c r="Z516" s="176"/>
      <c r="AA516" s="176"/>
      <c r="AB516" s="176"/>
      <c r="AC516" s="176"/>
      <c r="AD516" s="176"/>
      <c r="AE516" s="176"/>
      <c r="AF516" s="176"/>
      <c r="AG516" s="176"/>
      <c r="AH516" s="176"/>
      <c r="AI516" s="176"/>
      <c r="AJ516" s="176"/>
      <c r="AK516" s="176"/>
      <c r="AL516" s="176"/>
      <c r="AM516" s="176"/>
      <c r="AN516" s="176"/>
      <c r="AO516" s="176"/>
      <c r="AP516" s="176"/>
      <c r="AQ516" s="176"/>
      <c r="AR516" s="176"/>
      <c r="AS516" s="176"/>
      <c r="AT516" s="176"/>
      <c r="AU516" s="176"/>
      <c r="AV516" s="176"/>
      <c r="AW516" s="176"/>
      <c r="AX516" s="176"/>
      <c r="AY516" s="176"/>
      <c r="AZ516" s="176"/>
      <c r="BA516" s="176"/>
      <c r="BB516" s="176"/>
      <c r="BC516" s="176"/>
      <c r="BD516" s="176"/>
      <c r="BE516" s="176"/>
      <c r="BF516" s="176"/>
      <c r="BG516" s="176"/>
      <c r="BH516" s="176"/>
      <c r="BI516" s="176"/>
      <c r="BJ516" s="176"/>
      <c r="BK516" s="176"/>
      <c r="BL516" s="176"/>
      <c r="BM516" s="176"/>
      <c r="BN516" s="176"/>
      <c r="BO516" s="176"/>
      <c r="BP516" s="176"/>
      <c r="BQ516" s="176"/>
      <c r="BR516" s="176"/>
      <c r="BS516" s="176"/>
      <c r="BT516" s="176"/>
      <c r="BU516" s="176"/>
      <c r="BV516" s="176"/>
      <c r="BW516" s="176"/>
      <c r="BX516" s="176"/>
      <c r="BY516" s="176"/>
      <c r="BZ516" s="176"/>
      <c r="CA516" s="176"/>
      <c r="CB516" s="176"/>
      <c r="CC516" s="176"/>
      <c r="CD516" s="176"/>
      <c r="CE516" s="176"/>
      <c r="CF516" s="176"/>
      <c r="CG516" s="176"/>
      <c r="CH516" s="176"/>
      <c r="CI516" s="176"/>
      <c r="CJ516" s="176"/>
      <c r="CK516" s="176"/>
      <c r="CL516" s="176"/>
      <c r="CM516" s="176"/>
      <c r="CN516" s="176"/>
      <c r="CO516" s="176"/>
      <c r="CP516" s="176"/>
      <c r="CQ516" s="176"/>
      <c r="CR516" s="176"/>
      <c r="CS516" s="176"/>
      <c r="CT516" s="176"/>
      <c r="CU516" s="176"/>
      <c r="CV516" s="176"/>
      <c r="CW516" s="176"/>
      <c r="CX516" s="176"/>
      <c r="CY516" s="176"/>
      <c r="CZ516" s="176"/>
      <c r="DA516" s="176"/>
      <c r="DB516" s="176"/>
      <c r="DC516" s="176"/>
      <c r="DD516" s="176"/>
      <c r="DE516" s="176"/>
      <c r="DF516" s="176"/>
      <c r="DG516" s="176"/>
      <c r="DH516" s="176"/>
      <c r="DI516" s="176"/>
      <c r="DJ516" s="176"/>
      <c r="DK516" s="176"/>
      <c r="DL516" s="176"/>
      <c r="DM516" s="176"/>
      <c r="DN516" s="176"/>
      <c r="DO516" s="176"/>
      <c r="DP516" s="176"/>
      <c r="DQ516" s="176"/>
      <c r="DR516" s="176"/>
      <c r="DS516" s="176"/>
      <c r="DT516" s="176"/>
      <c r="DU516" s="176"/>
      <c r="DV516" s="176"/>
      <c r="DW516" s="176"/>
      <c r="DX516" s="176"/>
      <c r="DY516" s="176"/>
      <c r="DZ516" s="176"/>
      <c r="EA516" s="176"/>
      <c r="EB516" s="176"/>
      <c r="EC516" s="176"/>
      <c r="ED516" s="176"/>
      <c r="EE516" s="176"/>
      <c r="EF516" s="176"/>
      <c r="EG516" s="176"/>
      <c r="EH516" s="176"/>
      <c r="EI516" s="176"/>
      <c r="EJ516" s="176"/>
      <c r="EK516" s="176"/>
      <c r="EL516" s="176"/>
      <c r="EM516" s="176"/>
      <c r="EN516" s="176"/>
      <c r="EO516" s="176"/>
      <c r="EP516" s="176"/>
      <c r="EQ516" s="176"/>
      <c r="ER516" s="176"/>
      <c r="ES516" s="176"/>
      <c r="ET516" s="176"/>
      <c r="EU516" s="176"/>
      <c r="EV516" s="176"/>
      <c r="EW516" s="176"/>
      <c r="EX516" s="176"/>
      <c r="EY516" s="176"/>
      <c r="EZ516" s="176"/>
      <c r="FA516" s="176"/>
      <c r="FB516" s="176"/>
      <c r="FC516" s="176"/>
      <c r="FD516" s="176"/>
      <c r="FE516" s="176"/>
      <c r="FF516" s="176"/>
      <c r="FG516" s="176"/>
      <c r="FH516" s="176"/>
      <c r="FI516" s="176"/>
      <c r="FJ516" s="176"/>
      <c r="FK516" s="176"/>
      <c r="FL516" s="176"/>
      <c r="FM516" s="176"/>
      <c r="FN516" s="176"/>
      <c r="FO516" s="176"/>
      <c r="FP516" s="176"/>
      <c r="FQ516" s="176"/>
      <c r="FR516" s="176"/>
      <c r="FS516" s="176"/>
      <c r="FT516" s="176"/>
      <c r="FU516" s="176"/>
      <c r="FV516" s="176"/>
      <c r="FW516" s="176"/>
      <c r="FX516" s="176"/>
      <c r="FY516" s="176"/>
      <c r="FZ516" s="176"/>
      <c r="GA516" s="176"/>
      <c r="GB516" s="176"/>
      <c r="GC516" s="176"/>
      <c r="GD516" s="176"/>
      <c r="GE516" s="176"/>
      <c r="GF516" s="176"/>
      <c r="GG516" s="176"/>
      <c r="GH516" s="176"/>
      <c r="GI516" s="176"/>
      <c r="GJ516" s="176"/>
      <c r="GK516" s="176"/>
      <c r="GL516" s="176"/>
      <c r="GM516" s="176"/>
      <c r="GN516" s="176"/>
      <c r="GO516" s="176"/>
      <c r="GP516" s="176"/>
      <c r="GQ516" s="176"/>
      <c r="GR516" s="176"/>
      <c r="GS516" s="176"/>
      <c r="GT516" s="176"/>
      <c r="GU516" s="176"/>
      <c r="GV516" s="176"/>
      <c r="GW516" s="176"/>
      <c r="GX516" s="176"/>
      <c r="GY516" s="176"/>
      <c r="GZ516" s="176"/>
      <c r="HA516" s="176"/>
      <c r="HB516" s="176"/>
      <c r="HC516" s="176"/>
      <c r="HD516" s="176"/>
      <c r="HE516" s="176"/>
      <c r="HF516" s="176"/>
      <c r="HG516" s="176"/>
      <c r="HH516" s="176"/>
      <c r="HI516" s="176"/>
      <c r="HJ516" s="176"/>
      <c r="HK516" s="176"/>
      <c r="HL516" s="176"/>
      <c r="HM516" s="176"/>
      <c r="HN516" s="176"/>
      <c r="HO516" s="176"/>
      <c r="HP516" s="176"/>
      <c r="HQ516" s="176"/>
      <c r="HR516" s="176"/>
      <c r="HS516" s="176"/>
      <c r="HT516" s="176"/>
      <c r="HU516" s="176"/>
      <c r="HV516" s="176"/>
      <c r="HW516" s="176"/>
      <c r="HX516" s="176"/>
      <c r="HY516" s="176"/>
      <c r="HZ516" s="176"/>
      <c r="IA516" s="176"/>
      <c r="IB516" s="176"/>
      <c r="IC516" s="176"/>
      <c r="ID516" s="176"/>
    </row>
    <row r="517" spans="1:238" s="79" customFormat="1" ht="14.25" x14ac:dyDescent="0.45">
      <c r="A517" s="62"/>
      <c r="B517" s="152" t="s">
        <v>1352</v>
      </c>
      <c r="C517" s="401"/>
      <c r="D517" s="401"/>
      <c r="E517" s="401"/>
      <c r="F517" s="401"/>
      <c r="G517" s="401"/>
      <c r="H517" s="402"/>
      <c r="I517" s="402"/>
      <c r="J517" s="402"/>
      <c r="K517" s="402"/>
      <c r="L517" s="402"/>
      <c r="M517"/>
      <c r="N517"/>
      <c r="O517"/>
      <c r="P517"/>
      <c r="Q517"/>
      <c r="R517"/>
      <c r="S517"/>
      <c r="T517"/>
      <c r="U517"/>
      <c r="V517"/>
      <c r="W517"/>
      <c r="X517"/>
      <c r="Y517" s="65"/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  <c r="AT517" s="65"/>
      <c r="AU517" s="65"/>
      <c r="AV517" s="65"/>
      <c r="AW517" s="65"/>
      <c r="AX517" s="65"/>
      <c r="AY517" s="65"/>
      <c r="AZ517" s="65"/>
      <c r="BA517" s="65"/>
      <c r="BB517" s="65"/>
      <c r="BC517" s="65"/>
      <c r="BD517" s="65"/>
      <c r="BE517" s="65"/>
      <c r="BF517" s="65"/>
      <c r="BG517" s="65"/>
      <c r="BH517" s="65"/>
      <c r="BI517" s="65"/>
      <c r="BJ517" s="65"/>
      <c r="BK517" s="65"/>
      <c r="BL517" s="65"/>
      <c r="BM517" s="65"/>
      <c r="BN517" s="65"/>
      <c r="BO517" s="65"/>
      <c r="BP517" s="65"/>
      <c r="BQ517" s="65"/>
      <c r="BR517" s="65"/>
      <c r="BS517" s="65"/>
      <c r="BT517" s="65"/>
      <c r="BU517" s="65"/>
      <c r="BV517" s="65"/>
      <c r="BW517" s="65"/>
      <c r="BX517" s="65"/>
      <c r="BY517" s="65"/>
      <c r="BZ517" s="65"/>
      <c r="CA517" s="65"/>
      <c r="CB517" s="65"/>
      <c r="CC517" s="65"/>
      <c r="CD517" s="65"/>
      <c r="CE517" s="65"/>
      <c r="CF517" s="65"/>
      <c r="CG517" s="65"/>
      <c r="CH517" s="65"/>
      <c r="CI517" s="65"/>
      <c r="CJ517" s="65"/>
      <c r="CK517" s="65"/>
      <c r="CL517" s="65"/>
      <c r="CM517" s="65"/>
      <c r="CN517" s="65"/>
      <c r="CO517" s="65"/>
      <c r="CP517" s="65"/>
      <c r="CQ517" s="65"/>
      <c r="CR517" s="65"/>
      <c r="CS517" s="65"/>
      <c r="CT517" s="65"/>
      <c r="CU517" s="65"/>
      <c r="CV517" s="65"/>
      <c r="CW517" s="65"/>
      <c r="CX517" s="65"/>
      <c r="CY517" s="65"/>
      <c r="CZ517" s="65"/>
      <c r="DA517" s="65"/>
      <c r="DB517" s="65"/>
      <c r="DC517" s="65"/>
      <c r="DD517" s="65"/>
      <c r="DE517" s="65"/>
      <c r="DF517" s="65"/>
      <c r="DG517" s="65"/>
      <c r="DH517" s="65"/>
      <c r="DI517" s="65"/>
      <c r="DJ517" s="65"/>
      <c r="DK517" s="65"/>
      <c r="DL517" s="65"/>
      <c r="DM517" s="65"/>
      <c r="DN517" s="65"/>
      <c r="DO517" s="65"/>
      <c r="DP517" s="65"/>
      <c r="DQ517" s="65"/>
      <c r="DR517" s="65"/>
      <c r="DS517" s="65"/>
      <c r="DT517" s="65"/>
      <c r="DU517" s="65"/>
      <c r="DV517" s="65"/>
      <c r="DW517" s="65"/>
      <c r="DX517" s="65"/>
      <c r="DY517" s="65"/>
      <c r="DZ517" s="65"/>
      <c r="EA517" s="65"/>
      <c r="EB517" s="65"/>
      <c r="EC517" s="65"/>
      <c r="ED517" s="65"/>
      <c r="EE517" s="65"/>
      <c r="EF517" s="65"/>
      <c r="EG517" s="65"/>
      <c r="EH517" s="65"/>
      <c r="EI517" s="65"/>
      <c r="EJ517" s="65"/>
      <c r="EK517" s="65"/>
      <c r="EL517" s="65"/>
      <c r="EM517" s="65"/>
      <c r="EN517" s="65"/>
      <c r="EO517" s="65"/>
      <c r="EP517" s="65"/>
      <c r="EQ517" s="65"/>
      <c r="ER517" s="65"/>
      <c r="ES517" s="65"/>
      <c r="ET517" s="65"/>
      <c r="EU517" s="65"/>
      <c r="EV517" s="65"/>
      <c r="EW517" s="65"/>
      <c r="EX517" s="65"/>
      <c r="EY517" s="65"/>
      <c r="EZ517" s="65"/>
      <c r="FA517" s="65"/>
      <c r="FB517" s="65"/>
      <c r="FC517" s="65"/>
      <c r="FD517" s="65"/>
      <c r="FE517" s="65"/>
      <c r="FF517" s="65"/>
      <c r="FG517" s="65"/>
      <c r="FH517" s="65"/>
      <c r="FI517" s="65"/>
      <c r="FJ517" s="65"/>
      <c r="FK517" s="65"/>
      <c r="FL517" s="65"/>
      <c r="FM517" s="65"/>
      <c r="FN517" s="65"/>
      <c r="FO517" s="65"/>
      <c r="FP517" s="65"/>
      <c r="FQ517" s="65"/>
      <c r="FR517" s="65"/>
      <c r="FS517" s="65"/>
      <c r="FT517" s="65"/>
      <c r="FU517" s="65"/>
      <c r="FV517" s="65"/>
      <c r="FW517" s="65"/>
      <c r="FX517" s="65"/>
      <c r="FY517" s="65"/>
      <c r="FZ517" s="65"/>
      <c r="GA517" s="65"/>
      <c r="GB517" s="65"/>
      <c r="GC517" s="65"/>
      <c r="GD517" s="65"/>
      <c r="GE517" s="65" t="s">
        <v>1072</v>
      </c>
      <c r="GF517" s="65" t="s">
        <v>1072</v>
      </c>
      <c r="GG517" s="65" t="s">
        <v>1072</v>
      </c>
      <c r="GH517" s="65" t="s">
        <v>1072</v>
      </c>
      <c r="GI517" s="65" t="s">
        <v>1072</v>
      </c>
      <c r="GJ517" s="65" t="s">
        <v>1072</v>
      </c>
      <c r="GK517" s="65" t="s">
        <v>1072</v>
      </c>
      <c r="GL517" s="65" t="s">
        <v>1072</v>
      </c>
      <c r="GM517" s="65" t="s">
        <v>1072</v>
      </c>
      <c r="GN517" s="65" t="s">
        <v>1072</v>
      </c>
      <c r="GO517" s="65"/>
      <c r="GP517" s="65"/>
      <c r="GQ517" s="65"/>
      <c r="GR517" s="65"/>
      <c r="GS517" s="65"/>
      <c r="GT517" s="65"/>
      <c r="GU517" s="65"/>
      <c r="GV517" s="65"/>
      <c r="GW517" s="65"/>
      <c r="GX517" s="65"/>
      <c r="GY517" s="65"/>
      <c r="GZ517" s="65"/>
      <c r="HA517" s="65"/>
      <c r="HB517" s="65"/>
      <c r="HC517" s="65"/>
      <c r="HD517" s="65"/>
      <c r="HE517" s="65"/>
      <c r="HF517" s="65"/>
      <c r="HG517" s="65"/>
      <c r="HH517" s="65"/>
      <c r="HI517" s="65"/>
      <c r="HJ517" s="65"/>
      <c r="HK517" s="65"/>
      <c r="HL517" s="65"/>
      <c r="HM517" s="65"/>
      <c r="HN517" s="65"/>
      <c r="HO517" s="65"/>
      <c r="HP517" s="65"/>
      <c r="HQ517" s="65"/>
      <c r="HR517" s="65"/>
      <c r="HS517" s="65"/>
      <c r="HT517" s="65"/>
      <c r="HU517" s="65"/>
      <c r="HV517" s="65"/>
      <c r="HW517" s="65"/>
      <c r="HX517" s="65"/>
      <c r="HY517" s="65"/>
      <c r="HZ517" s="65"/>
      <c r="IA517" s="65"/>
      <c r="IB517" s="65"/>
      <c r="IC517" s="65"/>
      <c r="ID517" s="65"/>
    </row>
    <row r="518" spans="1:238" s="175" customFormat="1" ht="16.5" customHeight="1" x14ac:dyDescent="0.45">
      <c r="A518" s="64"/>
      <c r="C518" s="398" t="s">
        <v>1351</v>
      </c>
      <c r="D518" s="398"/>
      <c r="E518" s="398"/>
      <c r="F518" s="398"/>
      <c r="G518" s="398"/>
      <c r="H518" s="398"/>
      <c r="I518" s="398"/>
      <c r="J518" s="398"/>
      <c r="K518" s="398"/>
      <c r="L518" s="398"/>
      <c r="Y518" s="176"/>
      <c r="Z518" s="176"/>
      <c r="AA518" s="176"/>
      <c r="AB518" s="176"/>
      <c r="AC518" s="176"/>
      <c r="AD518" s="176"/>
      <c r="AE518" s="176"/>
      <c r="AF518" s="176"/>
      <c r="AG518" s="176"/>
      <c r="AH518" s="176"/>
      <c r="AI518" s="176"/>
      <c r="AJ518" s="176"/>
      <c r="AK518" s="176"/>
      <c r="AL518" s="176"/>
      <c r="AM518" s="176"/>
      <c r="AN518" s="176"/>
      <c r="AO518" s="176"/>
      <c r="AP518" s="176"/>
      <c r="AQ518" s="176"/>
      <c r="AR518" s="176"/>
      <c r="AS518" s="176"/>
      <c r="AT518" s="176"/>
      <c r="AU518" s="176"/>
      <c r="AV518" s="176"/>
      <c r="AW518" s="176"/>
      <c r="AX518" s="176"/>
      <c r="AY518" s="176"/>
      <c r="AZ518" s="176"/>
      <c r="BA518" s="176"/>
      <c r="BB518" s="176"/>
      <c r="BC518" s="176"/>
      <c r="BD518" s="176"/>
      <c r="BE518" s="176"/>
      <c r="BF518" s="176"/>
      <c r="BG518" s="176"/>
      <c r="BH518" s="176"/>
      <c r="BI518" s="176"/>
      <c r="BJ518" s="176"/>
      <c r="BK518" s="176"/>
      <c r="BL518" s="176"/>
      <c r="BM518" s="176"/>
      <c r="BN518" s="176"/>
      <c r="BO518" s="176"/>
      <c r="BP518" s="176"/>
      <c r="BQ518" s="176"/>
      <c r="BR518" s="176"/>
      <c r="BS518" s="176"/>
      <c r="BT518" s="176"/>
      <c r="BU518" s="176"/>
      <c r="BV518" s="176"/>
      <c r="BW518" s="176"/>
      <c r="BX518" s="176"/>
      <c r="BY518" s="176"/>
      <c r="BZ518" s="176"/>
      <c r="CA518" s="176"/>
      <c r="CB518" s="176"/>
      <c r="CC518" s="176"/>
      <c r="CD518" s="176"/>
      <c r="CE518" s="176"/>
      <c r="CF518" s="176"/>
      <c r="CG518" s="176"/>
      <c r="CH518" s="176"/>
      <c r="CI518" s="176"/>
      <c r="CJ518" s="176"/>
      <c r="CK518" s="176"/>
      <c r="CL518" s="176"/>
      <c r="CM518" s="176"/>
      <c r="CN518" s="176"/>
      <c r="CO518" s="176"/>
      <c r="CP518" s="176"/>
      <c r="CQ518" s="176"/>
      <c r="CR518" s="176"/>
      <c r="CS518" s="176"/>
      <c r="CT518" s="176"/>
      <c r="CU518" s="176"/>
      <c r="CV518" s="176"/>
      <c r="CW518" s="176"/>
      <c r="CX518" s="176"/>
      <c r="CY518" s="176"/>
      <c r="CZ518" s="176"/>
      <c r="DA518" s="176"/>
      <c r="DB518" s="176"/>
      <c r="DC518" s="176"/>
      <c r="DD518" s="176"/>
      <c r="DE518" s="176"/>
      <c r="DF518" s="176"/>
      <c r="DG518" s="176"/>
      <c r="DH518" s="176"/>
      <c r="DI518" s="176"/>
      <c r="DJ518" s="176"/>
      <c r="DK518" s="176"/>
      <c r="DL518" s="176"/>
      <c r="DM518" s="176"/>
      <c r="DN518" s="176"/>
      <c r="DO518" s="176"/>
      <c r="DP518" s="176"/>
      <c r="DQ518" s="176"/>
      <c r="DR518" s="176"/>
      <c r="DS518" s="176"/>
      <c r="DT518" s="176"/>
      <c r="DU518" s="176"/>
      <c r="DV518" s="176"/>
      <c r="DW518" s="176"/>
      <c r="DX518" s="176"/>
      <c r="DY518" s="176"/>
      <c r="DZ518" s="176"/>
      <c r="EA518" s="176"/>
      <c r="EB518" s="176"/>
      <c r="EC518" s="176"/>
      <c r="ED518" s="176"/>
      <c r="EE518" s="176"/>
      <c r="EF518" s="176"/>
      <c r="EG518" s="176"/>
      <c r="EH518" s="176"/>
      <c r="EI518" s="176"/>
      <c r="EJ518" s="176"/>
      <c r="EK518" s="176"/>
      <c r="EL518" s="176"/>
      <c r="EM518" s="176"/>
      <c r="EN518" s="176"/>
      <c r="EO518" s="176"/>
      <c r="EP518" s="176"/>
      <c r="EQ518" s="176"/>
      <c r="ER518" s="176"/>
      <c r="ES518" s="176"/>
      <c r="ET518" s="176"/>
      <c r="EU518" s="176"/>
      <c r="EV518" s="176"/>
      <c r="EW518" s="176"/>
      <c r="EX518" s="176"/>
      <c r="EY518" s="176"/>
      <c r="EZ518" s="176"/>
      <c r="FA518" s="176"/>
      <c r="FB518" s="176"/>
      <c r="FC518" s="176"/>
      <c r="FD518" s="176"/>
      <c r="FE518" s="176"/>
      <c r="FF518" s="176"/>
      <c r="FG518" s="176"/>
      <c r="FH518" s="176"/>
      <c r="FI518" s="176"/>
      <c r="FJ518" s="176"/>
      <c r="FK518" s="176"/>
      <c r="FL518" s="176"/>
      <c r="FM518" s="176"/>
      <c r="FN518" s="176"/>
      <c r="FO518" s="176"/>
      <c r="FP518" s="176"/>
      <c r="FQ518" s="176"/>
      <c r="FR518" s="176"/>
      <c r="FS518" s="176"/>
      <c r="FT518" s="176"/>
      <c r="FU518" s="176"/>
      <c r="FV518" s="176"/>
      <c r="FW518" s="176"/>
      <c r="FX518" s="176"/>
      <c r="FY518" s="176"/>
      <c r="FZ518" s="176"/>
      <c r="GA518" s="176"/>
      <c r="GB518" s="176"/>
      <c r="GC518" s="176"/>
      <c r="GD518" s="176"/>
      <c r="GE518" s="176"/>
      <c r="GF518" s="176"/>
      <c r="GG518" s="176"/>
      <c r="GH518" s="176"/>
      <c r="GI518" s="176"/>
      <c r="GJ518" s="176"/>
      <c r="GK518" s="176"/>
      <c r="GL518" s="176"/>
      <c r="GM518" s="176"/>
      <c r="GN518" s="176"/>
      <c r="GO518" s="176"/>
      <c r="GP518" s="176"/>
      <c r="GQ518" s="176"/>
      <c r="GR518" s="176"/>
      <c r="GS518" s="176"/>
      <c r="GT518" s="176"/>
      <c r="GU518" s="176"/>
      <c r="GV518" s="176"/>
      <c r="GW518" s="176"/>
      <c r="GX518" s="176"/>
      <c r="GY518" s="176"/>
      <c r="GZ518" s="176"/>
      <c r="HA518" s="176"/>
      <c r="HB518" s="176"/>
      <c r="HC518" s="176"/>
      <c r="HD518" s="176"/>
      <c r="HE518" s="176"/>
      <c r="HF518" s="176"/>
      <c r="HG518" s="176"/>
      <c r="HH518" s="176"/>
      <c r="HI518" s="176"/>
      <c r="HJ518" s="176"/>
      <c r="HK518" s="176"/>
      <c r="HL518" s="176"/>
      <c r="HM518" s="176"/>
      <c r="HN518" s="176"/>
      <c r="HO518" s="176"/>
      <c r="HP518" s="176"/>
      <c r="HQ518" s="176"/>
      <c r="HR518" s="176"/>
      <c r="HS518" s="176"/>
      <c r="HT518" s="176"/>
      <c r="HU518" s="176"/>
      <c r="HV518" s="176"/>
      <c r="HW518" s="176"/>
      <c r="HX518" s="176"/>
      <c r="HY518" s="176"/>
      <c r="HZ518" s="176"/>
      <c r="IA518" s="176"/>
      <c r="IB518" s="176"/>
      <c r="IC518" s="176"/>
      <c r="ID518" s="176"/>
    </row>
    <row r="519" spans="1:238" customFormat="1" ht="21" customHeight="1" x14ac:dyDescent="0.45"/>
    <row r="520" spans="1:238" s="79" customFormat="1" ht="22.5" customHeight="1" x14ac:dyDescent="0.45">
      <c r="A520" s="399" t="s">
        <v>1353</v>
      </c>
      <c r="B520" s="399"/>
      <c r="C520" s="399"/>
      <c r="D520" s="399"/>
      <c r="E520" s="399"/>
      <c r="F520" s="399"/>
      <c r="G520" s="399"/>
      <c r="H520" s="399"/>
      <c r="I520" s="399"/>
      <c r="J520" s="399"/>
      <c r="K520" s="399"/>
      <c r="L520" s="399"/>
      <c r="M520" s="399"/>
      <c r="N520" s="399"/>
      <c r="O520" s="177"/>
      <c r="P520" s="177"/>
      <c r="Q520"/>
      <c r="R520"/>
      <c r="S520"/>
      <c r="T520"/>
      <c r="U520"/>
      <c r="V520"/>
      <c r="W520"/>
      <c r="X520"/>
      <c r="Y520" s="65"/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65"/>
      <c r="AS520" s="65"/>
      <c r="AT520" s="65"/>
      <c r="AU520" s="65"/>
      <c r="AV520" s="65"/>
      <c r="AW520" s="65"/>
      <c r="AX520" s="65"/>
      <c r="AY520" s="65"/>
      <c r="AZ520" s="65"/>
      <c r="BA520" s="65"/>
      <c r="BB520" s="65"/>
      <c r="BC520" s="65"/>
      <c r="BD520" s="65"/>
      <c r="BE520" s="65"/>
      <c r="BF520" s="65"/>
      <c r="BG520" s="65"/>
      <c r="BH520" s="65"/>
      <c r="BI520" s="65"/>
      <c r="BJ520" s="65"/>
      <c r="BK520" s="65"/>
      <c r="BL520" s="65"/>
      <c r="BM520" s="65"/>
      <c r="BN520" s="65"/>
      <c r="BO520" s="65"/>
      <c r="BP520" s="65"/>
      <c r="BQ520" s="65"/>
      <c r="BR520" s="65"/>
      <c r="BS520" s="65"/>
      <c r="BT520" s="65"/>
      <c r="BU520" s="65"/>
      <c r="BV520" s="65"/>
      <c r="BW520" s="65"/>
      <c r="BX520" s="65"/>
      <c r="BY520" s="65"/>
      <c r="BZ520" s="65"/>
      <c r="CA520" s="65"/>
      <c r="CB520" s="65"/>
      <c r="CC520" s="65"/>
      <c r="CD520" s="65"/>
      <c r="CE520" s="65"/>
      <c r="CF520" s="65"/>
      <c r="CG520" s="65"/>
      <c r="CH520" s="65"/>
      <c r="CI520" s="65"/>
      <c r="CJ520" s="65"/>
      <c r="CK520" s="65"/>
      <c r="CL520" s="65"/>
      <c r="CM520" s="65"/>
      <c r="CN520" s="65"/>
      <c r="CO520" s="65"/>
      <c r="CP520" s="65"/>
      <c r="CQ520" s="65"/>
      <c r="CR520" s="65"/>
      <c r="CS520" s="65"/>
      <c r="CT520" s="65"/>
      <c r="CU520" s="65"/>
      <c r="CV520" s="65"/>
      <c r="CW520" s="65"/>
      <c r="CX520" s="65"/>
      <c r="CY520" s="65"/>
      <c r="CZ520" s="65"/>
      <c r="DA520" s="65"/>
      <c r="DB520" s="65"/>
      <c r="DC520" s="65"/>
      <c r="DD520" s="65"/>
      <c r="DE520" s="65"/>
      <c r="DF520" s="65"/>
      <c r="DG520" s="65"/>
      <c r="DH520" s="65"/>
      <c r="DI520" s="65"/>
      <c r="DJ520" s="65"/>
      <c r="DK520" s="65"/>
      <c r="DL520" s="65"/>
      <c r="DM520" s="65"/>
      <c r="DN520" s="65"/>
      <c r="DO520" s="65"/>
      <c r="DP520" s="65"/>
      <c r="DQ520" s="65"/>
      <c r="DR520" s="65"/>
      <c r="DS520" s="65"/>
      <c r="DT520" s="65"/>
      <c r="DU520" s="65"/>
      <c r="DV520" s="65"/>
      <c r="DW520" s="65"/>
      <c r="DX520" s="65"/>
      <c r="DY520" s="65"/>
      <c r="DZ520" s="65"/>
      <c r="EA520" s="65"/>
      <c r="EB520" s="65"/>
      <c r="EC520" s="65"/>
      <c r="ED520" s="65"/>
      <c r="EE520" s="65"/>
      <c r="EF520" s="65"/>
      <c r="EG520" s="65"/>
      <c r="EH520" s="65"/>
      <c r="EI520" s="65"/>
      <c r="EJ520" s="65"/>
      <c r="EK520" s="65"/>
      <c r="EL520" s="65"/>
      <c r="EM520" s="65"/>
      <c r="EN520" s="65"/>
      <c r="EO520" s="65"/>
      <c r="EP520" s="65"/>
      <c r="EQ520" s="65"/>
      <c r="ER520" s="65"/>
      <c r="ES520" s="65"/>
      <c r="ET520" s="65"/>
      <c r="EU520" s="65"/>
      <c r="EV520" s="65"/>
      <c r="EW520" s="65"/>
      <c r="EX520" s="65"/>
      <c r="EY520" s="65"/>
      <c r="EZ520" s="65"/>
      <c r="FA520" s="65"/>
      <c r="FB520" s="65"/>
      <c r="FC520" s="65"/>
      <c r="FD520" s="65"/>
      <c r="FE520" s="65"/>
      <c r="FF520" s="65"/>
      <c r="FG520" s="65"/>
      <c r="FH520" s="65"/>
      <c r="FI520" s="65"/>
      <c r="FJ520" s="65"/>
      <c r="FK520" s="65"/>
      <c r="FL520" s="65"/>
      <c r="FM520" s="65"/>
      <c r="FN520" s="65"/>
      <c r="FO520" s="65"/>
      <c r="FP520" s="65"/>
      <c r="FQ520" s="65"/>
      <c r="FR520" s="65"/>
      <c r="FS520" s="65"/>
      <c r="FT520" s="65"/>
      <c r="FU520" s="65"/>
      <c r="FV520" s="65"/>
      <c r="FW520" s="65"/>
      <c r="FX520" s="65"/>
      <c r="FY520" s="65"/>
      <c r="FZ520" s="65"/>
      <c r="GA520" s="65"/>
      <c r="GB520" s="65"/>
      <c r="GC520" s="65"/>
      <c r="GD520" s="65"/>
      <c r="GE520" s="65"/>
      <c r="GF520" s="65"/>
      <c r="GG520" s="65"/>
      <c r="GH520" s="65"/>
      <c r="GI520" s="65"/>
      <c r="GJ520" s="65"/>
      <c r="GK520" s="65"/>
      <c r="GL520" s="65"/>
      <c r="GM520" s="65"/>
      <c r="GN520" s="65"/>
      <c r="GO520" s="98" t="s">
        <v>1353</v>
      </c>
      <c r="GP520" s="98" t="s">
        <v>1072</v>
      </c>
      <c r="GQ520" s="98" t="s">
        <v>1072</v>
      </c>
      <c r="GR520" s="98" t="s">
        <v>1072</v>
      </c>
      <c r="GS520" s="98" t="s">
        <v>1072</v>
      </c>
      <c r="GT520" s="98" t="s">
        <v>1072</v>
      </c>
      <c r="GU520" s="98" t="s">
        <v>1072</v>
      </c>
      <c r="GV520" s="98" t="s">
        <v>1072</v>
      </c>
      <c r="GW520" s="98" t="s">
        <v>1072</v>
      </c>
      <c r="GX520" s="98" t="s">
        <v>1072</v>
      </c>
      <c r="GY520" s="98" t="s">
        <v>1072</v>
      </c>
      <c r="GZ520" s="98" t="s">
        <v>1072</v>
      </c>
      <c r="HA520" s="98" t="s">
        <v>1072</v>
      </c>
      <c r="HB520" s="98" t="s">
        <v>1072</v>
      </c>
      <c r="HC520" s="65"/>
      <c r="HD520" s="65"/>
      <c r="HE520" s="65"/>
      <c r="HF520" s="65"/>
      <c r="HG520" s="65"/>
      <c r="HH520" s="65"/>
      <c r="HI520" s="65"/>
      <c r="HJ520" s="65"/>
      <c r="HK520" s="65"/>
      <c r="HL520" s="65"/>
      <c r="HM520" s="65"/>
      <c r="HN520" s="65"/>
      <c r="HO520" s="65"/>
      <c r="HP520" s="65"/>
      <c r="HQ520" s="65"/>
      <c r="HR520" s="65"/>
      <c r="HS520" s="65"/>
      <c r="HT520" s="65"/>
      <c r="HU520" s="65"/>
      <c r="HV520" s="65"/>
      <c r="HW520" s="65"/>
      <c r="HX520" s="65"/>
      <c r="HY520" s="65"/>
      <c r="HZ520" s="65"/>
      <c r="IA520" s="65"/>
      <c r="IB520" s="65"/>
      <c r="IC520" s="65"/>
      <c r="ID520" s="65"/>
    </row>
    <row r="521" spans="1:238" s="79" customFormat="1" ht="11.25" customHeight="1" x14ac:dyDescent="0.45">
      <c r="A521" s="399" t="s">
        <v>1354</v>
      </c>
      <c r="B521" s="399"/>
      <c r="C521" s="399"/>
      <c r="D521" s="399"/>
      <c r="E521" s="399"/>
      <c r="F521" s="399"/>
      <c r="G521" s="399"/>
      <c r="H521" s="399"/>
      <c r="I521" s="399"/>
      <c r="J521" s="399"/>
      <c r="K521" s="399"/>
      <c r="L521" s="399"/>
      <c r="M521" s="399"/>
      <c r="N521" s="399"/>
      <c r="O521" s="177"/>
      <c r="P521" s="177"/>
      <c r="Q521"/>
      <c r="R521"/>
      <c r="S521"/>
      <c r="T521"/>
      <c r="U521"/>
      <c r="V521"/>
      <c r="W521"/>
      <c r="X521"/>
      <c r="Y521" s="65"/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  <c r="AL521" s="65"/>
      <c r="AM521" s="65"/>
      <c r="AN521" s="65"/>
      <c r="AO521" s="65"/>
      <c r="AP521" s="65"/>
      <c r="AQ521" s="65"/>
      <c r="AR521" s="65"/>
      <c r="AS521" s="65"/>
      <c r="AT521" s="65"/>
      <c r="AU521" s="65"/>
      <c r="AV521" s="65"/>
      <c r="AW521" s="65"/>
      <c r="AX521" s="65"/>
      <c r="AY521" s="65"/>
      <c r="AZ521" s="65"/>
      <c r="BA521" s="65"/>
      <c r="BB521" s="65"/>
      <c r="BC521" s="65"/>
      <c r="BD521" s="65"/>
      <c r="BE521" s="65"/>
      <c r="BF521" s="65"/>
      <c r="BG521" s="65"/>
      <c r="BH521" s="65"/>
      <c r="BI521" s="65"/>
      <c r="BJ521" s="65"/>
      <c r="BK521" s="65"/>
      <c r="BL521" s="65"/>
      <c r="BM521" s="65"/>
      <c r="BN521" s="65"/>
      <c r="BO521" s="65"/>
      <c r="BP521" s="65"/>
      <c r="BQ521" s="65"/>
      <c r="BR521" s="65"/>
      <c r="BS521" s="65"/>
      <c r="BT521" s="65"/>
      <c r="BU521" s="65"/>
      <c r="BV521" s="65"/>
      <c r="BW521" s="65"/>
      <c r="BX521" s="65"/>
      <c r="BY521" s="65"/>
      <c r="BZ521" s="65"/>
      <c r="CA521" s="65"/>
      <c r="CB521" s="65"/>
      <c r="CC521" s="65"/>
      <c r="CD521" s="65"/>
      <c r="CE521" s="65"/>
      <c r="CF521" s="65"/>
      <c r="CG521" s="65"/>
      <c r="CH521" s="65"/>
      <c r="CI521" s="65"/>
      <c r="CJ521" s="65"/>
      <c r="CK521" s="65"/>
      <c r="CL521" s="65"/>
      <c r="CM521" s="65"/>
      <c r="CN521" s="65"/>
      <c r="CO521" s="65"/>
      <c r="CP521" s="65"/>
      <c r="CQ521" s="65"/>
      <c r="CR521" s="65"/>
      <c r="CS521" s="65"/>
      <c r="CT521" s="65"/>
      <c r="CU521" s="65"/>
      <c r="CV521" s="65"/>
      <c r="CW521" s="65"/>
      <c r="CX521" s="65"/>
      <c r="CY521" s="65"/>
      <c r="CZ521" s="65"/>
      <c r="DA521" s="65"/>
      <c r="DB521" s="65"/>
      <c r="DC521" s="65"/>
      <c r="DD521" s="65"/>
      <c r="DE521" s="65"/>
      <c r="DF521" s="65"/>
      <c r="DG521" s="65"/>
      <c r="DH521" s="65"/>
      <c r="DI521" s="65"/>
      <c r="DJ521" s="65"/>
      <c r="DK521" s="65"/>
      <c r="DL521" s="65"/>
      <c r="DM521" s="65"/>
      <c r="DN521" s="65"/>
      <c r="DO521" s="65"/>
      <c r="DP521" s="65"/>
      <c r="DQ521" s="65"/>
      <c r="DR521" s="65"/>
      <c r="DS521" s="65"/>
      <c r="DT521" s="65"/>
      <c r="DU521" s="65"/>
      <c r="DV521" s="65"/>
      <c r="DW521" s="65"/>
      <c r="DX521" s="65"/>
      <c r="DY521" s="65"/>
      <c r="DZ521" s="65"/>
      <c r="EA521" s="65"/>
      <c r="EB521" s="65"/>
      <c r="EC521" s="65"/>
      <c r="ED521" s="65"/>
      <c r="EE521" s="65"/>
      <c r="EF521" s="65"/>
      <c r="EG521" s="65"/>
      <c r="EH521" s="65"/>
      <c r="EI521" s="65"/>
      <c r="EJ521" s="65"/>
      <c r="EK521" s="65"/>
      <c r="EL521" s="65"/>
      <c r="EM521" s="65"/>
      <c r="EN521" s="65"/>
      <c r="EO521" s="65"/>
      <c r="EP521" s="65"/>
      <c r="EQ521" s="65"/>
      <c r="ER521" s="65"/>
      <c r="ES521" s="65"/>
      <c r="ET521" s="65"/>
      <c r="EU521" s="65"/>
      <c r="EV521" s="65"/>
      <c r="EW521" s="65"/>
      <c r="EX521" s="65"/>
      <c r="EY521" s="65"/>
      <c r="EZ521" s="65"/>
      <c r="FA521" s="65"/>
      <c r="FB521" s="65"/>
      <c r="FC521" s="65"/>
      <c r="FD521" s="65"/>
      <c r="FE521" s="65"/>
      <c r="FF521" s="65"/>
      <c r="FG521" s="65"/>
      <c r="FH521" s="65"/>
      <c r="FI521" s="65"/>
      <c r="FJ521" s="65"/>
      <c r="FK521" s="65"/>
      <c r="FL521" s="65"/>
      <c r="FM521" s="65"/>
      <c r="FN521" s="65"/>
      <c r="FO521" s="65"/>
      <c r="FP521" s="65"/>
      <c r="FQ521" s="65"/>
      <c r="FR521" s="65"/>
      <c r="FS521" s="65"/>
      <c r="FT521" s="65"/>
      <c r="FU521" s="65"/>
      <c r="FV521" s="65"/>
      <c r="FW521" s="65"/>
      <c r="FX521" s="65"/>
      <c r="FY521" s="65"/>
      <c r="FZ521" s="65"/>
      <c r="GA521" s="65"/>
      <c r="GB521" s="65"/>
      <c r="GC521" s="65"/>
      <c r="GD521" s="65"/>
      <c r="GE521" s="65"/>
      <c r="GF521" s="65"/>
      <c r="GG521" s="65"/>
      <c r="GH521" s="65"/>
      <c r="GI521" s="65"/>
      <c r="GJ521" s="65"/>
      <c r="GK521" s="65"/>
      <c r="GL521" s="65"/>
      <c r="GM521" s="65"/>
      <c r="GN521" s="65"/>
      <c r="GO521" s="65"/>
      <c r="GP521" s="65"/>
      <c r="GQ521" s="65"/>
      <c r="GR521" s="65"/>
      <c r="GS521" s="65"/>
      <c r="GT521" s="65"/>
      <c r="GU521" s="65"/>
      <c r="GV521" s="65"/>
      <c r="GW521" s="65"/>
      <c r="GX521" s="65"/>
      <c r="GY521" s="65"/>
      <c r="GZ521" s="65"/>
      <c r="HA521" s="65"/>
      <c r="HB521" s="65"/>
      <c r="HC521" s="98" t="s">
        <v>1354</v>
      </c>
      <c r="HD521" s="98" t="s">
        <v>1072</v>
      </c>
      <c r="HE521" s="98" t="s">
        <v>1072</v>
      </c>
      <c r="HF521" s="98" t="s">
        <v>1072</v>
      </c>
      <c r="HG521" s="98" t="s">
        <v>1072</v>
      </c>
      <c r="HH521" s="98" t="s">
        <v>1072</v>
      </c>
      <c r="HI521" s="98" t="s">
        <v>1072</v>
      </c>
      <c r="HJ521" s="98" t="s">
        <v>1072</v>
      </c>
      <c r="HK521" s="98" t="s">
        <v>1072</v>
      </c>
      <c r="HL521" s="98" t="s">
        <v>1072</v>
      </c>
      <c r="HM521" s="98" t="s">
        <v>1072</v>
      </c>
      <c r="HN521" s="98" t="s">
        <v>1072</v>
      </c>
      <c r="HO521" s="98" t="s">
        <v>1072</v>
      </c>
      <c r="HP521" s="98" t="s">
        <v>1072</v>
      </c>
      <c r="HQ521" s="65"/>
      <c r="HR521" s="65"/>
      <c r="HS521" s="65"/>
      <c r="HT521" s="65"/>
      <c r="HU521" s="65"/>
      <c r="HV521" s="65"/>
      <c r="HW521" s="65"/>
      <c r="HX521" s="65"/>
      <c r="HY521" s="65"/>
      <c r="HZ521" s="65"/>
      <c r="IA521" s="65"/>
      <c r="IB521" s="65"/>
      <c r="IC521" s="65"/>
      <c r="ID521" s="65"/>
    </row>
    <row r="522" spans="1:238" s="79" customFormat="1" ht="14.25" x14ac:dyDescent="0.45">
      <c r="A522" s="399" t="s">
        <v>1355</v>
      </c>
      <c r="B522" s="399"/>
      <c r="C522" s="399"/>
      <c r="D522" s="399"/>
      <c r="E522" s="399"/>
      <c r="F522" s="399"/>
      <c r="G522" s="399"/>
      <c r="H522" s="399"/>
      <c r="I522" s="399"/>
      <c r="J522" s="399"/>
      <c r="K522" s="399"/>
      <c r="L522" s="399"/>
      <c r="M522" s="399"/>
      <c r="N522" s="399"/>
      <c r="O522" s="177"/>
      <c r="P522" s="177"/>
      <c r="Q522"/>
      <c r="R522"/>
      <c r="S522"/>
      <c r="T522"/>
      <c r="U522"/>
      <c r="V522"/>
      <c r="W522"/>
      <c r="X522"/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65"/>
      <c r="AS522" s="65"/>
      <c r="AT522" s="65"/>
      <c r="AU522" s="65"/>
      <c r="AV522" s="65"/>
      <c r="AW522" s="65"/>
      <c r="AX522" s="65"/>
      <c r="AY522" s="65"/>
      <c r="AZ522" s="65"/>
      <c r="BA522" s="65"/>
      <c r="BB522" s="65"/>
      <c r="BC522" s="65"/>
      <c r="BD522" s="65"/>
      <c r="BE522" s="65"/>
      <c r="BF522" s="65"/>
      <c r="BG522" s="65"/>
      <c r="BH522" s="65"/>
      <c r="BI522" s="65"/>
      <c r="BJ522" s="65"/>
      <c r="BK522" s="65"/>
      <c r="BL522" s="65"/>
      <c r="BM522" s="65"/>
      <c r="BN522" s="65"/>
      <c r="BO522" s="65"/>
      <c r="BP522" s="65"/>
      <c r="BQ522" s="65"/>
      <c r="BR522" s="65"/>
      <c r="BS522" s="65"/>
      <c r="BT522" s="65"/>
      <c r="BU522" s="65"/>
      <c r="BV522" s="65"/>
      <c r="BW522" s="65"/>
      <c r="BX522" s="65"/>
      <c r="BY522" s="65"/>
      <c r="BZ522" s="65"/>
      <c r="CA522" s="65"/>
      <c r="CB522" s="65"/>
      <c r="CC522" s="65"/>
      <c r="CD522" s="65"/>
      <c r="CE522" s="65"/>
      <c r="CF522" s="65"/>
      <c r="CG522" s="65"/>
      <c r="CH522" s="65"/>
      <c r="CI522" s="65"/>
      <c r="CJ522" s="65"/>
      <c r="CK522" s="65"/>
      <c r="CL522" s="65"/>
      <c r="CM522" s="65"/>
      <c r="CN522" s="65"/>
      <c r="CO522" s="65"/>
      <c r="CP522" s="65"/>
      <c r="CQ522" s="65"/>
      <c r="CR522" s="65"/>
      <c r="CS522" s="65"/>
      <c r="CT522" s="65"/>
      <c r="CU522" s="65"/>
      <c r="CV522" s="65"/>
      <c r="CW522" s="65"/>
      <c r="CX522" s="65"/>
      <c r="CY522" s="65"/>
      <c r="CZ522" s="65"/>
      <c r="DA522" s="65"/>
      <c r="DB522" s="65"/>
      <c r="DC522" s="65"/>
      <c r="DD522" s="65"/>
      <c r="DE522" s="65"/>
      <c r="DF522" s="65"/>
      <c r="DG522" s="65"/>
      <c r="DH522" s="65"/>
      <c r="DI522" s="65"/>
      <c r="DJ522" s="65"/>
      <c r="DK522" s="65"/>
      <c r="DL522" s="65"/>
      <c r="DM522" s="65"/>
      <c r="DN522" s="65"/>
      <c r="DO522" s="65"/>
      <c r="DP522" s="65"/>
      <c r="DQ522" s="65"/>
      <c r="DR522" s="65"/>
      <c r="DS522" s="65"/>
      <c r="DT522" s="65"/>
      <c r="DU522" s="65"/>
      <c r="DV522" s="65"/>
      <c r="DW522" s="65"/>
      <c r="DX522" s="65"/>
      <c r="DY522" s="65"/>
      <c r="DZ522" s="65"/>
      <c r="EA522" s="65"/>
      <c r="EB522" s="65"/>
      <c r="EC522" s="65"/>
      <c r="ED522" s="65"/>
      <c r="EE522" s="65"/>
      <c r="EF522" s="65"/>
      <c r="EG522" s="65"/>
      <c r="EH522" s="65"/>
      <c r="EI522" s="65"/>
      <c r="EJ522" s="65"/>
      <c r="EK522" s="65"/>
      <c r="EL522" s="65"/>
      <c r="EM522" s="65"/>
      <c r="EN522" s="65"/>
      <c r="EO522" s="65"/>
      <c r="EP522" s="65"/>
      <c r="EQ522" s="65"/>
      <c r="ER522" s="65"/>
      <c r="ES522" s="65"/>
      <c r="ET522" s="65"/>
      <c r="EU522" s="65"/>
      <c r="EV522" s="65"/>
      <c r="EW522" s="65"/>
      <c r="EX522" s="65"/>
      <c r="EY522" s="65"/>
      <c r="EZ522" s="65"/>
      <c r="FA522" s="65"/>
      <c r="FB522" s="65"/>
      <c r="FC522" s="65"/>
      <c r="FD522" s="65"/>
      <c r="FE522" s="65"/>
      <c r="FF522" s="65"/>
      <c r="FG522" s="65"/>
      <c r="FH522" s="65"/>
      <c r="FI522" s="65"/>
      <c r="FJ522" s="65"/>
      <c r="FK522" s="65"/>
      <c r="FL522" s="65"/>
      <c r="FM522" s="65"/>
      <c r="FN522" s="65"/>
      <c r="FO522" s="65"/>
      <c r="FP522" s="65"/>
      <c r="FQ522" s="65"/>
      <c r="FR522" s="65"/>
      <c r="FS522" s="65"/>
      <c r="FT522" s="65"/>
      <c r="FU522" s="65"/>
      <c r="FV522" s="65"/>
      <c r="FW522" s="65"/>
      <c r="FX522" s="65"/>
      <c r="FY522" s="65"/>
      <c r="FZ522" s="65"/>
      <c r="GA522" s="65"/>
      <c r="GB522" s="65"/>
      <c r="GC522" s="65"/>
      <c r="GD522" s="65"/>
      <c r="GE522" s="65"/>
      <c r="GF522" s="65"/>
      <c r="GG522" s="65"/>
      <c r="GH522" s="65"/>
      <c r="GI522" s="65"/>
      <c r="GJ522" s="65"/>
      <c r="GK522" s="65"/>
      <c r="GL522" s="65"/>
      <c r="GM522" s="65"/>
      <c r="GN522" s="65"/>
      <c r="GO522" s="65"/>
      <c r="GP522" s="65"/>
      <c r="GQ522" s="65"/>
      <c r="GR522" s="65"/>
      <c r="GS522" s="65"/>
      <c r="GT522" s="65"/>
      <c r="GU522" s="65"/>
      <c r="GV522" s="65"/>
      <c r="GW522" s="65"/>
      <c r="GX522" s="65"/>
      <c r="GY522" s="65"/>
      <c r="GZ522" s="65"/>
      <c r="HA522" s="65"/>
      <c r="HB522" s="65"/>
      <c r="HC522" s="65"/>
      <c r="HD522" s="65"/>
      <c r="HE522" s="65"/>
      <c r="HF522" s="65"/>
      <c r="HG522" s="65"/>
      <c r="HH522" s="65"/>
      <c r="HI522" s="65"/>
      <c r="HJ522" s="65"/>
      <c r="HK522" s="65"/>
      <c r="HL522" s="65"/>
      <c r="HM522" s="65"/>
      <c r="HN522" s="65"/>
      <c r="HO522" s="65"/>
      <c r="HP522" s="65"/>
      <c r="HQ522" s="98" t="s">
        <v>1355</v>
      </c>
      <c r="HR522" s="98" t="s">
        <v>1072</v>
      </c>
      <c r="HS522" s="98" t="s">
        <v>1072</v>
      </c>
      <c r="HT522" s="98" t="s">
        <v>1072</v>
      </c>
      <c r="HU522" s="98" t="s">
        <v>1072</v>
      </c>
      <c r="HV522" s="98" t="s">
        <v>1072</v>
      </c>
      <c r="HW522" s="98" t="s">
        <v>1072</v>
      </c>
      <c r="HX522" s="98" t="s">
        <v>1072</v>
      </c>
      <c r="HY522" s="98" t="s">
        <v>1072</v>
      </c>
      <c r="HZ522" s="98" t="s">
        <v>1072</v>
      </c>
      <c r="IA522" s="98" t="s">
        <v>1072</v>
      </c>
      <c r="IB522" s="98" t="s">
        <v>1072</v>
      </c>
      <c r="IC522" s="98" t="s">
        <v>1072</v>
      </c>
      <c r="ID522" s="98" t="s">
        <v>1072</v>
      </c>
    </row>
    <row r="523" spans="1:238" s="79" customFormat="1" ht="20.25" customHeight="1" x14ac:dyDescent="0.45">
      <c r="A523" s="107"/>
      <c r="B523" s="107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77"/>
      <c r="P523" s="177"/>
      <c r="Q523"/>
      <c r="R523"/>
      <c r="S523"/>
      <c r="T523"/>
      <c r="U523"/>
      <c r="V523"/>
      <c r="W523"/>
      <c r="X523"/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  <c r="AT523" s="65"/>
      <c r="AU523" s="65"/>
      <c r="AV523" s="65"/>
      <c r="AW523" s="65"/>
      <c r="AX523" s="65"/>
      <c r="AY523" s="65"/>
      <c r="AZ523" s="65"/>
      <c r="BA523" s="65"/>
      <c r="BB523" s="65"/>
      <c r="BC523" s="65"/>
      <c r="BD523" s="65"/>
      <c r="BE523" s="65"/>
      <c r="BF523" s="65"/>
      <c r="BG523" s="65"/>
      <c r="BH523" s="65"/>
      <c r="BI523" s="65"/>
      <c r="BJ523" s="65"/>
      <c r="BK523" s="65"/>
      <c r="BL523" s="65"/>
      <c r="BM523" s="65"/>
      <c r="BN523" s="65"/>
      <c r="BO523" s="65"/>
      <c r="BP523" s="65"/>
      <c r="BQ523" s="65"/>
      <c r="BR523" s="65"/>
      <c r="BS523" s="65"/>
      <c r="BT523" s="65"/>
      <c r="BU523" s="65"/>
      <c r="BV523" s="65"/>
      <c r="BW523" s="65"/>
      <c r="BX523" s="65"/>
      <c r="BY523" s="65"/>
      <c r="BZ523" s="65"/>
      <c r="CA523" s="65"/>
      <c r="CB523" s="65"/>
      <c r="CC523" s="65"/>
      <c r="CD523" s="65"/>
      <c r="CE523" s="65"/>
      <c r="CF523" s="65"/>
      <c r="CG523" s="65"/>
      <c r="CH523" s="65"/>
      <c r="CI523" s="65"/>
      <c r="CJ523" s="65"/>
      <c r="CK523" s="65"/>
      <c r="CL523" s="65"/>
      <c r="CM523" s="65"/>
      <c r="CN523" s="65"/>
      <c r="CO523" s="65"/>
      <c r="CP523" s="65"/>
      <c r="CQ523" s="65"/>
      <c r="CR523" s="65"/>
      <c r="CS523" s="65"/>
      <c r="CT523" s="65"/>
      <c r="CU523" s="65"/>
      <c r="CV523" s="65"/>
      <c r="CW523" s="65"/>
      <c r="CX523" s="65"/>
      <c r="CY523" s="65"/>
      <c r="CZ523" s="65"/>
      <c r="DA523" s="65"/>
      <c r="DB523" s="65"/>
      <c r="DC523" s="65"/>
      <c r="DD523" s="65"/>
      <c r="DE523" s="65"/>
      <c r="DF523" s="65"/>
      <c r="DG523" s="65"/>
      <c r="DH523" s="65"/>
      <c r="DI523" s="65"/>
      <c r="DJ523" s="65"/>
      <c r="DK523" s="65"/>
      <c r="DL523" s="65"/>
      <c r="DM523" s="65"/>
      <c r="DN523" s="65"/>
      <c r="DO523" s="65"/>
      <c r="DP523" s="65"/>
      <c r="DQ523" s="65"/>
      <c r="DR523" s="65"/>
      <c r="DS523" s="65"/>
      <c r="DT523" s="65"/>
      <c r="DU523" s="65"/>
      <c r="DV523" s="65"/>
      <c r="DW523" s="65"/>
      <c r="DX523" s="65"/>
      <c r="DY523" s="65"/>
      <c r="DZ523" s="65"/>
      <c r="EA523" s="65"/>
      <c r="EB523" s="65"/>
      <c r="EC523" s="65"/>
      <c r="ED523" s="65"/>
      <c r="EE523" s="65"/>
      <c r="EF523" s="65"/>
      <c r="EG523" s="65"/>
      <c r="EH523" s="65"/>
      <c r="EI523" s="65"/>
      <c r="EJ523" s="65"/>
      <c r="EK523" s="65"/>
      <c r="EL523" s="65"/>
      <c r="EM523" s="65"/>
      <c r="EN523" s="65"/>
      <c r="EO523" s="65"/>
      <c r="EP523" s="65"/>
      <c r="EQ523" s="65"/>
      <c r="ER523" s="65"/>
      <c r="ES523" s="65"/>
      <c r="ET523" s="65"/>
      <c r="EU523" s="65"/>
      <c r="EV523" s="65"/>
      <c r="EW523" s="65"/>
      <c r="EX523" s="65"/>
      <c r="EY523" s="65"/>
      <c r="EZ523" s="65"/>
      <c r="FA523" s="65"/>
      <c r="FB523" s="65"/>
      <c r="FC523" s="65"/>
      <c r="FD523" s="65"/>
      <c r="FE523" s="65"/>
      <c r="FF523" s="65"/>
      <c r="FG523" s="65"/>
      <c r="FH523" s="65"/>
      <c r="FI523" s="65"/>
      <c r="FJ523" s="65"/>
      <c r="FK523" s="65"/>
      <c r="FL523" s="65"/>
      <c r="FM523" s="65"/>
      <c r="FN523" s="65"/>
      <c r="FO523" s="65"/>
      <c r="FP523" s="65"/>
      <c r="FQ523" s="65"/>
      <c r="FR523" s="65"/>
      <c r="FS523" s="65"/>
      <c r="FT523" s="65"/>
      <c r="FU523" s="65"/>
      <c r="FV523" s="65"/>
      <c r="FW523" s="65"/>
      <c r="FX523" s="65"/>
      <c r="FY523" s="65"/>
      <c r="FZ523" s="65"/>
      <c r="GA523" s="65"/>
      <c r="GB523" s="65"/>
      <c r="GC523" s="65"/>
      <c r="GD523" s="65"/>
      <c r="GE523" s="65"/>
      <c r="GF523" s="65"/>
      <c r="GG523" s="65"/>
      <c r="GH523" s="65"/>
      <c r="GI523" s="65"/>
      <c r="GJ523" s="65"/>
      <c r="GK523" s="65"/>
      <c r="GL523" s="65"/>
      <c r="GM523" s="65"/>
      <c r="GN523" s="65"/>
      <c r="GO523" s="65"/>
      <c r="GP523" s="65"/>
      <c r="GQ523" s="65"/>
      <c r="GR523" s="65"/>
      <c r="GS523" s="65"/>
      <c r="GT523" s="65"/>
      <c r="GU523" s="65"/>
      <c r="GV523" s="65"/>
      <c r="GW523" s="65"/>
      <c r="GX523" s="65"/>
      <c r="GY523" s="65"/>
      <c r="GZ523" s="65"/>
      <c r="HA523" s="65"/>
      <c r="HB523" s="65"/>
      <c r="HC523" s="65"/>
      <c r="HD523" s="65"/>
      <c r="HE523" s="65"/>
      <c r="HF523" s="65"/>
      <c r="HG523" s="65"/>
      <c r="HH523" s="65"/>
      <c r="HI523" s="65"/>
      <c r="HJ523" s="65"/>
      <c r="HK523" s="65"/>
      <c r="HL523" s="65"/>
      <c r="HM523" s="65"/>
      <c r="HN523" s="65"/>
      <c r="HO523" s="65"/>
      <c r="HP523" s="65"/>
      <c r="HQ523" s="65"/>
      <c r="HR523" s="65"/>
      <c r="HS523" s="65"/>
      <c r="HT523" s="65"/>
      <c r="HU523" s="65"/>
      <c r="HV523" s="65"/>
      <c r="HW523" s="65"/>
      <c r="HX523" s="65"/>
      <c r="HY523" s="65"/>
      <c r="HZ523" s="65"/>
      <c r="IA523" s="65"/>
      <c r="IB523" s="65"/>
      <c r="IC523" s="65"/>
      <c r="ID523" s="65"/>
    </row>
    <row r="524" spans="1:238" customFormat="1" ht="14.25" x14ac:dyDescent="0.45">
      <c r="B524" s="178"/>
      <c r="D524" s="178"/>
      <c r="F524" s="178"/>
    </row>
  </sheetData>
  <mergeCells count="511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N44"/>
    <mergeCell ref="C45:N45"/>
    <mergeCell ref="C46:N46"/>
    <mergeCell ref="C47:E47"/>
    <mergeCell ref="C48:E48"/>
    <mergeCell ref="N35:N37"/>
    <mergeCell ref="C38:E38"/>
    <mergeCell ref="A39:N39"/>
    <mergeCell ref="A40:N40"/>
    <mergeCell ref="A41:N41"/>
    <mergeCell ref="C42:E4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A54:N54"/>
    <mergeCell ref="C67:E67"/>
    <mergeCell ref="A68:N68"/>
    <mergeCell ref="C69:E69"/>
    <mergeCell ref="C70:N70"/>
    <mergeCell ref="C71:N71"/>
    <mergeCell ref="C72:N72"/>
    <mergeCell ref="A61:N61"/>
    <mergeCell ref="C62:E62"/>
    <mergeCell ref="C63:N63"/>
    <mergeCell ref="C64:N64"/>
    <mergeCell ref="C65:N65"/>
    <mergeCell ref="C66:N66"/>
    <mergeCell ref="C79:E79"/>
    <mergeCell ref="C80:E80"/>
    <mergeCell ref="C81:E81"/>
    <mergeCell ref="C82:E82"/>
    <mergeCell ref="C83:E83"/>
    <mergeCell ref="C84:E84"/>
    <mergeCell ref="C73:N73"/>
    <mergeCell ref="C74:E74"/>
    <mergeCell ref="C75:E75"/>
    <mergeCell ref="C76:E76"/>
    <mergeCell ref="C77:E77"/>
    <mergeCell ref="C78:E78"/>
    <mergeCell ref="C91:E91"/>
    <mergeCell ref="C92:E92"/>
    <mergeCell ref="C93:N93"/>
    <mergeCell ref="C94:N94"/>
    <mergeCell ref="C95:N95"/>
    <mergeCell ref="C96:N96"/>
    <mergeCell ref="A85:N85"/>
    <mergeCell ref="C86:E86"/>
    <mergeCell ref="C87:N87"/>
    <mergeCell ref="C88:N88"/>
    <mergeCell ref="C89:N89"/>
    <mergeCell ref="C90:N90"/>
    <mergeCell ref="C103:N103"/>
    <mergeCell ref="C104:E104"/>
    <mergeCell ref="C105:E105"/>
    <mergeCell ref="C106:E106"/>
    <mergeCell ref="C107:E107"/>
    <mergeCell ref="C108:E108"/>
    <mergeCell ref="C97:E97"/>
    <mergeCell ref="A98:N98"/>
    <mergeCell ref="C99:E99"/>
    <mergeCell ref="C100:N100"/>
    <mergeCell ref="C101:N101"/>
    <mergeCell ref="C102:N102"/>
    <mergeCell ref="C115:E115"/>
    <mergeCell ref="C116:E116"/>
    <mergeCell ref="A117:N117"/>
    <mergeCell ref="C118:E118"/>
    <mergeCell ref="C119:N119"/>
    <mergeCell ref="C120:N120"/>
    <mergeCell ref="C109:E109"/>
    <mergeCell ref="C110:E110"/>
    <mergeCell ref="C111:E111"/>
    <mergeCell ref="C112:E112"/>
    <mergeCell ref="C113:E113"/>
    <mergeCell ref="C114:E114"/>
    <mergeCell ref="C127:N127"/>
    <mergeCell ref="C128:N128"/>
    <mergeCell ref="C129:N129"/>
    <mergeCell ref="C130:E130"/>
    <mergeCell ref="A131:N131"/>
    <mergeCell ref="A132:N132"/>
    <mergeCell ref="C121:N121"/>
    <mergeCell ref="C122:N122"/>
    <mergeCell ref="C123:E123"/>
    <mergeCell ref="A124:N124"/>
    <mergeCell ref="C125:E125"/>
    <mergeCell ref="C126:N126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N137"/>
    <mergeCell ref="C138:N138"/>
    <mergeCell ref="C151:N151"/>
    <mergeCell ref="C152:N152"/>
    <mergeCell ref="C153:E153"/>
    <mergeCell ref="C154:E154"/>
    <mergeCell ref="C155:E155"/>
    <mergeCell ref="C156:E156"/>
    <mergeCell ref="C145:E145"/>
    <mergeCell ref="A146:N146"/>
    <mergeCell ref="C147:E147"/>
    <mergeCell ref="C148:N148"/>
    <mergeCell ref="C149:N149"/>
    <mergeCell ref="C150:N150"/>
    <mergeCell ref="C163:E163"/>
    <mergeCell ref="A164:N164"/>
    <mergeCell ref="C165:E165"/>
    <mergeCell ref="C166:N166"/>
    <mergeCell ref="C167:N167"/>
    <mergeCell ref="C168:N168"/>
    <mergeCell ref="C157:E157"/>
    <mergeCell ref="C158:E158"/>
    <mergeCell ref="C159:E159"/>
    <mergeCell ref="C160:E160"/>
    <mergeCell ref="C161:E161"/>
    <mergeCell ref="C162:E162"/>
    <mergeCell ref="C175:E175"/>
    <mergeCell ref="C176:E176"/>
    <mergeCell ref="C177:E177"/>
    <mergeCell ref="C178:E178"/>
    <mergeCell ref="C179:E179"/>
    <mergeCell ref="C180:E180"/>
    <mergeCell ref="C169:N169"/>
    <mergeCell ref="C170:N170"/>
    <mergeCell ref="C171:E171"/>
    <mergeCell ref="C172:E172"/>
    <mergeCell ref="C173:E173"/>
    <mergeCell ref="C174:E174"/>
    <mergeCell ref="C188:K188"/>
    <mergeCell ref="C189:K189"/>
    <mergeCell ref="C190:K190"/>
    <mergeCell ref="C191:K191"/>
    <mergeCell ref="C192:K192"/>
    <mergeCell ref="C193:K193"/>
    <mergeCell ref="C181:E181"/>
    <mergeCell ref="C183:K183"/>
    <mergeCell ref="C184:K184"/>
    <mergeCell ref="C185:K185"/>
    <mergeCell ref="C186:K186"/>
    <mergeCell ref="C187:K187"/>
    <mergeCell ref="C200:K200"/>
    <mergeCell ref="C201:K201"/>
    <mergeCell ref="C202:K202"/>
    <mergeCell ref="C203:H203"/>
    <mergeCell ref="C204:H204"/>
    <mergeCell ref="A205:N205"/>
    <mergeCell ref="C194:K194"/>
    <mergeCell ref="C195:K195"/>
    <mergeCell ref="C196:K196"/>
    <mergeCell ref="C197:K197"/>
    <mergeCell ref="C198:K198"/>
    <mergeCell ref="C199:K199"/>
    <mergeCell ref="C212:E212"/>
    <mergeCell ref="C213:E213"/>
    <mergeCell ref="C214:E214"/>
    <mergeCell ref="C215:E215"/>
    <mergeCell ref="C216:E216"/>
    <mergeCell ref="C217:E217"/>
    <mergeCell ref="A206:N206"/>
    <mergeCell ref="A207:N207"/>
    <mergeCell ref="C208:E208"/>
    <mergeCell ref="C209:N209"/>
    <mergeCell ref="C210:N210"/>
    <mergeCell ref="C211:N211"/>
    <mergeCell ref="C224:E224"/>
    <mergeCell ref="C225:E225"/>
    <mergeCell ref="C226:E226"/>
    <mergeCell ref="C227:E227"/>
    <mergeCell ref="C228:E228"/>
    <mergeCell ref="A229:N229"/>
    <mergeCell ref="C218:E218"/>
    <mergeCell ref="C219:E219"/>
    <mergeCell ref="C220:E220"/>
    <mergeCell ref="C221:E221"/>
    <mergeCell ref="C222:E222"/>
    <mergeCell ref="C223:E223"/>
    <mergeCell ref="A236:N236"/>
    <mergeCell ref="C237:E237"/>
    <mergeCell ref="C238:N238"/>
    <mergeCell ref="C239:N239"/>
    <mergeCell ref="C240:N240"/>
    <mergeCell ref="C241:N241"/>
    <mergeCell ref="C230:E230"/>
    <mergeCell ref="C231:N231"/>
    <mergeCell ref="C232:N232"/>
    <mergeCell ref="C233:N233"/>
    <mergeCell ref="C234:N234"/>
    <mergeCell ref="C235:E235"/>
    <mergeCell ref="C249:K249"/>
    <mergeCell ref="C250:K250"/>
    <mergeCell ref="C251:K251"/>
    <mergeCell ref="C252:K252"/>
    <mergeCell ref="C253:K253"/>
    <mergeCell ref="C254:K254"/>
    <mergeCell ref="C242:E242"/>
    <mergeCell ref="C244:K244"/>
    <mergeCell ref="C245:K245"/>
    <mergeCell ref="C246:K246"/>
    <mergeCell ref="C247:K247"/>
    <mergeCell ref="C248:K248"/>
    <mergeCell ref="C261:K261"/>
    <mergeCell ref="C262:K262"/>
    <mergeCell ref="C263:K263"/>
    <mergeCell ref="C264:H264"/>
    <mergeCell ref="C265:H265"/>
    <mergeCell ref="A266:N266"/>
    <mergeCell ref="C255:K255"/>
    <mergeCell ref="C256:K256"/>
    <mergeCell ref="C257:K257"/>
    <mergeCell ref="C258:K258"/>
    <mergeCell ref="C259:K259"/>
    <mergeCell ref="C260:K260"/>
    <mergeCell ref="C273:N273"/>
    <mergeCell ref="C274:E274"/>
    <mergeCell ref="C275:E275"/>
    <mergeCell ref="C276:E276"/>
    <mergeCell ref="C277:E277"/>
    <mergeCell ref="C278:E278"/>
    <mergeCell ref="A267:N267"/>
    <mergeCell ref="A268:N268"/>
    <mergeCell ref="C269:E269"/>
    <mergeCell ref="C270:N270"/>
    <mergeCell ref="C271:N271"/>
    <mergeCell ref="C272:N272"/>
    <mergeCell ref="A285:N285"/>
    <mergeCell ref="C286:E286"/>
    <mergeCell ref="C287:N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97:N297"/>
    <mergeCell ref="C298:E298"/>
    <mergeCell ref="C299:E299"/>
    <mergeCell ref="C300:E300"/>
    <mergeCell ref="C301:E301"/>
    <mergeCell ref="C302:E302"/>
    <mergeCell ref="A291:N291"/>
    <mergeCell ref="C292:E292"/>
    <mergeCell ref="C293:N293"/>
    <mergeCell ref="C294:N294"/>
    <mergeCell ref="C295:N295"/>
    <mergeCell ref="C296:N296"/>
    <mergeCell ref="C310:K310"/>
    <mergeCell ref="C311:K311"/>
    <mergeCell ref="C312:K312"/>
    <mergeCell ref="C313:K313"/>
    <mergeCell ref="C314:K314"/>
    <mergeCell ref="C315:K315"/>
    <mergeCell ref="C303:E303"/>
    <mergeCell ref="C304:E304"/>
    <mergeCell ref="C305:E305"/>
    <mergeCell ref="C306:E306"/>
    <mergeCell ref="C307:E307"/>
    <mergeCell ref="C308:E308"/>
    <mergeCell ref="C322:K322"/>
    <mergeCell ref="C323:K323"/>
    <mergeCell ref="C324:K324"/>
    <mergeCell ref="C325:K325"/>
    <mergeCell ref="C326:K326"/>
    <mergeCell ref="C327:K327"/>
    <mergeCell ref="C316:K316"/>
    <mergeCell ref="C317:K317"/>
    <mergeCell ref="C318:K318"/>
    <mergeCell ref="C319:K319"/>
    <mergeCell ref="C320:K320"/>
    <mergeCell ref="C321:K321"/>
    <mergeCell ref="A334:N334"/>
    <mergeCell ref="C335:E335"/>
    <mergeCell ref="C336:N336"/>
    <mergeCell ref="C337:N337"/>
    <mergeCell ref="C338:N338"/>
    <mergeCell ref="C339:E339"/>
    <mergeCell ref="C328:K328"/>
    <mergeCell ref="C329:K329"/>
    <mergeCell ref="C330:H330"/>
    <mergeCell ref="C331:H331"/>
    <mergeCell ref="A332:N332"/>
    <mergeCell ref="A333:N333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58:N358"/>
    <mergeCell ref="C359:N359"/>
    <mergeCell ref="C360:E360"/>
    <mergeCell ref="C362:K362"/>
    <mergeCell ref="C363:K363"/>
    <mergeCell ref="C364:K364"/>
    <mergeCell ref="C352:E352"/>
    <mergeCell ref="C353:E353"/>
    <mergeCell ref="A354:N354"/>
    <mergeCell ref="C355:E355"/>
    <mergeCell ref="C356:N356"/>
    <mergeCell ref="C357:N357"/>
    <mergeCell ref="C371:K371"/>
    <mergeCell ref="C372:K372"/>
    <mergeCell ref="C373:K373"/>
    <mergeCell ref="C374:K374"/>
    <mergeCell ref="C375:K375"/>
    <mergeCell ref="C376:K376"/>
    <mergeCell ref="C365:K365"/>
    <mergeCell ref="C366:K366"/>
    <mergeCell ref="C367:K367"/>
    <mergeCell ref="C368:K368"/>
    <mergeCell ref="C369:K369"/>
    <mergeCell ref="C370:K370"/>
    <mergeCell ref="C383:H383"/>
    <mergeCell ref="A384:N384"/>
    <mergeCell ref="A385:N385"/>
    <mergeCell ref="A386:N386"/>
    <mergeCell ref="C387:E387"/>
    <mergeCell ref="C388:N388"/>
    <mergeCell ref="C377:K377"/>
    <mergeCell ref="C378:K378"/>
    <mergeCell ref="C379:K379"/>
    <mergeCell ref="C380:K380"/>
    <mergeCell ref="C381:K381"/>
    <mergeCell ref="C382:H382"/>
    <mergeCell ref="C395:E395"/>
    <mergeCell ref="C396:E396"/>
    <mergeCell ref="C397:E397"/>
    <mergeCell ref="C398:E398"/>
    <mergeCell ref="C399:E399"/>
    <mergeCell ref="C400:E400"/>
    <mergeCell ref="C389:N389"/>
    <mergeCell ref="C390:N390"/>
    <mergeCell ref="C391:N391"/>
    <mergeCell ref="C392:E392"/>
    <mergeCell ref="C393:E393"/>
    <mergeCell ref="C394:E394"/>
    <mergeCell ref="C407:N407"/>
    <mergeCell ref="C408:E408"/>
    <mergeCell ref="A409:N409"/>
    <mergeCell ref="C410:E410"/>
    <mergeCell ref="C411:N411"/>
    <mergeCell ref="C412:N412"/>
    <mergeCell ref="C401:E401"/>
    <mergeCell ref="C402:E402"/>
    <mergeCell ref="A403:N403"/>
    <mergeCell ref="C404:E404"/>
    <mergeCell ref="C405:N405"/>
    <mergeCell ref="C406:N406"/>
    <mergeCell ref="C419:E419"/>
    <mergeCell ref="C420:E420"/>
    <mergeCell ref="C421:E421"/>
    <mergeCell ref="C422:E422"/>
    <mergeCell ref="C423:E423"/>
    <mergeCell ref="C424:E424"/>
    <mergeCell ref="C413:N413"/>
    <mergeCell ref="C414:N414"/>
    <mergeCell ref="C415:E415"/>
    <mergeCell ref="C416:E416"/>
    <mergeCell ref="C417:E417"/>
    <mergeCell ref="C418:E418"/>
    <mergeCell ref="C431:E431"/>
    <mergeCell ref="C432:N432"/>
    <mergeCell ref="C433:N433"/>
    <mergeCell ref="C434:N434"/>
    <mergeCell ref="C435:E435"/>
    <mergeCell ref="C436:E436"/>
    <mergeCell ref="C425:E425"/>
    <mergeCell ref="A426:N426"/>
    <mergeCell ref="C427:E427"/>
    <mergeCell ref="C428:N428"/>
    <mergeCell ref="C429:E429"/>
    <mergeCell ref="A430:N430"/>
    <mergeCell ref="C443:E443"/>
    <mergeCell ref="C444:E444"/>
    <mergeCell ref="C445:E445"/>
    <mergeCell ref="C446:N446"/>
    <mergeCell ref="C447:N447"/>
    <mergeCell ref="C448:N448"/>
    <mergeCell ref="C437:E437"/>
    <mergeCell ref="C438:E438"/>
    <mergeCell ref="C439:E439"/>
    <mergeCell ref="C440:E440"/>
    <mergeCell ref="C441:E441"/>
    <mergeCell ref="C442:E442"/>
    <mergeCell ref="C455:E455"/>
    <mergeCell ref="C456:E456"/>
    <mergeCell ref="C457:E457"/>
    <mergeCell ref="C458:E458"/>
    <mergeCell ref="C459:E459"/>
    <mergeCell ref="C461:K461"/>
    <mergeCell ref="C449:N449"/>
    <mergeCell ref="C450:E450"/>
    <mergeCell ref="C451:E451"/>
    <mergeCell ref="C452:E452"/>
    <mergeCell ref="C453:E453"/>
    <mergeCell ref="C454:E454"/>
    <mergeCell ref="C468:K468"/>
    <mergeCell ref="C469:K469"/>
    <mergeCell ref="C470:K470"/>
    <mergeCell ref="C471:K471"/>
    <mergeCell ref="C472:K472"/>
    <mergeCell ref="C473:K473"/>
    <mergeCell ref="C462:K462"/>
    <mergeCell ref="C463:K463"/>
    <mergeCell ref="C464:K464"/>
    <mergeCell ref="C465:K465"/>
    <mergeCell ref="C466:K466"/>
    <mergeCell ref="C467:K467"/>
    <mergeCell ref="C480:K480"/>
    <mergeCell ref="C481:H481"/>
    <mergeCell ref="C482:H482"/>
    <mergeCell ref="C484:K484"/>
    <mergeCell ref="C485:K485"/>
    <mergeCell ref="C486:K486"/>
    <mergeCell ref="C474:K474"/>
    <mergeCell ref="C475:K475"/>
    <mergeCell ref="C476:K476"/>
    <mergeCell ref="C477:K477"/>
    <mergeCell ref="C478:K478"/>
    <mergeCell ref="C479:K479"/>
    <mergeCell ref="C493:K493"/>
    <mergeCell ref="C494:K494"/>
    <mergeCell ref="C495:K495"/>
    <mergeCell ref="C496:K496"/>
    <mergeCell ref="C497:K497"/>
    <mergeCell ref="C498:K498"/>
    <mergeCell ref="C487:K487"/>
    <mergeCell ref="C488:K488"/>
    <mergeCell ref="C489:K489"/>
    <mergeCell ref="C490:K490"/>
    <mergeCell ref="C491:K491"/>
    <mergeCell ref="C492:K492"/>
    <mergeCell ref="C505:K505"/>
    <mergeCell ref="C506:K506"/>
    <mergeCell ref="C507:K507"/>
    <mergeCell ref="C508:K508"/>
    <mergeCell ref="C509:K509"/>
    <mergeCell ref="C510:K510"/>
    <mergeCell ref="C499:K499"/>
    <mergeCell ref="C500:K500"/>
    <mergeCell ref="C501:K501"/>
    <mergeCell ref="C502:K502"/>
    <mergeCell ref="C503:K503"/>
    <mergeCell ref="C504:K504"/>
    <mergeCell ref="C518:L518"/>
    <mergeCell ref="A520:N520"/>
    <mergeCell ref="A521:N521"/>
    <mergeCell ref="A522:N522"/>
    <mergeCell ref="C511:H511"/>
    <mergeCell ref="C512:H512"/>
    <mergeCell ref="C515:G515"/>
    <mergeCell ref="H515:L515"/>
    <mergeCell ref="C516:L516"/>
    <mergeCell ref="C517:G517"/>
    <mergeCell ref="H517:L5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Sheet1</vt:lpstr>
      <vt:lpstr>Sheet1 (2)</vt:lpstr>
      <vt:lpstr>Sheet1 (3)</vt:lpstr>
      <vt:lpstr>ЛСР ПОС</vt:lpstr>
      <vt:lpstr>'Sheet1 (3)'!Заголовки_для_печати</vt:lpstr>
      <vt:lpstr>'Sheet1 (3)'!Область_печати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2025-09-09T03:04:24Z</cp:lastPrinted>
  <dcterms:created xsi:type="dcterms:W3CDTF">2025-08-26T10:41:21Z</dcterms:created>
  <dcterms:modified xsi:type="dcterms:W3CDTF">2025-09-11T20:35:40Z</dcterms:modified>
</cp:coreProperties>
</file>