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ПРОЕКТЫ\КОЛОМНА ТМХ\Ремонт цеха М6\"/>
    </mc:Choice>
  </mc:AlternateContent>
  <xr:revisionPtr revIDLastSave="0" documentId="13_ncr:1_{E7871D1A-3F24-4876-83DB-AF09D4290FFC}" xr6:coauthVersionLast="47" xr6:coauthVersionMax="47" xr10:uidLastSave="{00000000-0000-0000-0000-000000000000}"/>
  <bookViews>
    <workbookView xWindow="-98" yWindow="-98" windowWidth="21795" windowHeight="13096" xr2:uid="{DE3E7A70-958A-40BC-BA97-ECA4CD4008ED}"/>
  </bookViews>
  <sheets>
    <sheet name="Sheet1 (3)" sheetId="1" r:id="rId1"/>
  </sheets>
  <definedNames>
    <definedName name="_xlnm._FilterDatabase" localSheetId="0" hidden="1">'Sheet1 (3)'!$C$2:$C$701</definedName>
    <definedName name="_xlnm.Print_Titles" localSheetId="0">'Sheet1 (3)'!$2:$3</definedName>
    <definedName name="_xlnm.Print_Area" localSheetId="0">'Sheet1 (3)'!$A$1:$L$701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98" i="1" l="1"/>
  <c r="G698" i="1"/>
  <c r="F698" i="1"/>
  <c r="K697" i="1"/>
  <c r="G697" i="1"/>
  <c r="F697" i="1"/>
  <c r="K696" i="1"/>
  <c r="G696" i="1"/>
  <c r="F696" i="1"/>
  <c r="H696" i="1" s="1"/>
  <c r="K695" i="1"/>
  <c r="G695" i="1"/>
  <c r="F695" i="1"/>
  <c r="H695" i="1" s="1"/>
  <c r="K694" i="1"/>
  <c r="G694" i="1"/>
  <c r="F694" i="1"/>
  <c r="K693" i="1"/>
  <c r="G693" i="1"/>
  <c r="F693" i="1"/>
  <c r="H693" i="1" s="1"/>
  <c r="K692" i="1"/>
  <c r="G692" i="1"/>
  <c r="F692" i="1"/>
  <c r="K691" i="1"/>
  <c r="G691" i="1"/>
  <c r="F691" i="1"/>
  <c r="K690" i="1"/>
  <c r="K689" i="1"/>
  <c r="G689" i="1"/>
  <c r="F689" i="1"/>
  <c r="H689" i="1" s="1"/>
  <c r="K688" i="1"/>
  <c r="G688" i="1"/>
  <c r="G687" i="1" s="1"/>
  <c r="F688" i="1"/>
  <c r="H688" i="1" s="1"/>
  <c r="K687" i="1"/>
  <c r="K686" i="1"/>
  <c r="K685" i="1"/>
  <c r="G685" i="1"/>
  <c r="F685" i="1"/>
  <c r="K684" i="1"/>
  <c r="G684" i="1"/>
  <c r="F684" i="1"/>
  <c r="K683" i="1"/>
  <c r="G683" i="1"/>
  <c r="F683" i="1"/>
  <c r="H683" i="1" s="1"/>
  <c r="K682" i="1"/>
  <c r="G682" i="1"/>
  <c r="F682" i="1"/>
  <c r="K681" i="1"/>
  <c r="G681" i="1"/>
  <c r="G680" i="1" s="1"/>
  <c r="F681" i="1"/>
  <c r="K680" i="1"/>
  <c r="K679" i="1"/>
  <c r="G679" i="1"/>
  <c r="F679" i="1"/>
  <c r="F676" i="1" s="1"/>
  <c r="K678" i="1"/>
  <c r="G678" i="1"/>
  <c r="F678" i="1"/>
  <c r="K677" i="1"/>
  <c r="G677" i="1"/>
  <c r="F677" i="1"/>
  <c r="K676" i="1"/>
  <c r="K675" i="1"/>
  <c r="K674" i="1"/>
  <c r="K673" i="1"/>
  <c r="G673" i="1"/>
  <c r="F673" i="1"/>
  <c r="H673" i="1" s="1"/>
  <c r="K672" i="1"/>
  <c r="G672" i="1"/>
  <c r="F672" i="1"/>
  <c r="K671" i="1"/>
  <c r="G671" i="1"/>
  <c r="F671" i="1"/>
  <c r="K670" i="1"/>
  <c r="G670" i="1"/>
  <c r="F670" i="1"/>
  <c r="K669" i="1"/>
  <c r="G669" i="1"/>
  <c r="F669" i="1"/>
  <c r="H669" i="1" s="1"/>
  <c r="K668" i="1"/>
  <c r="G668" i="1"/>
  <c r="F668" i="1"/>
  <c r="K667" i="1"/>
  <c r="G667" i="1"/>
  <c r="F667" i="1"/>
  <c r="K666" i="1"/>
  <c r="K665" i="1"/>
  <c r="G665" i="1"/>
  <c r="F665" i="1"/>
  <c r="K664" i="1"/>
  <c r="G664" i="1"/>
  <c r="F664" i="1"/>
  <c r="H664" i="1" s="1"/>
  <c r="K663" i="1"/>
  <c r="G663" i="1"/>
  <c r="F663" i="1"/>
  <c r="K662" i="1"/>
  <c r="G662" i="1"/>
  <c r="F662" i="1"/>
  <c r="K661" i="1"/>
  <c r="G661" i="1"/>
  <c r="F661" i="1"/>
  <c r="K660" i="1"/>
  <c r="K659" i="1"/>
  <c r="G659" i="1"/>
  <c r="F659" i="1"/>
  <c r="H659" i="1" s="1"/>
  <c r="K658" i="1"/>
  <c r="G658" i="1"/>
  <c r="F658" i="1"/>
  <c r="H658" i="1" s="1"/>
  <c r="K657" i="1"/>
  <c r="G657" i="1"/>
  <c r="F657" i="1"/>
  <c r="K656" i="1"/>
  <c r="G656" i="1"/>
  <c r="F656" i="1"/>
  <c r="K655" i="1"/>
  <c r="G655" i="1"/>
  <c r="F655" i="1"/>
  <c r="K654" i="1"/>
  <c r="K653" i="1"/>
  <c r="K652" i="1"/>
  <c r="G652" i="1"/>
  <c r="G651" i="1" s="1"/>
  <c r="F652" i="1"/>
  <c r="K651" i="1"/>
  <c r="K650" i="1"/>
  <c r="G650" i="1"/>
  <c r="F650" i="1"/>
  <c r="H650" i="1" s="1"/>
  <c r="K649" i="1"/>
  <c r="G649" i="1"/>
  <c r="F649" i="1"/>
  <c r="H649" i="1" s="1"/>
  <c r="K648" i="1"/>
  <c r="K647" i="1"/>
  <c r="G647" i="1"/>
  <c r="F647" i="1"/>
  <c r="K646" i="1"/>
  <c r="G646" i="1"/>
  <c r="F646" i="1"/>
  <c r="H646" i="1" s="1"/>
  <c r="K645" i="1"/>
  <c r="G645" i="1"/>
  <c r="F645" i="1"/>
  <c r="K644" i="1"/>
  <c r="G644" i="1"/>
  <c r="G643" i="1" s="1"/>
  <c r="F644" i="1"/>
  <c r="K643" i="1"/>
  <c r="F643" i="1"/>
  <c r="K642" i="1"/>
  <c r="G642" i="1"/>
  <c r="F642" i="1"/>
  <c r="K641" i="1"/>
  <c r="G641" i="1"/>
  <c r="F641" i="1"/>
  <c r="H641" i="1" s="1"/>
  <c r="K640" i="1"/>
  <c r="G640" i="1"/>
  <c r="F640" i="1"/>
  <c r="H640" i="1" s="1"/>
  <c r="K639" i="1"/>
  <c r="G639" i="1"/>
  <c r="G638" i="1" s="1"/>
  <c r="F639" i="1"/>
  <c r="H639" i="1" s="1"/>
  <c r="K638" i="1"/>
  <c r="K637" i="1"/>
  <c r="G637" i="1"/>
  <c r="F637" i="1"/>
  <c r="K636" i="1"/>
  <c r="G636" i="1"/>
  <c r="K635" i="1"/>
  <c r="K634" i="1"/>
  <c r="G634" i="1"/>
  <c r="G633" i="1" s="1"/>
  <c r="F634" i="1"/>
  <c r="H634" i="1" s="1"/>
  <c r="H633" i="1" s="1"/>
  <c r="K633" i="1"/>
  <c r="K632" i="1"/>
  <c r="G632" i="1"/>
  <c r="F632" i="1"/>
  <c r="K631" i="1"/>
  <c r="G631" i="1"/>
  <c r="F631" i="1"/>
  <c r="K630" i="1"/>
  <c r="G630" i="1"/>
  <c r="F630" i="1"/>
  <c r="K629" i="1"/>
  <c r="G629" i="1"/>
  <c r="F629" i="1"/>
  <c r="K628" i="1"/>
  <c r="G628" i="1"/>
  <c r="F628" i="1"/>
  <c r="H628" i="1" s="1"/>
  <c r="K627" i="1"/>
  <c r="G627" i="1"/>
  <c r="F627" i="1"/>
  <c r="K626" i="1"/>
  <c r="G626" i="1"/>
  <c r="K625" i="1"/>
  <c r="G625" i="1"/>
  <c r="F625" i="1"/>
  <c r="H625" i="1" s="1"/>
  <c r="K624" i="1"/>
  <c r="G624" i="1"/>
  <c r="F624" i="1"/>
  <c r="K623" i="1"/>
  <c r="G623" i="1"/>
  <c r="F623" i="1"/>
  <c r="H623" i="1" s="1"/>
  <c r="K622" i="1"/>
  <c r="G622" i="1"/>
  <c r="F622" i="1"/>
  <c r="H622" i="1" s="1"/>
  <c r="K621" i="1"/>
  <c r="K620" i="1"/>
  <c r="G620" i="1"/>
  <c r="F620" i="1"/>
  <c r="K619" i="1"/>
  <c r="G619" i="1"/>
  <c r="F619" i="1"/>
  <c r="F616" i="1" s="1"/>
  <c r="K618" i="1"/>
  <c r="G618" i="1"/>
  <c r="F618" i="1"/>
  <c r="H618" i="1" s="1"/>
  <c r="K617" i="1"/>
  <c r="G617" i="1"/>
  <c r="G616" i="1" s="1"/>
  <c r="F617" i="1"/>
  <c r="K616" i="1"/>
  <c r="K615" i="1"/>
  <c r="K614" i="1"/>
  <c r="G614" i="1"/>
  <c r="F614" i="1"/>
  <c r="K613" i="1"/>
  <c r="G613" i="1"/>
  <c r="F613" i="1"/>
  <c r="H613" i="1" s="1"/>
  <c r="K612" i="1"/>
  <c r="G612" i="1"/>
  <c r="F612" i="1"/>
  <c r="H612" i="1" s="1"/>
  <c r="K611" i="1"/>
  <c r="G611" i="1"/>
  <c r="F611" i="1"/>
  <c r="H611" i="1" s="1"/>
  <c r="K610" i="1"/>
  <c r="G610" i="1"/>
  <c r="F610" i="1"/>
  <c r="K609" i="1"/>
  <c r="K608" i="1"/>
  <c r="G608" i="1"/>
  <c r="F608" i="1"/>
  <c r="H608" i="1" s="1"/>
  <c r="K607" i="1"/>
  <c r="G607" i="1"/>
  <c r="F607" i="1"/>
  <c r="K606" i="1"/>
  <c r="G606" i="1"/>
  <c r="G602" i="1" s="1"/>
  <c r="F606" i="1"/>
  <c r="K605" i="1"/>
  <c r="G605" i="1"/>
  <c r="F605" i="1"/>
  <c r="K604" i="1"/>
  <c r="G604" i="1"/>
  <c r="F604" i="1"/>
  <c r="H604" i="1" s="1"/>
  <c r="K603" i="1"/>
  <c r="G603" i="1"/>
  <c r="F603" i="1"/>
  <c r="K602" i="1"/>
  <c r="K601" i="1"/>
  <c r="G601" i="1"/>
  <c r="G600" i="1" s="1"/>
  <c r="F601" i="1"/>
  <c r="K600" i="1"/>
  <c r="K599" i="1"/>
  <c r="G599" i="1"/>
  <c r="F599" i="1"/>
  <c r="H599" i="1" s="1"/>
  <c r="K598" i="1"/>
  <c r="G598" i="1"/>
  <c r="F598" i="1"/>
  <c r="K597" i="1"/>
  <c r="G597" i="1"/>
  <c r="F597" i="1"/>
  <c r="K596" i="1"/>
  <c r="G596" i="1"/>
  <c r="F596" i="1"/>
  <c r="K595" i="1"/>
  <c r="G595" i="1"/>
  <c r="F595" i="1"/>
  <c r="K594" i="1"/>
  <c r="G594" i="1"/>
  <c r="F594" i="1"/>
  <c r="H594" i="1" s="1"/>
  <c r="K593" i="1"/>
  <c r="G593" i="1"/>
  <c r="F593" i="1"/>
  <c r="H593" i="1" s="1"/>
  <c r="K592" i="1"/>
  <c r="G592" i="1"/>
  <c r="F592" i="1"/>
  <c r="K591" i="1"/>
  <c r="G591" i="1"/>
  <c r="F591" i="1"/>
  <c r="H591" i="1" s="1"/>
  <c r="K590" i="1"/>
  <c r="G590" i="1"/>
  <c r="F590" i="1"/>
  <c r="K589" i="1"/>
  <c r="G589" i="1"/>
  <c r="F589" i="1"/>
  <c r="K588" i="1"/>
  <c r="G588" i="1"/>
  <c r="F588" i="1"/>
  <c r="K587" i="1"/>
  <c r="G587" i="1"/>
  <c r="F587" i="1"/>
  <c r="K586" i="1"/>
  <c r="G586" i="1"/>
  <c r="F586" i="1"/>
  <c r="H586" i="1" s="1"/>
  <c r="K585" i="1"/>
  <c r="G585" i="1"/>
  <c r="F585" i="1"/>
  <c r="H585" i="1" s="1"/>
  <c r="K584" i="1"/>
  <c r="G584" i="1"/>
  <c r="K583" i="1"/>
  <c r="G583" i="1"/>
  <c r="F583" i="1"/>
  <c r="K582" i="1"/>
  <c r="G582" i="1"/>
  <c r="F582" i="1"/>
  <c r="K581" i="1"/>
  <c r="G581" i="1"/>
  <c r="F581" i="1"/>
  <c r="K580" i="1"/>
  <c r="G580" i="1"/>
  <c r="F580" i="1"/>
  <c r="K579" i="1"/>
  <c r="G579" i="1"/>
  <c r="G578" i="1" s="1"/>
  <c r="F579" i="1"/>
  <c r="H579" i="1" s="1"/>
  <c r="K578" i="1"/>
  <c r="K577" i="1"/>
  <c r="G577" i="1"/>
  <c r="F577" i="1"/>
  <c r="H577" i="1" s="1"/>
  <c r="K576" i="1"/>
  <c r="G576" i="1"/>
  <c r="F576" i="1"/>
  <c r="K575" i="1"/>
  <c r="G575" i="1"/>
  <c r="F575" i="1"/>
  <c r="K574" i="1"/>
  <c r="G574" i="1"/>
  <c r="F574" i="1"/>
  <c r="K573" i="1"/>
  <c r="G573" i="1"/>
  <c r="F573" i="1"/>
  <c r="H573" i="1" s="1"/>
  <c r="K572" i="1"/>
  <c r="G572" i="1"/>
  <c r="F572" i="1"/>
  <c r="K571" i="1"/>
  <c r="G571" i="1"/>
  <c r="F571" i="1"/>
  <c r="H571" i="1" s="1"/>
  <c r="K570" i="1"/>
  <c r="G570" i="1"/>
  <c r="F570" i="1"/>
  <c r="K569" i="1"/>
  <c r="G569" i="1"/>
  <c r="F569" i="1"/>
  <c r="H569" i="1" s="1"/>
  <c r="K568" i="1"/>
  <c r="G568" i="1"/>
  <c r="F568" i="1"/>
  <c r="K567" i="1"/>
  <c r="G567" i="1"/>
  <c r="F567" i="1"/>
  <c r="K566" i="1"/>
  <c r="G566" i="1"/>
  <c r="K565" i="1"/>
  <c r="K564" i="1"/>
  <c r="G564" i="1"/>
  <c r="H564" i="1" s="1"/>
  <c r="F564" i="1"/>
  <c r="K563" i="1"/>
  <c r="G563" i="1"/>
  <c r="F563" i="1"/>
  <c r="K562" i="1"/>
  <c r="G562" i="1"/>
  <c r="F562" i="1"/>
  <c r="H562" i="1" s="1"/>
  <c r="K561" i="1"/>
  <c r="G561" i="1"/>
  <c r="F561" i="1"/>
  <c r="K560" i="1"/>
  <c r="G560" i="1"/>
  <c r="F560" i="1"/>
  <c r="K559" i="1"/>
  <c r="K558" i="1"/>
  <c r="G558" i="1"/>
  <c r="H558" i="1" s="1"/>
  <c r="F558" i="1"/>
  <c r="K557" i="1"/>
  <c r="G557" i="1"/>
  <c r="G556" i="1" s="1"/>
  <c r="F557" i="1"/>
  <c r="F556" i="1" s="1"/>
  <c r="K556" i="1"/>
  <c r="K555" i="1"/>
  <c r="K554" i="1"/>
  <c r="G554" i="1"/>
  <c r="G552" i="1" s="1"/>
  <c r="F554" i="1"/>
  <c r="K553" i="1"/>
  <c r="G553" i="1"/>
  <c r="F553" i="1"/>
  <c r="H553" i="1" s="1"/>
  <c r="K552" i="1"/>
  <c r="K551" i="1"/>
  <c r="G551" i="1"/>
  <c r="F551" i="1"/>
  <c r="K550" i="1"/>
  <c r="G550" i="1"/>
  <c r="G549" i="1" s="1"/>
  <c r="F550" i="1"/>
  <c r="K549" i="1"/>
  <c r="K548" i="1"/>
  <c r="G548" i="1"/>
  <c r="F548" i="1"/>
  <c r="K547" i="1"/>
  <c r="G547" i="1"/>
  <c r="F547" i="1"/>
  <c r="F544" i="1" s="1"/>
  <c r="K546" i="1"/>
  <c r="G546" i="1"/>
  <c r="H546" i="1" s="1"/>
  <c r="F546" i="1"/>
  <c r="K545" i="1"/>
  <c r="G545" i="1"/>
  <c r="F545" i="1"/>
  <c r="K544" i="1"/>
  <c r="K543" i="1"/>
  <c r="G543" i="1"/>
  <c r="F543" i="1"/>
  <c r="H543" i="1" s="1"/>
  <c r="K542" i="1"/>
  <c r="G542" i="1"/>
  <c r="F542" i="1"/>
  <c r="H542" i="1" s="1"/>
  <c r="K541" i="1"/>
  <c r="G541" i="1"/>
  <c r="F541" i="1"/>
  <c r="H541" i="1" s="1"/>
  <c r="K540" i="1"/>
  <c r="G540" i="1"/>
  <c r="H540" i="1" s="1"/>
  <c r="F540" i="1"/>
  <c r="K539" i="1"/>
  <c r="G539" i="1"/>
  <c r="F539" i="1"/>
  <c r="K538" i="1"/>
  <c r="G538" i="1"/>
  <c r="F538" i="1"/>
  <c r="K537" i="1"/>
  <c r="G537" i="1"/>
  <c r="F537" i="1"/>
  <c r="H537" i="1" s="1"/>
  <c r="K536" i="1"/>
  <c r="G536" i="1"/>
  <c r="F536" i="1"/>
  <c r="F535" i="1" s="1"/>
  <c r="K535" i="1"/>
  <c r="K534" i="1"/>
  <c r="G534" i="1"/>
  <c r="H534" i="1" s="1"/>
  <c r="F534" i="1"/>
  <c r="K533" i="1"/>
  <c r="K532" i="1"/>
  <c r="G532" i="1"/>
  <c r="G531" i="1" s="1"/>
  <c r="F532" i="1"/>
  <c r="H532" i="1" s="1"/>
  <c r="H531" i="1" s="1"/>
  <c r="K531" i="1"/>
  <c r="K530" i="1"/>
  <c r="G530" i="1"/>
  <c r="G529" i="1" s="1"/>
  <c r="F530" i="1"/>
  <c r="H530" i="1" s="1"/>
  <c r="H529" i="1" s="1"/>
  <c r="K529" i="1"/>
  <c r="K528" i="1"/>
  <c r="K527" i="1"/>
  <c r="G527" i="1"/>
  <c r="F527" i="1"/>
  <c r="K526" i="1"/>
  <c r="G526" i="1"/>
  <c r="F526" i="1"/>
  <c r="K525" i="1"/>
  <c r="G525" i="1"/>
  <c r="F525" i="1"/>
  <c r="K524" i="1"/>
  <c r="G524" i="1"/>
  <c r="F524" i="1"/>
  <c r="H524" i="1" s="1"/>
  <c r="K523" i="1"/>
  <c r="G523" i="1"/>
  <c r="F523" i="1"/>
  <c r="K522" i="1"/>
  <c r="K521" i="1"/>
  <c r="G521" i="1"/>
  <c r="F521" i="1"/>
  <c r="H521" i="1" s="1"/>
  <c r="K520" i="1"/>
  <c r="G520" i="1"/>
  <c r="F520" i="1"/>
  <c r="K519" i="1"/>
  <c r="G519" i="1"/>
  <c r="F519" i="1"/>
  <c r="H519" i="1" s="1"/>
  <c r="K518" i="1"/>
  <c r="G518" i="1"/>
  <c r="F518" i="1"/>
  <c r="K517" i="1"/>
  <c r="G517" i="1"/>
  <c r="F517" i="1"/>
  <c r="K516" i="1"/>
  <c r="K515" i="1"/>
  <c r="G515" i="1"/>
  <c r="F515" i="1"/>
  <c r="H515" i="1" s="1"/>
  <c r="K514" i="1"/>
  <c r="G514" i="1"/>
  <c r="G513" i="1" s="1"/>
  <c r="F514" i="1"/>
  <c r="H514" i="1" s="1"/>
  <c r="K513" i="1"/>
  <c r="K512" i="1"/>
  <c r="G512" i="1"/>
  <c r="F512" i="1"/>
  <c r="K511" i="1"/>
  <c r="G511" i="1"/>
  <c r="F511" i="1"/>
  <c r="H511" i="1" s="1"/>
  <c r="K510" i="1"/>
  <c r="G510" i="1"/>
  <c r="F510" i="1"/>
  <c r="K509" i="1"/>
  <c r="G509" i="1"/>
  <c r="F509" i="1"/>
  <c r="K508" i="1"/>
  <c r="G508" i="1"/>
  <c r="G507" i="1" s="1"/>
  <c r="F508" i="1"/>
  <c r="K507" i="1"/>
  <c r="K506" i="1"/>
  <c r="G506" i="1"/>
  <c r="F506" i="1"/>
  <c r="K505" i="1"/>
  <c r="G505" i="1"/>
  <c r="F505" i="1"/>
  <c r="K504" i="1"/>
  <c r="G504" i="1"/>
  <c r="F504" i="1"/>
  <c r="H504" i="1" s="1"/>
  <c r="K503" i="1"/>
  <c r="G503" i="1"/>
  <c r="F503" i="1"/>
  <c r="H503" i="1" s="1"/>
  <c r="K502" i="1"/>
  <c r="G502" i="1"/>
  <c r="G501" i="1" s="1"/>
  <c r="F502" i="1"/>
  <c r="K501" i="1"/>
  <c r="K500" i="1"/>
  <c r="G500" i="1"/>
  <c r="F500" i="1"/>
  <c r="K499" i="1"/>
  <c r="G499" i="1"/>
  <c r="F499" i="1"/>
  <c r="H499" i="1" s="1"/>
  <c r="K498" i="1"/>
  <c r="G498" i="1"/>
  <c r="F498" i="1"/>
  <c r="K497" i="1"/>
  <c r="G497" i="1"/>
  <c r="F497" i="1"/>
  <c r="H497" i="1" s="1"/>
  <c r="K496" i="1"/>
  <c r="G496" i="1"/>
  <c r="F496" i="1"/>
  <c r="H496" i="1" s="1"/>
  <c r="K495" i="1"/>
  <c r="G495" i="1"/>
  <c r="F495" i="1"/>
  <c r="H495" i="1" s="1"/>
  <c r="K494" i="1"/>
  <c r="G494" i="1"/>
  <c r="F494" i="1"/>
  <c r="K493" i="1"/>
  <c r="G493" i="1"/>
  <c r="F493" i="1"/>
  <c r="H493" i="1" s="1"/>
  <c r="K492" i="1"/>
  <c r="K491" i="1"/>
  <c r="G491" i="1"/>
  <c r="F491" i="1"/>
  <c r="K490" i="1"/>
  <c r="G490" i="1"/>
  <c r="G488" i="1" s="1"/>
  <c r="F490" i="1"/>
  <c r="K489" i="1"/>
  <c r="G489" i="1"/>
  <c r="F489" i="1"/>
  <c r="K488" i="1"/>
  <c r="K487" i="1"/>
  <c r="G487" i="1"/>
  <c r="F487" i="1"/>
  <c r="K486" i="1"/>
  <c r="G486" i="1"/>
  <c r="E486" i="1"/>
  <c r="K485" i="1"/>
  <c r="G485" i="1"/>
  <c r="F485" i="1"/>
  <c r="F482" i="1" s="1"/>
  <c r="K484" i="1"/>
  <c r="G484" i="1"/>
  <c r="H484" i="1" s="1"/>
  <c r="F484" i="1"/>
  <c r="K483" i="1"/>
  <c r="G483" i="1"/>
  <c r="F483" i="1"/>
  <c r="K482" i="1"/>
  <c r="G482" i="1"/>
  <c r="K481" i="1"/>
  <c r="K480" i="1"/>
  <c r="G480" i="1"/>
  <c r="H480" i="1" s="1"/>
  <c r="F480" i="1"/>
  <c r="K479" i="1"/>
  <c r="G479" i="1"/>
  <c r="G478" i="1" s="1"/>
  <c r="F479" i="1"/>
  <c r="F478" i="1" s="1"/>
  <c r="K478" i="1"/>
  <c r="K477" i="1"/>
  <c r="G477" i="1"/>
  <c r="F477" i="1"/>
  <c r="H477" i="1" s="1"/>
  <c r="K476" i="1"/>
  <c r="G476" i="1"/>
  <c r="F476" i="1"/>
  <c r="K475" i="1"/>
  <c r="G475" i="1"/>
  <c r="H475" i="1" s="1"/>
  <c r="F475" i="1"/>
  <c r="K474" i="1"/>
  <c r="G474" i="1"/>
  <c r="H474" i="1" s="1"/>
  <c r="F474" i="1"/>
  <c r="K473" i="1"/>
  <c r="G473" i="1"/>
  <c r="H473" i="1" s="1"/>
  <c r="F473" i="1"/>
  <c r="K472" i="1"/>
  <c r="G472" i="1"/>
  <c r="H472" i="1" s="1"/>
  <c r="F472" i="1"/>
  <c r="K471" i="1"/>
  <c r="G471" i="1"/>
  <c r="H471" i="1" s="1"/>
  <c r="F471" i="1"/>
  <c r="K470" i="1"/>
  <c r="K469" i="1"/>
  <c r="K468" i="1"/>
  <c r="G468" i="1"/>
  <c r="H468" i="1" s="1"/>
  <c r="F468" i="1"/>
  <c r="K467" i="1"/>
  <c r="G467" i="1"/>
  <c r="F467" i="1"/>
  <c r="K466" i="1"/>
  <c r="G466" i="1"/>
  <c r="H466" i="1" s="1"/>
  <c r="F466" i="1"/>
  <c r="K465" i="1"/>
  <c r="H465" i="1"/>
  <c r="G465" i="1"/>
  <c r="F465" i="1"/>
  <c r="K464" i="1"/>
  <c r="G464" i="1"/>
  <c r="F464" i="1"/>
  <c r="K463" i="1"/>
  <c r="G463" i="1"/>
  <c r="F463" i="1"/>
  <c r="H463" i="1" s="1"/>
  <c r="K462" i="1"/>
  <c r="K461" i="1"/>
  <c r="G461" i="1"/>
  <c r="F461" i="1"/>
  <c r="K460" i="1"/>
  <c r="G460" i="1"/>
  <c r="F460" i="1"/>
  <c r="K459" i="1"/>
  <c r="H459" i="1"/>
  <c r="G459" i="1"/>
  <c r="F459" i="1"/>
  <c r="K458" i="1"/>
  <c r="G458" i="1"/>
  <c r="F458" i="1"/>
  <c r="K457" i="1"/>
  <c r="G457" i="1"/>
  <c r="F457" i="1"/>
  <c r="H457" i="1" s="1"/>
  <c r="K456" i="1"/>
  <c r="G456" i="1"/>
  <c r="H456" i="1" s="1"/>
  <c r="F456" i="1"/>
  <c r="K455" i="1"/>
  <c r="G455" i="1"/>
  <c r="F455" i="1"/>
  <c r="K454" i="1"/>
  <c r="G454" i="1"/>
  <c r="H454" i="1" s="1"/>
  <c r="F454" i="1"/>
  <c r="K453" i="1"/>
  <c r="H453" i="1"/>
  <c r="G453" i="1"/>
  <c r="F453" i="1"/>
  <c r="K452" i="1"/>
  <c r="G452" i="1"/>
  <c r="F452" i="1"/>
  <c r="K451" i="1"/>
  <c r="K450" i="1"/>
  <c r="G450" i="1"/>
  <c r="H450" i="1" s="1"/>
  <c r="F450" i="1"/>
  <c r="K449" i="1"/>
  <c r="G449" i="1"/>
  <c r="F449" i="1"/>
  <c r="K448" i="1"/>
  <c r="G448" i="1"/>
  <c r="H448" i="1" s="1"/>
  <c r="F448" i="1"/>
  <c r="K447" i="1"/>
  <c r="G447" i="1"/>
  <c r="F447" i="1"/>
  <c r="H447" i="1" s="1"/>
  <c r="K446" i="1"/>
  <c r="G446" i="1"/>
  <c r="F446" i="1"/>
  <c r="K445" i="1"/>
  <c r="H445" i="1"/>
  <c r="G445" i="1"/>
  <c r="F445" i="1"/>
  <c r="K444" i="1"/>
  <c r="G444" i="1"/>
  <c r="H444" i="1" s="1"/>
  <c r="F444" i="1"/>
  <c r="K443" i="1"/>
  <c r="G443" i="1"/>
  <c r="F443" i="1"/>
  <c r="K442" i="1"/>
  <c r="G442" i="1"/>
  <c r="H442" i="1" s="1"/>
  <c r="F442" i="1"/>
  <c r="K441" i="1"/>
  <c r="H441" i="1"/>
  <c r="G441" i="1"/>
  <c r="F441" i="1"/>
  <c r="K440" i="1"/>
  <c r="G440" i="1"/>
  <c r="F440" i="1"/>
  <c r="H440" i="1" s="1"/>
  <c r="K439" i="1"/>
  <c r="G439" i="1"/>
  <c r="H439" i="1" s="1"/>
  <c r="F439" i="1"/>
  <c r="K438" i="1"/>
  <c r="G438" i="1"/>
  <c r="H438" i="1" s="1"/>
  <c r="F438" i="1"/>
  <c r="K437" i="1"/>
  <c r="G437" i="1"/>
  <c r="F437" i="1"/>
  <c r="K436" i="1"/>
  <c r="G436" i="1"/>
  <c r="F436" i="1"/>
  <c r="K435" i="1"/>
  <c r="G435" i="1"/>
  <c r="F435" i="1"/>
  <c r="K434" i="1"/>
  <c r="G434" i="1"/>
  <c r="F434" i="1"/>
  <c r="K433" i="1"/>
  <c r="H433" i="1"/>
  <c r="G433" i="1"/>
  <c r="F433" i="1"/>
  <c r="K432" i="1"/>
  <c r="G432" i="1"/>
  <c r="H432" i="1" s="1"/>
  <c r="F432" i="1"/>
  <c r="K431" i="1"/>
  <c r="K430" i="1"/>
  <c r="G430" i="1"/>
  <c r="H430" i="1" s="1"/>
  <c r="F430" i="1"/>
  <c r="K429" i="1"/>
  <c r="G429" i="1"/>
  <c r="F429" i="1"/>
  <c r="H429" i="1" s="1"/>
  <c r="K428" i="1"/>
  <c r="G428" i="1"/>
  <c r="F428" i="1"/>
  <c r="H428" i="1" s="1"/>
  <c r="K427" i="1"/>
  <c r="F427" i="1"/>
  <c r="K426" i="1"/>
  <c r="G426" i="1"/>
  <c r="F426" i="1"/>
  <c r="K425" i="1"/>
  <c r="G425" i="1"/>
  <c r="G424" i="1" s="1"/>
  <c r="F425" i="1"/>
  <c r="K424" i="1"/>
  <c r="K423" i="1"/>
  <c r="G423" i="1"/>
  <c r="F423" i="1"/>
  <c r="H423" i="1" s="1"/>
  <c r="K422" i="1"/>
  <c r="G422" i="1"/>
  <c r="F422" i="1"/>
  <c r="K421" i="1"/>
  <c r="G421" i="1"/>
  <c r="K420" i="1"/>
  <c r="G420" i="1"/>
  <c r="F420" i="1"/>
  <c r="K419" i="1"/>
  <c r="G419" i="1"/>
  <c r="G418" i="1" s="1"/>
  <c r="F419" i="1"/>
  <c r="K418" i="1"/>
  <c r="K417" i="1"/>
  <c r="K416" i="1"/>
  <c r="G416" i="1"/>
  <c r="F416" i="1"/>
  <c r="H416" i="1" s="1"/>
  <c r="K415" i="1"/>
  <c r="H415" i="1"/>
  <c r="G415" i="1"/>
  <c r="F415" i="1"/>
  <c r="K414" i="1"/>
  <c r="G414" i="1"/>
  <c r="G413" i="1" s="1"/>
  <c r="F414" i="1"/>
  <c r="K413" i="1"/>
  <c r="K412" i="1"/>
  <c r="G412" i="1"/>
  <c r="H412" i="1" s="1"/>
  <c r="H411" i="1" s="1"/>
  <c r="F412" i="1"/>
  <c r="K411" i="1"/>
  <c r="F411" i="1"/>
  <c r="K410" i="1"/>
  <c r="G410" i="1"/>
  <c r="F410" i="1"/>
  <c r="H410" i="1" s="1"/>
  <c r="H409" i="1" s="1"/>
  <c r="K409" i="1"/>
  <c r="G409" i="1"/>
  <c r="F409" i="1"/>
  <c r="K408" i="1"/>
  <c r="G408" i="1"/>
  <c r="G407" i="1" s="1"/>
  <c r="F408" i="1"/>
  <c r="K407" i="1"/>
  <c r="K406" i="1"/>
  <c r="G406" i="1"/>
  <c r="F406" i="1"/>
  <c r="K405" i="1"/>
  <c r="G405" i="1"/>
  <c r="F405" i="1"/>
  <c r="K404" i="1"/>
  <c r="K403" i="1"/>
  <c r="G403" i="1"/>
  <c r="F403" i="1"/>
  <c r="F402" i="1" s="1"/>
  <c r="K402" i="1"/>
  <c r="G402" i="1"/>
  <c r="K401" i="1"/>
  <c r="G401" i="1"/>
  <c r="F401" i="1"/>
  <c r="K400" i="1"/>
  <c r="G400" i="1"/>
  <c r="H400" i="1" s="1"/>
  <c r="F400" i="1"/>
  <c r="K399" i="1"/>
  <c r="G399" i="1"/>
  <c r="F399" i="1"/>
  <c r="K398" i="1"/>
  <c r="G398" i="1"/>
  <c r="F398" i="1"/>
  <c r="H398" i="1" s="1"/>
  <c r="K397" i="1"/>
  <c r="K396" i="1"/>
  <c r="G396" i="1"/>
  <c r="F396" i="1"/>
  <c r="H396" i="1" s="1"/>
  <c r="H395" i="1" s="1"/>
  <c r="K395" i="1"/>
  <c r="G395" i="1"/>
  <c r="K394" i="1"/>
  <c r="G394" i="1"/>
  <c r="F394" i="1"/>
  <c r="F393" i="1" s="1"/>
  <c r="K393" i="1"/>
  <c r="K392" i="1"/>
  <c r="H392" i="1"/>
  <c r="G392" i="1"/>
  <c r="F392" i="1"/>
  <c r="K391" i="1"/>
  <c r="G391" i="1"/>
  <c r="F391" i="1"/>
  <c r="K390" i="1"/>
  <c r="G390" i="1"/>
  <c r="F390" i="1"/>
  <c r="K389" i="1"/>
  <c r="G389" i="1"/>
  <c r="F389" i="1"/>
  <c r="K388" i="1"/>
  <c r="K387" i="1"/>
  <c r="G387" i="1"/>
  <c r="F387" i="1"/>
  <c r="H387" i="1" s="1"/>
  <c r="K386" i="1"/>
  <c r="G386" i="1"/>
  <c r="F386" i="1"/>
  <c r="H386" i="1" s="1"/>
  <c r="K385" i="1"/>
  <c r="G385" i="1"/>
  <c r="F385" i="1"/>
  <c r="H385" i="1" s="1"/>
  <c r="K384" i="1"/>
  <c r="G384" i="1"/>
  <c r="G383" i="1" s="1"/>
  <c r="F384" i="1"/>
  <c r="K383" i="1"/>
  <c r="K382" i="1"/>
  <c r="G382" i="1"/>
  <c r="H382" i="1" s="1"/>
  <c r="F382" i="1"/>
  <c r="K381" i="1"/>
  <c r="G381" i="1"/>
  <c r="F381" i="1"/>
  <c r="H381" i="1" s="1"/>
  <c r="K380" i="1"/>
  <c r="H380" i="1"/>
  <c r="G380" i="1"/>
  <c r="F380" i="1"/>
  <c r="K379" i="1"/>
  <c r="G379" i="1"/>
  <c r="G378" i="1" s="1"/>
  <c r="F379" i="1"/>
  <c r="H379" i="1" s="1"/>
  <c r="K378" i="1"/>
  <c r="K377" i="1"/>
  <c r="G377" i="1"/>
  <c r="G372" i="1" s="1"/>
  <c r="F377" i="1"/>
  <c r="K376" i="1"/>
  <c r="G376" i="1"/>
  <c r="F376" i="1"/>
  <c r="K375" i="1"/>
  <c r="G375" i="1"/>
  <c r="F375" i="1"/>
  <c r="K374" i="1"/>
  <c r="H374" i="1"/>
  <c r="G374" i="1"/>
  <c r="F374" i="1"/>
  <c r="K373" i="1"/>
  <c r="G373" i="1"/>
  <c r="F373" i="1"/>
  <c r="H373" i="1" s="1"/>
  <c r="K372" i="1"/>
  <c r="K371" i="1"/>
  <c r="E371" i="1"/>
  <c r="K370" i="1"/>
  <c r="G370" i="1"/>
  <c r="H370" i="1" s="1"/>
  <c r="F370" i="1"/>
  <c r="K369" i="1"/>
  <c r="G369" i="1"/>
  <c r="F369" i="1"/>
  <c r="K368" i="1"/>
  <c r="G368" i="1"/>
  <c r="F368" i="1"/>
  <c r="K367" i="1"/>
  <c r="G367" i="1"/>
  <c r="H367" i="1" s="1"/>
  <c r="F367" i="1"/>
  <c r="K366" i="1"/>
  <c r="K365" i="1"/>
  <c r="H365" i="1"/>
  <c r="G365" i="1"/>
  <c r="F365" i="1"/>
  <c r="K364" i="1"/>
  <c r="G364" i="1"/>
  <c r="F364" i="1"/>
  <c r="H364" i="1" s="1"/>
  <c r="K363" i="1"/>
  <c r="G363" i="1"/>
  <c r="H363" i="1" s="1"/>
  <c r="F363" i="1"/>
  <c r="K362" i="1"/>
  <c r="G362" i="1"/>
  <c r="G357" i="1" s="1"/>
  <c r="F362" i="1"/>
  <c r="K361" i="1"/>
  <c r="G361" i="1"/>
  <c r="F361" i="1"/>
  <c r="K360" i="1"/>
  <c r="G360" i="1"/>
  <c r="F360" i="1"/>
  <c r="H360" i="1" s="1"/>
  <c r="K359" i="1"/>
  <c r="G359" i="1"/>
  <c r="F359" i="1"/>
  <c r="H359" i="1" s="1"/>
  <c r="K358" i="1"/>
  <c r="H358" i="1"/>
  <c r="G358" i="1"/>
  <c r="F358" i="1"/>
  <c r="K357" i="1"/>
  <c r="K356" i="1"/>
  <c r="G356" i="1"/>
  <c r="F356" i="1"/>
  <c r="H356" i="1" s="1"/>
  <c r="K355" i="1"/>
  <c r="G355" i="1"/>
  <c r="F355" i="1"/>
  <c r="K354" i="1"/>
  <c r="G354" i="1"/>
  <c r="F354" i="1"/>
  <c r="H354" i="1" s="1"/>
  <c r="K353" i="1"/>
  <c r="G353" i="1"/>
  <c r="F353" i="1"/>
  <c r="H353" i="1" s="1"/>
  <c r="K352" i="1"/>
  <c r="G352" i="1"/>
  <c r="F352" i="1"/>
  <c r="H352" i="1" s="1"/>
  <c r="K351" i="1"/>
  <c r="G351" i="1"/>
  <c r="H351" i="1" s="1"/>
  <c r="F351" i="1"/>
  <c r="K350" i="1"/>
  <c r="G350" i="1"/>
  <c r="F350" i="1"/>
  <c r="H350" i="1" s="1"/>
  <c r="K349" i="1"/>
  <c r="G349" i="1"/>
  <c r="F349" i="1"/>
  <c r="K348" i="1"/>
  <c r="G348" i="1"/>
  <c r="H348" i="1" s="1"/>
  <c r="F348" i="1"/>
  <c r="K347" i="1"/>
  <c r="G347" i="1"/>
  <c r="H347" i="1" s="1"/>
  <c r="F347" i="1"/>
  <c r="K346" i="1"/>
  <c r="G346" i="1"/>
  <c r="F346" i="1"/>
  <c r="H346" i="1" s="1"/>
  <c r="K345" i="1"/>
  <c r="G345" i="1"/>
  <c r="F345" i="1"/>
  <c r="F344" i="1" s="1"/>
  <c r="K344" i="1"/>
  <c r="K343" i="1"/>
  <c r="G343" i="1"/>
  <c r="F343" i="1"/>
  <c r="K342" i="1"/>
  <c r="H342" i="1"/>
  <c r="G342" i="1"/>
  <c r="F342" i="1"/>
  <c r="K341" i="1"/>
  <c r="G341" i="1"/>
  <c r="H341" i="1" s="1"/>
  <c r="F341" i="1"/>
  <c r="K340" i="1"/>
  <c r="G340" i="1"/>
  <c r="H340" i="1" s="1"/>
  <c r="F340" i="1"/>
  <c r="K339" i="1"/>
  <c r="G339" i="1"/>
  <c r="F339" i="1"/>
  <c r="K338" i="1"/>
  <c r="G338" i="1"/>
  <c r="F338" i="1"/>
  <c r="K337" i="1"/>
  <c r="E337" i="1"/>
  <c r="D337" i="1"/>
  <c r="K336" i="1"/>
  <c r="G336" i="1"/>
  <c r="F336" i="1"/>
  <c r="H336" i="1" s="1"/>
  <c r="K335" i="1"/>
  <c r="G335" i="1"/>
  <c r="F335" i="1"/>
  <c r="K334" i="1"/>
  <c r="G334" i="1"/>
  <c r="F334" i="1"/>
  <c r="K333" i="1"/>
  <c r="G333" i="1"/>
  <c r="F333" i="1"/>
  <c r="H333" i="1" s="1"/>
  <c r="K332" i="1"/>
  <c r="G332" i="1"/>
  <c r="H332" i="1" s="1"/>
  <c r="F332" i="1"/>
  <c r="K331" i="1"/>
  <c r="G331" i="1"/>
  <c r="F331" i="1"/>
  <c r="H331" i="1" s="1"/>
  <c r="K330" i="1"/>
  <c r="G330" i="1"/>
  <c r="F330" i="1"/>
  <c r="K329" i="1"/>
  <c r="G329" i="1"/>
  <c r="F329" i="1"/>
  <c r="K328" i="1"/>
  <c r="G328" i="1"/>
  <c r="H328" i="1" s="1"/>
  <c r="F328" i="1"/>
  <c r="K327" i="1"/>
  <c r="G327" i="1"/>
  <c r="F327" i="1"/>
  <c r="K326" i="1"/>
  <c r="G326" i="1"/>
  <c r="F326" i="1"/>
  <c r="K325" i="1"/>
  <c r="E325" i="1"/>
  <c r="D325" i="1"/>
  <c r="K324" i="1"/>
  <c r="K323" i="1"/>
  <c r="K322" i="1"/>
  <c r="G322" i="1"/>
  <c r="F322" i="1"/>
  <c r="H322" i="1" s="1"/>
  <c r="K321" i="1"/>
  <c r="G321" i="1"/>
  <c r="G317" i="1" s="1"/>
  <c r="F321" i="1"/>
  <c r="K320" i="1"/>
  <c r="H320" i="1"/>
  <c r="G320" i="1"/>
  <c r="F320" i="1"/>
  <c r="K319" i="1"/>
  <c r="G319" i="1"/>
  <c r="F319" i="1"/>
  <c r="H319" i="1" s="1"/>
  <c r="K318" i="1"/>
  <c r="G318" i="1"/>
  <c r="F318" i="1"/>
  <c r="F317" i="1" s="1"/>
  <c r="K317" i="1"/>
  <c r="K316" i="1"/>
  <c r="G316" i="1"/>
  <c r="F316" i="1"/>
  <c r="K315" i="1"/>
  <c r="G315" i="1"/>
  <c r="F315" i="1"/>
  <c r="H315" i="1" s="1"/>
  <c r="K314" i="1"/>
  <c r="G314" i="1"/>
  <c r="F314" i="1"/>
  <c r="H314" i="1" s="1"/>
  <c r="K313" i="1"/>
  <c r="G313" i="1"/>
  <c r="F313" i="1"/>
  <c r="K312" i="1"/>
  <c r="K311" i="1"/>
  <c r="G311" i="1"/>
  <c r="F311" i="1"/>
  <c r="K310" i="1"/>
  <c r="G310" i="1"/>
  <c r="F310" i="1"/>
  <c r="H310" i="1" s="1"/>
  <c r="K309" i="1"/>
  <c r="G309" i="1"/>
  <c r="F309" i="1"/>
  <c r="H309" i="1" s="1"/>
  <c r="K308" i="1"/>
  <c r="K307" i="1"/>
  <c r="G307" i="1"/>
  <c r="F307" i="1"/>
  <c r="K306" i="1"/>
  <c r="G306" i="1"/>
  <c r="F306" i="1"/>
  <c r="H306" i="1" s="1"/>
  <c r="K305" i="1"/>
  <c r="G305" i="1"/>
  <c r="F305" i="1"/>
  <c r="H305" i="1" s="1"/>
  <c r="K304" i="1"/>
  <c r="F304" i="1"/>
  <c r="K303" i="1"/>
  <c r="G303" i="1"/>
  <c r="G300" i="1" s="1"/>
  <c r="F303" i="1"/>
  <c r="H303" i="1" s="1"/>
  <c r="K302" i="1"/>
  <c r="H302" i="1"/>
  <c r="G302" i="1"/>
  <c r="F302" i="1"/>
  <c r="K301" i="1"/>
  <c r="G301" i="1"/>
  <c r="F301" i="1"/>
  <c r="K300" i="1"/>
  <c r="K299" i="1"/>
  <c r="G299" i="1"/>
  <c r="F299" i="1"/>
  <c r="H299" i="1" s="1"/>
  <c r="K298" i="1"/>
  <c r="G298" i="1"/>
  <c r="F298" i="1"/>
  <c r="H298" i="1" s="1"/>
  <c r="K297" i="1"/>
  <c r="G297" i="1"/>
  <c r="F297" i="1"/>
  <c r="K296" i="1"/>
  <c r="G296" i="1"/>
  <c r="F296" i="1"/>
  <c r="H296" i="1" s="1"/>
  <c r="K295" i="1"/>
  <c r="G295" i="1"/>
  <c r="F295" i="1"/>
  <c r="H295" i="1" s="1"/>
  <c r="K294" i="1"/>
  <c r="G294" i="1"/>
  <c r="F294" i="1"/>
  <c r="F293" i="1" s="1"/>
  <c r="K293" i="1"/>
  <c r="K292" i="1"/>
  <c r="G292" i="1"/>
  <c r="F292" i="1"/>
  <c r="K291" i="1"/>
  <c r="G291" i="1"/>
  <c r="F291" i="1"/>
  <c r="H291" i="1" s="1"/>
  <c r="K290" i="1"/>
  <c r="K289" i="1"/>
  <c r="G289" i="1"/>
  <c r="F289" i="1"/>
  <c r="H289" i="1" s="1"/>
  <c r="K288" i="1"/>
  <c r="G288" i="1"/>
  <c r="F288" i="1"/>
  <c r="H288" i="1" s="1"/>
  <c r="K287" i="1"/>
  <c r="G287" i="1"/>
  <c r="G285" i="1" s="1"/>
  <c r="F287" i="1"/>
  <c r="K286" i="1"/>
  <c r="G286" i="1"/>
  <c r="F286" i="1"/>
  <c r="H286" i="1" s="1"/>
  <c r="K285" i="1"/>
  <c r="K284" i="1"/>
  <c r="G284" i="1"/>
  <c r="F284" i="1"/>
  <c r="H284" i="1" s="1"/>
  <c r="K283" i="1"/>
  <c r="G283" i="1"/>
  <c r="F283" i="1"/>
  <c r="K282" i="1"/>
  <c r="G282" i="1"/>
  <c r="F282" i="1"/>
  <c r="H282" i="1" s="1"/>
  <c r="K281" i="1"/>
  <c r="G281" i="1"/>
  <c r="F281" i="1"/>
  <c r="H281" i="1" s="1"/>
  <c r="K280" i="1"/>
  <c r="G280" i="1"/>
  <c r="G279" i="1" s="1"/>
  <c r="F280" i="1"/>
  <c r="K279" i="1"/>
  <c r="K278" i="1"/>
  <c r="G278" i="1"/>
  <c r="F278" i="1"/>
  <c r="K277" i="1"/>
  <c r="G277" i="1"/>
  <c r="F277" i="1"/>
  <c r="K276" i="1"/>
  <c r="G276" i="1"/>
  <c r="F276" i="1"/>
  <c r="K275" i="1"/>
  <c r="G275" i="1"/>
  <c r="F275" i="1"/>
  <c r="H275" i="1" s="1"/>
  <c r="K274" i="1"/>
  <c r="K273" i="1"/>
  <c r="G273" i="1"/>
  <c r="F273" i="1"/>
  <c r="H273" i="1" s="1"/>
  <c r="K272" i="1"/>
  <c r="G272" i="1"/>
  <c r="F272" i="1"/>
  <c r="H272" i="1" s="1"/>
  <c r="K271" i="1"/>
  <c r="G271" i="1"/>
  <c r="F271" i="1"/>
  <c r="H271" i="1" s="1"/>
  <c r="K270" i="1"/>
  <c r="G270" i="1"/>
  <c r="F270" i="1"/>
  <c r="K269" i="1"/>
  <c r="G269" i="1"/>
  <c r="F269" i="1"/>
  <c r="H269" i="1" s="1"/>
  <c r="K268" i="1"/>
  <c r="G268" i="1"/>
  <c r="G267" i="1" s="1"/>
  <c r="F268" i="1"/>
  <c r="K267" i="1"/>
  <c r="K266" i="1"/>
  <c r="G266" i="1"/>
  <c r="G265" i="1" s="1"/>
  <c r="F266" i="1"/>
  <c r="K265" i="1"/>
  <c r="K264" i="1"/>
  <c r="G264" i="1"/>
  <c r="F264" i="1"/>
  <c r="K263" i="1"/>
  <c r="G263" i="1"/>
  <c r="F263" i="1"/>
  <c r="H263" i="1" s="1"/>
  <c r="K262" i="1"/>
  <c r="G262" i="1"/>
  <c r="F262" i="1"/>
  <c r="H262" i="1" s="1"/>
  <c r="K261" i="1"/>
  <c r="G261" i="1"/>
  <c r="F261" i="1"/>
  <c r="K260" i="1"/>
  <c r="G260" i="1"/>
  <c r="F260" i="1"/>
  <c r="K259" i="1"/>
  <c r="G259" i="1"/>
  <c r="F259" i="1"/>
  <c r="K258" i="1"/>
  <c r="G258" i="1"/>
  <c r="F258" i="1"/>
  <c r="H258" i="1" s="1"/>
  <c r="K257" i="1"/>
  <c r="G257" i="1"/>
  <c r="F257" i="1"/>
  <c r="K256" i="1"/>
  <c r="H256" i="1"/>
  <c r="G256" i="1"/>
  <c r="F256" i="1"/>
  <c r="K255" i="1"/>
  <c r="G255" i="1"/>
  <c r="F255" i="1"/>
  <c r="K254" i="1"/>
  <c r="K253" i="1"/>
  <c r="K252" i="1"/>
  <c r="H252" i="1"/>
  <c r="K251" i="1"/>
  <c r="G251" i="1"/>
  <c r="F251" i="1"/>
  <c r="H251" i="1" s="1"/>
  <c r="K250" i="1"/>
  <c r="H250" i="1"/>
  <c r="G250" i="1"/>
  <c r="F250" i="1"/>
  <c r="K249" i="1"/>
  <c r="G249" i="1"/>
  <c r="F249" i="1"/>
  <c r="K248" i="1"/>
  <c r="G248" i="1"/>
  <c r="F248" i="1"/>
  <c r="H248" i="1" s="1"/>
  <c r="K247" i="1"/>
  <c r="K246" i="1"/>
  <c r="G246" i="1"/>
  <c r="F246" i="1"/>
  <c r="H246" i="1" s="1"/>
  <c r="K245" i="1"/>
  <c r="G245" i="1"/>
  <c r="F245" i="1"/>
  <c r="H245" i="1" s="1"/>
  <c r="K244" i="1"/>
  <c r="G244" i="1"/>
  <c r="F244" i="1"/>
  <c r="H244" i="1" s="1"/>
  <c r="K243" i="1"/>
  <c r="G243" i="1"/>
  <c r="F243" i="1"/>
  <c r="K242" i="1"/>
  <c r="G242" i="1"/>
  <c r="F242" i="1"/>
  <c r="H242" i="1" s="1"/>
  <c r="K241" i="1"/>
  <c r="G241" i="1"/>
  <c r="F241" i="1"/>
  <c r="K240" i="1"/>
  <c r="G240" i="1"/>
  <c r="H240" i="1" s="1"/>
  <c r="F240" i="1"/>
  <c r="K239" i="1"/>
  <c r="G239" i="1"/>
  <c r="H239" i="1" s="1"/>
  <c r="F239" i="1"/>
  <c r="K238" i="1"/>
  <c r="K237" i="1"/>
  <c r="G237" i="1"/>
  <c r="G236" i="1" s="1"/>
  <c r="F237" i="1"/>
  <c r="F236" i="1" s="1"/>
  <c r="K236" i="1"/>
  <c r="K235" i="1"/>
  <c r="G235" i="1"/>
  <c r="H235" i="1" s="1"/>
  <c r="F235" i="1"/>
  <c r="K234" i="1"/>
  <c r="G234" i="1"/>
  <c r="F234" i="1"/>
  <c r="H234" i="1" s="1"/>
  <c r="K233" i="1"/>
  <c r="G233" i="1"/>
  <c r="H233" i="1" s="1"/>
  <c r="F233" i="1"/>
  <c r="K232" i="1"/>
  <c r="H232" i="1"/>
  <c r="G232" i="1"/>
  <c r="F232" i="1"/>
  <c r="F231" i="1" s="1"/>
  <c r="K231" i="1"/>
  <c r="G231" i="1"/>
  <c r="K230" i="1"/>
  <c r="G230" i="1"/>
  <c r="F230" i="1"/>
  <c r="H230" i="1" s="1"/>
  <c r="K229" i="1"/>
  <c r="G229" i="1"/>
  <c r="H229" i="1" s="1"/>
  <c r="F229" i="1"/>
  <c r="K228" i="1"/>
  <c r="H228" i="1"/>
  <c r="G228" i="1"/>
  <c r="F228" i="1"/>
  <c r="K227" i="1"/>
  <c r="G227" i="1"/>
  <c r="F227" i="1"/>
  <c r="H227" i="1" s="1"/>
  <c r="K226" i="1"/>
  <c r="K225" i="1"/>
  <c r="G225" i="1"/>
  <c r="F225" i="1"/>
  <c r="H225" i="1" s="1"/>
  <c r="K224" i="1"/>
  <c r="G224" i="1"/>
  <c r="F224" i="1"/>
  <c r="H224" i="1" s="1"/>
  <c r="K223" i="1"/>
  <c r="G223" i="1"/>
  <c r="H223" i="1" s="1"/>
  <c r="F223" i="1"/>
  <c r="K222" i="1"/>
  <c r="G222" i="1"/>
  <c r="F222" i="1"/>
  <c r="H222" i="1" s="1"/>
  <c r="K221" i="1"/>
  <c r="G221" i="1"/>
  <c r="F221" i="1"/>
  <c r="H221" i="1" s="1"/>
  <c r="K220" i="1"/>
  <c r="H220" i="1"/>
  <c r="G220" i="1"/>
  <c r="F220" i="1"/>
  <c r="K219" i="1"/>
  <c r="G219" i="1"/>
  <c r="F219" i="1"/>
  <c r="K218" i="1"/>
  <c r="G218" i="1"/>
  <c r="F218" i="1"/>
  <c r="H218" i="1" s="1"/>
  <c r="K217" i="1"/>
  <c r="G217" i="1"/>
  <c r="F217" i="1"/>
  <c r="K216" i="1"/>
  <c r="H216" i="1"/>
  <c r="G216" i="1"/>
  <c r="F216" i="1"/>
  <c r="K215" i="1"/>
  <c r="K214" i="1"/>
  <c r="H214" i="1"/>
  <c r="G214" i="1"/>
  <c r="F214" i="1"/>
  <c r="K213" i="1"/>
  <c r="G213" i="1"/>
  <c r="F213" i="1"/>
  <c r="K212" i="1"/>
  <c r="G212" i="1"/>
  <c r="F212" i="1"/>
  <c r="K211" i="1"/>
  <c r="G211" i="1"/>
  <c r="H211" i="1" s="1"/>
  <c r="F211" i="1"/>
  <c r="K210" i="1"/>
  <c r="G210" i="1"/>
  <c r="F210" i="1"/>
  <c r="H210" i="1" s="1"/>
  <c r="K209" i="1"/>
  <c r="G209" i="1"/>
  <c r="F209" i="1"/>
  <c r="H209" i="1" s="1"/>
  <c r="K208" i="1"/>
  <c r="G208" i="1"/>
  <c r="F208" i="1"/>
  <c r="F206" i="1" s="1"/>
  <c r="K207" i="1"/>
  <c r="G207" i="1"/>
  <c r="G206" i="1" s="1"/>
  <c r="F207" i="1"/>
  <c r="K206" i="1"/>
  <c r="K205" i="1"/>
  <c r="G205" i="1"/>
  <c r="H205" i="1" s="1"/>
  <c r="F205" i="1"/>
  <c r="K204" i="1"/>
  <c r="G204" i="1"/>
  <c r="F204" i="1"/>
  <c r="H204" i="1" s="1"/>
  <c r="K203" i="1"/>
  <c r="G203" i="1"/>
  <c r="F203" i="1"/>
  <c r="H203" i="1" s="1"/>
  <c r="K202" i="1"/>
  <c r="G202" i="1"/>
  <c r="F202" i="1"/>
  <c r="H202" i="1" s="1"/>
  <c r="K201" i="1"/>
  <c r="G201" i="1"/>
  <c r="F201" i="1"/>
  <c r="K200" i="1"/>
  <c r="G200" i="1"/>
  <c r="F200" i="1"/>
  <c r="K199" i="1"/>
  <c r="G199" i="1"/>
  <c r="F199" i="1"/>
  <c r="F179" i="1" s="1"/>
  <c r="K198" i="1"/>
  <c r="H198" i="1"/>
  <c r="G198" i="1"/>
  <c r="F198" i="1"/>
  <c r="K197" i="1"/>
  <c r="G197" i="1"/>
  <c r="H197" i="1" s="1"/>
  <c r="F197" i="1"/>
  <c r="K196" i="1"/>
  <c r="G196" i="1"/>
  <c r="F196" i="1"/>
  <c r="H196" i="1" s="1"/>
  <c r="K195" i="1"/>
  <c r="G195" i="1"/>
  <c r="F195" i="1"/>
  <c r="K194" i="1"/>
  <c r="G194" i="1"/>
  <c r="F194" i="1"/>
  <c r="H194" i="1" s="1"/>
  <c r="K193" i="1"/>
  <c r="G193" i="1"/>
  <c r="H193" i="1" s="1"/>
  <c r="F193" i="1"/>
  <c r="K192" i="1"/>
  <c r="G192" i="1"/>
  <c r="F192" i="1"/>
  <c r="H192" i="1" s="1"/>
  <c r="K191" i="1"/>
  <c r="H191" i="1"/>
  <c r="G191" i="1"/>
  <c r="F191" i="1"/>
  <c r="K190" i="1"/>
  <c r="G190" i="1"/>
  <c r="F190" i="1"/>
  <c r="H190" i="1" s="1"/>
  <c r="K189" i="1"/>
  <c r="G189" i="1"/>
  <c r="F189" i="1"/>
  <c r="H189" i="1" s="1"/>
  <c r="K188" i="1"/>
  <c r="G188" i="1"/>
  <c r="F188" i="1"/>
  <c r="H188" i="1" s="1"/>
  <c r="K187" i="1"/>
  <c r="G187" i="1"/>
  <c r="F187" i="1"/>
  <c r="K186" i="1"/>
  <c r="H186" i="1"/>
  <c r="G186" i="1"/>
  <c r="F186" i="1"/>
  <c r="K185" i="1"/>
  <c r="H185" i="1"/>
  <c r="G185" i="1"/>
  <c r="F185" i="1"/>
  <c r="K184" i="1"/>
  <c r="G184" i="1"/>
  <c r="F184" i="1"/>
  <c r="H184" i="1" s="1"/>
  <c r="K183" i="1"/>
  <c r="G183" i="1"/>
  <c r="F183" i="1"/>
  <c r="H183" i="1" s="1"/>
  <c r="K182" i="1"/>
  <c r="H182" i="1"/>
  <c r="K181" i="1"/>
  <c r="G181" i="1"/>
  <c r="F181" i="1"/>
  <c r="H181" i="1" s="1"/>
  <c r="K180" i="1"/>
  <c r="G180" i="1"/>
  <c r="F180" i="1"/>
  <c r="H180" i="1" s="1"/>
  <c r="K179" i="1"/>
  <c r="K178" i="1"/>
  <c r="G178" i="1"/>
  <c r="F178" i="1"/>
  <c r="H178" i="1" s="1"/>
  <c r="K177" i="1"/>
  <c r="G177" i="1"/>
  <c r="H177" i="1" s="1"/>
  <c r="F177" i="1"/>
  <c r="K176" i="1"/>
  <c r="G176" i="1"/>
  <c r="F176" i="1"/>
  <c r="H176" i="1" s="1"/>
  <c r="K175" i="1"/>
  <c r="G175" i="1"/>
  <c r="F175" i="1"/>
  <c r="H175" i="1" s="1"/>
  <c r="K174" i="1"/>
  <c r="G174" i="1"/>
  <c r="F174" i="1"/>
  <c r="H174" i="1" s="1"/>
  <c r="K173" i="1"/>
  <c r="G173" i="1"/>
  <c r="F173" i="1"/>
  <c r="H173" i="1" s="1"/>
  <c r="K172" i="1"/>
  <c r="G172" i="1"/>
  <c r="F172" i="1"/>
  <c r="H172" i="1" s="1"/>
  <c r="K171" i="1"/>
  <c r="G171" i="1"/>
  <c r="H171" i="1" s="1"/>
  <c r="F171" i="1"/>
  <c r="K170" i="1"/>
  <c r="G170" i="1"/>
  <c r="F170" i="1"/>
  <c r="H170" i="1" s="1"/>
  <c r="K169" i="1"/>
  <c r="G169" i="1"/>
  <c r="H169" i="1" s="1"/>
  <c r="F169" i="1"/>
  <c r="K168" i="1"/>
  <c r="G168" i="1"/>
  <c r="F168" i="1"/>
  <c r="H168" i="1" s="1"/>
  <c r="K167" i="1"/>
  <c r="G167" i="1"/>
  <c r="F167" i="1"/>
  <c r="K166" i="1"/>
  <c r="G166" i="1"/>
  <c r="F166" i="1"/>
  <c r="K165" i="1"/>
  <c r="G165" i="1"/>
  <c r="F165" i="1"/>
  <c r="K164" i="1"/>
  <c r="G164" i="1"/>
  <c r="F164" i="1"/>
  <c r="K163" i="1"/>
  <c r="H163" i="1"/>
  <c r="G163" i="1"/>
  <c r="F163" i="1"/>
  <c r="K162" i="1"/>
  <c r="G162" i="1"/>
  <c r="F162" i="1"/>
  <c r="K161" i="1"/>
  <c r="G161" i="1"/>
  <c r="F161" i="1"/>
  <c r="H161" i="1" s="1"/>
  <c r="K160" i="1"/>
  <c r="G160" i="1"/>
  <c r="F160" i="1"/>
  <c r="K159" i="1"/>
  <c r="G159" i="1"/>
  <c r="F159" i="1"/>
  <c r="K158" i="1"/>
  <c r="K157" i="1"/>
  <c r="G157" i="1"/>
  <c r="F157" i="1"/>
  <c r="H157" i="1" s="1"/>
  <c r="K156" i="1"/>
  <c r="G156" i="1"/>
  <c r="G155" i="1" s="1"/>
  <c r="F156" i="1"/>
  <c r="K155" i="1"/>
  <c r="F155" i="1"/>
  <c r="K154" i="1"/>
  <c r="G154" i="1"/>
  <c r="F154" i="1"/>
  <c r="H154" i="1" s="1"/>
  <c r="K153" i="1"/>
  <c r="G153" i="1"/>
  <c r="H153" i="1" s="1"/>
  <c r="F153" i="1"/>
  <c r="K152" i="1"/>
  <c r="G152" i="1"/>
  <c r="F152" i="1"/>
  <c r="H152" i="1" s="1"/>
  <c r="K151" i="1"/>
  <c r="G151" i="1"/>
  <c r="H151" i="1" s="1"/>
  <c r="F151" i="1"/>
  <c r="K150" i="1"/>
  <c r="G150" i="1"/>
  <c r="F150" i="1"/>
  <c r="K149" i="1"/>
  <c r="G149" i="1"/>
  <c r="F149" i="1"/>
  <c r="H149" i="1" s="1"/>
  <c r="K148" i="1"/>
  <c r="G148" i="1"/>
  <c r="F148" i="1"/>
  <c r="K147" i="1"/>
  <c r="G147" i="1"/>
  <c r="H147" i="1" s="1"/>
  <c r="F147" i="1"/>
  <c r="K146" i="1"/>
  <c r="K145" i="1"/>
  <c r="K144" i="1"/>
  <c r="G144" i="1"/>
  <c r="H144" i="1" s="1"/>
  <c r="F144" i="1"/>
  <c r="K143" i="1"/>
  <c r="G143" i="1"/>
  <c r="H143" i="1" s="1"/>
  <c r="F143" i="1"/>
  <c r="K142" i="1"/>
  <c r="G142" i="1"/>
  <c r="H142" i="1" s="1"/>
  <c r="F142" i="1"/>
  <c r="K141" i="1"/>
  <c r="G141" i="1"/>
  <c r="H141" i="1" s="1"/>
  <c r="F141" i="1"/>
  <c r="K140" i="1"/>
  <c r="G140" i="1"/>
  <c r="F140" i="1"/>
  <c r="H140" i="1" s="1"/>
  <c r="K139" i="1"/>
  <c r="G139" i="1"/>
  <c r="F139" i="1"/>
  <c r="H139" i="1" s="1"/>
  <c r="K138" i="1"/>
  <c r="H138" i="1"/>
  <c r="G138" i="1"/>
  <c r="F138" i="1"/>
  <c r="K137" i="1"/>
  <c r="G137" i="1"/>
  <c r="F137" i="1"/>
  <c r="K136" i="1"/>
  <c r="G136" i="1"/>
  <c r="H136" i="1" s="1"/>
  <c r="F136" i="1"/>
  <c r="K135" i="1"/>
  <c r="G135" i="1"/>
  <c r="H135" i="1" s="1"/>
  <c r="F135" i="1"/>
  <c r="K134" i="1"/>
  <c r="G134" i="1"/>
  <c r="F134" i="1"/>
  <c r="H134" i="1" s="1"/>
  <c r="K133" i="1"/>
  <c r="K132" i="1"/>
  <c r="G132" i="1"/>
  <c r="F132" i="1"/>
  <c r="H132" i="1" s="1"/>
  <c r="K131" i="1"/>
  <c r="G131" i="1"/>
  <c r="F131" i="1"/>
  <c r="H131" i="1" s="1"/>
  <c r="K130" i="1"/>
  <c r="G130" i="1"/>
  <c r="H130" i="1" s="1"/>
  <c r="F130" i="1"/>
  <c r="K129" i="1"/>
  <c r="G129" i="1"/>
  <c r="H129" i="1" s="1"/>
  <c r="F129" i="1"/>
  <c r="K128" i="1"/>
  <c r="G128" i="1"/>
  <c r="F128" i="1"/>
  <c r="K127" i="1"/>
  <c r="G127" i="1"/>
  <c r="F127" i="1"/>
  <c r="H127" i="1" s="1"/>
  <c r="K126" i="1"/>
  <c r="G126" i="1"/>
  <c r="F126" i="1"/>
  <c r="H126" i="1" s="1"/>
  <c r="K125" i="1"/>
  <c r="G125" i="1"/>
  <c r="F125" i="1"/>
  <c r="K124" i="1"/>
  <c r="G124" i="1"/>
  <c r="F124" i="1"/>
  <c r="K123" i="1"/>
  <c r="E123" i="1"/>
  <c r="E122" i="1" s="1"/>
  <c r="K122" i="1"/>
  <c r="K121" i="1"/>
  <c r="G121" i="1"/>
  <c r="F121" i="1"/>
  <c r="K120" i="1"/>
  <c r="G120" i="1"/>
  <c r="F120" i="1"/>
  <c r="K119" i="1"/>
  <c r="G119" i="1"/>
  <c r="F119" i="1"/>
  <c r="H119" i="1" s="1"/>
  <c r="K118" i="1"/>
  <c r="G118" i="1"/>
  <c r="F118" i="1"/>
  <c r="K117" i="1"/>
  <c r="G117" i="1"/>
  <c r="F117" i="1"/>
  <c r="H117" i="1" s="1"/>
  <c r="K116" i="1"/>
  <c r="G116" i="1"/>
  <c r="F116" i="1"/>
  <c r="H116" i="1" s="1"/>
  <c r="K115" i="1"/>
  <c r="G115" i="1"/>
  <c r="F115" i="1"/>
  <c r="H115" i="1" s="1"/>
  <c r="K114" i="1"/>
  <c r="G114" i="1"/>
  <c r="F114" i="1"/>
  <c r="K113" i="1"/>
  <c r="G113" i="1"/>
  <c r="F113" i="1"/>
  <c r="H113" i="1" s="1"/>
  <c r="K112" i="1"/>
  <c r="G112" i="1"/>
  <c r="F112" i="1"/>
  <c r="K111" i="1"/>
  <c r="G111" i="1"/>
  <c r="F111" i="1"/>
  <c r="H111" i="1" s="1"/>
  <c r="K110" i="1"/>
  <c r="G110" i="1"/>
  <c r="F110" i="1"/>
  <c r="H110" i="1" s="1"/>
  <c r="K109" i="1"/>
  <c r="G109" i="1"/>
  <c r="F109" i="1"/>
  <c r="H109" i="1" s="1"/>
  <c r="K108" i="1"/>
  <c r="G108" i="1"/>
  <c r="F108" i="1"/>
  <c r="K107" i="1"/>
  <c r="K106" i="1"/>
  <c r="G106" i="1"/>
  <c r="F106" i="1"/>
  <c r="K105" i="1"/>
  <c r="G105" i="1"/>
  <c r="F105" i="1"/>
  <c r="H105" i="1" s="1"/>
  <c r="K104" i="1"/>
  <c r="G104" i="1"/>
  <c r="H104" i="1" s="1"/>
  <c r="F104" i="1"/>
  <c r="K103" i="1"/>
  <c r="G103" i="1"/>
  <c r="F103" i="1"/>
  <c r="H103" i="1" s="1"/>
  <c r="K102" i="1"/>
  <c r="G102" i="1"/>
  <c r="F102" i="1"/>
  <c r="K101" i="1"/>
  <c r="G101" i="1"/>
  <c r="F101" i="1"/>
  <c r="K100" i="1"/>
  <c r="G100" i="1"/>
  <c r="F100" i="1"/>
  <c r="H100" i="1" s="1"/>
  <c r="K99" i="1"/>
  <c r="G99" i="1"/>
  <c r="F99" i="1"/>
  <c r="H99" i="1" s="1"/>
  <c r="K98" i="1"/>
  <c r="H98" i="1"/>
  <c r="G98" i="1"/>
  <c r="F98" i="1"/>
  <c r="K97" i="1"/>
  <c r="G97" i="1"/>
  <c r="F97" i="1"/>
  <c r="H97" i="1" s="1"/>
  <c r="K96" i="1"/>
  <c r="G96" i="1"/>
  <c r="F96" i="1"/>
  <c r="K95" i="1"/>
  <c r="G95" i="1"/>
  <c r="F95" i="1"/>
  <c r="K94" i="1"/>
  <c r="K93" i="1"/>
  <c r="G93" i="1"/>
  <c r="F93" i="1"/>
  <c r="H93" i="1" s="1"/>
  <c r="K92" i="1"/>
  <c r="G92" i="1"/>
  <c r="F92" i="1"/>
  <c r="H92" i="1" s="1"/>
  <c r="K91" i="1"/>
  <c r="G91" i="1"/>
  <c r="F91" i="1"/>
  <c r="H91" i="1" s="1"/>
  <c r="K90" i="1"/>
  <c r="G90" i="1"/>
  <c r="F90" i="1"/>
  <c r="K89" i="1"/>
  <c r="G89" i="1"/>
  <c r="F89" i="1"/>
  <c r="K88" i="1"/>
  <c r="G88" i="1"/>
  <c r="F88" i="1"/>
  <c r="K87" i="1"/>
  <c r="G87" i="1"/>
  <c r="F87" i="1"/>
  <c r="H87" i="1" s="1"/>
  <c r="K86" i="1"/>
  <c r="G86" i="1"/>
  <c r="F86" i="1"/>
  <c r="H86" i="1" s="1"/>
  <c r="K85" i="1"/>
  <c r="G85" i="1"/>
  <c r="F85" i="1"/>
  <c r="H85" i="1" s="1"/>
  <c r="K84" i="1"/>
  <c r="G84" i="1"/>
  <c r="F84" i="1"/>
  <c r="K83" i="1"/>
  <c r="G83" i="1"/>
  <c r="F83" i="1"/>
  <c r="H83" i="1" s="1"/>
  <c r="K82" i="1"/>
  <c r="G82" i="1"/>
  <c r="F82" i="1"/>
  <c r="K81" i="1"/>
  <c r="G81" i="1"/>
  <c r="F81" i="1"/>
  <c r="K80" i="1"/>
  <c r="K79" i="1"/>
  <c r="G79" i="1"/>
  <c r="F79" i="1"/>
  <c r="H79" i="1" s="1"/>
  <c r="K78" i="1"/>
  <c r="G78" i="1"/>
  <c r="F78" i="1"/>
  <c r="H78" i="1" s="1"/>
  <c r="K77" i="1"/>
  <c r="G77" i="1"/>
  <c r="F77" i="1"/>
  <c r="H77" i="1" s="1"/>
  <c r="K76" i="1"/>
  <c r="G76" i="1"/>
  <c r="F76" i="1"/>
  <c r="K75" i="1"/>
  <c r="G75" i="1"/>
  <c r="F75" i="1"/>
  <c r="H75" i="1" s="1"/>
  <c r="K74" i="1"/>
  <c r="G74" i="1"/>
  <c r="F74" i="1"/>
  <c r="K73" i="1"/>
  <c r="G73" i="1"/>
  <c r="F73" i="1"/>
  <c r="H73" i="1" s="1"/>
  <c r="K72" i="1"/>
  <c r="G72" i="1"/>
  <c r="F72" i="1"/>
  <c r="K71" i="1"/>
  <c r="G71" i="1"/>
  <c r="F71" i="1"/>
  <c r="H71" i="1" s="1"/>
  <c r="K70" i="1"/>
  <c r="G70" i="1"/>
  <c r="F70" i="1"/>
  <c r="H70" i="1" s="1"/>
  <c r="K69" i="1"/>
  <c r="G69" i="1"/>
  <c r="F69" i="1"/>
  <c r="H69" i="1" s="1"/>
  <c r="K68" i="1"/>
  <c r="G68" i="1"/>
  <c r="F68" i="1"/>
  <c r="K67" i="1"/>
  <c r="G67" i="1"/>
  <c r="F67" i="1"/>
  <c r="H67" i="1" s="1"/>
  <c r="K66" i="1"/>
  <c r="G66" i="1"/>
  <c r="F66" i="1"/>
  <c r="K65" i="1"/>
  <c r="K64" i="1"/>
  <c r="G64" i="1"/>
  <c r="F64" i="1"/>
  <c r="K63" i="1"/>
  <c r="G63" i="1"/>
  <c r="F63" i="1"/>
  <c r="K62" i="1"/>
  <c r="G62" i="1"/>
  <c r="F62" i="1"/>
  <c r="H62" i="1" s="1"/>
  <c r="K61" i="1"/>
  <c r="G61" i="1"/>
  <c r="F61" i="1"/>
  <c r="K60" i="1"/>
  <c r="G60" i="1"/>
  <c r="F60" i="1"/>
  <c r="K59" i="1"/>
  <c r="G59" i="1"/>
  <c r="F59" i="1"/>
  <c r="H59" i="1" s="1"/>
  <c r="K58" i="1"/>
  <c r="G58" i="1"/>
  <c r="F58" i="1"/>
  <c r="H58" i="1" s="1"/>
  <c r="K57" i="1"/>
  <c r="G57" i="1"/>
  <c r="F57" i="1"/>
  <c r="K56" i="1"/>
  <c r="F56" i="1"/>
  <c r="K55" i="1"/>
  <c r="G55" i="1"/>
  <c r="F55" i="1"/>
  <c r="H55" i="1" s="1"/>
  <c r="K54" i="1"/>
  <c r="G54" i="1"/>
  <c r="F54" i="1"/>
  <c r="H54" i="1" s="1"/>
  <c r="K53" i="1"/>
  <c r="G53" i="1"/>
  <c r="F53" i="1"/>
  <c r="H53" i="1" s="1"/>
  <c r="K52" i="1"/>
  <c r="G52" i="1"/>
  <c r="F52" i="1"/>
  <c r="H52" i="1" s="1"/>
  <c r="K51" i="1"/>
  <c r="G51" i="1"/>
  <c r="F51" i="1"/>
  <c r="H51" i="1" s="1"/>
  <c r="K50" i="1"/>
  <c r="G50" i="1"/>
  <c r="F50" i="1"/>
  <c r="H50" i="1" s="1"/>
  <c r="K49" i="1"/>
  <c r="G49" i="1"/>
  <c r="F49" i="1"/>
  <c r="K48" i="1"/>
  <c r="G48" i="1"/>
  <c r="F48" i="1"/>
  <c r="H48" i="1" s="1"/>
  <c r="K47" i="1"/>
  <c r="G47" i="1"/>
  <c r="F47" i="1"/>
  <c r="H47" i="1" s="1"/>
  <c r="K46" i="1"/>
  <c r="G46" i="1"/>
  <c r="F46" i="1"/>
  <c r="H46" i="1" s="1"/>
  <c r="K45" i="1"/>
  <c r="G45" i="1"/>
  <c r="F45" i="1"/>
  <c r="H45" i="1" s="1"/>
  <c r="K44" i="1"/>
  <c r="G44" i="1"/>
  <c r="F44" i="1"/>
  <c r="H44" i="1" s="1"/>
  <c r="K43" i="1"/>
  <c r="K42" i="1"/>
  <c r="G42" i="1"/>
  <c r="F42" i="1"/>
  <c r="H42" i="1" s="1"/>
  <c r="K41" i="1"/>
  <c r="G41" i="1"/>
  <c r="F41" i="1"/>
  <c r="H41" i="1" s="1"/>
  <c r="K40" i="1"/>
  <c r="G40" i="1"/>
  <c r="F40" i="1"/>
  <c r="K39" i="1"/>
  <c r="G39" i="1"/>
  <c r="F39" i="1"/>
  <c r="K38" i="1"/>
  <c r="G38" i="1"/>
  <c r="F38" i="1"/>
  <c r="K37" i="1"/>
  <c r="G37" i="1"/>
  <c r="F37" i="1"/>
  <c r="K36" i="1"/>
  <c r="G36" i="1"/>
  <c r="F36" i="1"/>
  <c r="K35" i="1"/>
  <c r="G35" i="1"/>
  <c r="F35" i="1"/>
  <c r="K34" i="1"/>
  <c r="G34" i="1"/>
  <c r="F34" i="1"/>
  <c r="H34" i="1" s="1"/>
  <c r="K33" i="1"/>
  <c r="G33" i="1"/>
  <c r="F33" i="1"/>
  <c r="H33" i="1" s="1"/>
  <c r="K32" i="1"/>
  <c r="G32" i="1"/>
  <c r="F32" i="1"/>
  <c r="K31" i="1"/>
  <c r="G31" i="1"/>
  <c r="G30" i="1" s="1"/>
  <c r="F31" i="1"/>
  <c r="K30" i="1"/>
  <c r="E30" i="1"/>
  <c r="K29" i="1"/>
  <c r="G29" i="1"/>
  <c r="F29" i="1"/>
  <c r="H29" i="1" s="1"/>
  <c r="K28" i="1"/>
  <c r="G28" i="1"/>
  <c r="F28" i="1"/>
  <c r="H28" i="1" s="1"/>
  <c r="K27" i="1"/>
  <c r="G27" i="1"/>
  <c r="F27" i="1"/>
  <c r="K26" i="1"/>
  <c r="G26" i="1"/>
  <c r="F26" i="1"/>
  <c r="K25" i="1"/>
  <c r="G25" i="1"/>
  <c r="F25" i="1"/>
  <c r="H25" i="1" s="1"/>
  <c r="K24" i="1"/>
  <c r="G24" i="1"/>
  <c r="F24" i="1"/>
  <c r="K23" i="1"/>
  <c r="G23" i="1"/>
  <c r="F23" i="1"/>
  <c r="K22" i="1"/>
  <c r="G22" i="1"/>
  <c r="F22" i="1"/>
  <c r="K21" i="1"/>
  <c r="G21" i="1"/>
  <c r="F21" i="1"/>
  <c r="K20" i="1"/>
  <c r="G20" i="1"/>
  <c r="F20" i="1"/>
  <c r="K19" i="1"/>
  <c r="G19" i="1"/>
  <c r="H19" i="1" s="1"/>
  <c r="F19" i="1"/>
  <c r="K18" i="1"/>
  <c r="K17" i="1"/>
  <c r="G17" i="1"/>
  <c r="F17" i="1"/>
  <c r="K16" i="1"/>
  <c r="G16" i="1"/>
  <c r="F16" i="1"/>
  <c r="H16" i="1" s="1"/>
  <c r="K15" i="1"/>
  <c r="G15" i="1"/>
  <c r="H15" i="1" s="1"/>
  <c r="F15" i="1"/>
  <c r="K14" i="1"/>
  <c r="G14" i="1"/>
  <c r="F14" i="1"/>
  <c r="K13" i="1"/>
  <c r="G13" i="1"/>
  <c r="F13" i="1"/>
  <c r="K12" i="1"/>
  <c r="G12" i="1"/>
  <c r="F12" i="1"/>
  <c r="K11" i="1"/>
  <c r="G11" i="1"/>
  <c r="F11" i="1"/>
  <c r="H11" i="1" s="1"/>
  <c r="K10" i="1"/>
  <c r="G10" i="1"/>
  <c r="F10" i="1"/>
  <c r="K9" i="1"/>
  <c r="G9" i="1"/>
  <c r="H9" i="1" s="1"/>
  <c r="F9" i="1"/>
  <c r="K8" i="1"/>
  <c r="G8" i="1"/>
  <c r="F8" i="1"/>
  <c r="H8" i="1" s="1"/>
  <c r="K7" i="1"/>
  <c r="G7" i="1"/>
  <c r="H7" i="1" s="1"/>
  <c r="F7" i="1"/>
  <c r="H14" i="1" l="1"/>
  <c r="H81" i="1"/>
  <c r="H120" i="1"/>
  <c r="H162" i="1"/>
  <c r="H213" i="1"/>
  <c r="H329" i="1"/>
  <c r="H399" i="1"/>
  <c r="H408" i="1"/>
  <c r="H407" i="1" s="1"/>
  <c r="H464" i="1"/>
  <c r="H462" i="1" s="1"/>
  <c r="H517" i="1"/>
  <c r="G535" i="1"/>
  <c r="H545" i="1"/>
  <c r="F584" i="1"/>
  <c r="H597" i="1"/>
  <c r="H652" i="1"/>
  <c r="H651" i="1" s="1"/>
  <c r="H662" i="1"/>
  <c r="H681" i="1"/>
  <c r="H691" i="1"/>
  <c r="F18" i="1"/>
  <c r="H31" i="1"/>
  <c r="H39" i="1"/>
  <c r="H64" i="1"/>
  <c r="G80" i="1"/>
  <c r="H89" i="1"/>
  <c r="H137" i="1"/>
  <c r="H260" i="1"/>
  <c r="H277" i="1"/>
  <c r="H391" i="1"/>
  <c r="H434" i="1"/>
  <c r="H490" i="1"/>
  <c r="H508" i="1"/>
  <c r="H526" i="1"/>
  <c r="G544" i="1"/>
  <c r="H581" i="1"/>
  <c r="H606" i="1"/>
  <c r="G660" i="1"/>
  <c r="H671" i="1"/>
  <c r="H82" i="1"/>
  <c r="H199" i="1"/>
  <c r="H207" i="1"/>
  <c r="H206" i="1" s="1"/>
  <c r="F312" i="1"/>
  <c r="F325" i="1"/>
  <c r="H338" i="1"/>
  <c r="H337" i="1" s="1"/>
  <c r="H345" i="1"/>
  <c r="H344" i="1" s="1"/>
  <c r="H375" i="1"/>
  <c r="H426" i="1"/>
  <c r="H449" i="1"/>
  <c r="H518" i="1"/>
  <c r="H590" i="1"/>
  <c r="H598" i="1"/>
  <c r="H663" i="1"/>
  <c r="H682" i="1"/>
  <c r="H692" i="1"/>
  <c r="H24" i="1"/>
  <c r="H32" i="1"/>
  <c r="H40" i="1"/>
  <c r="H57" i="1"/>
  <c r="H56" i="1" s="1"/>
  <c r="H90" i="1"/>
  <c r="H121" i="1"/>
  <c r="H261" i="1"/>
  <c r="H278" i="1"/>
  <c r="H321" i="1"/>
  <c r="H435" i="1"/>
  <c r="H431" i="1" s="1"/>
  <c r="H483" i="1"/>
  <c r="H491" i="1"/>
  <c r="H509" i="1"/>
  <c r="G516" i="1"/>
  <c r="H527" i="1"/>
  <c r="H582" i="1"/>
  <c r="F602" i="1"/>
  <c r="H617" i="1"/>
  <c r="H644" i="1"/>
  <c r="H672" i="1"/>
  <c r="G690" i="1"/>
  <c r="H49" i="1"/>
  <c r="G56" i="1"/>
  <c r="H66" i="1"/>
  <c r="H74" i="1"/>
  <c r="H106" i="1"/>
  <c r="H114" i="1"/>
  <c r="H200" i="1"/>
  <c r="H237" i="1"/>
  <c r="H236" i="1" s="1"/>
  <c r="H270" i="1"/>
  <c r="H287" i="1"/>
  <c r="H285" i="1" s="1"/>
  <c r="H384" i="1"/>
  <c r="H458" i="1"/>
  <c r="H500" i="1"/>
  <c r="H538" i="1"/>
  <c r="H557" i="1"/>
  <c r="H556" i="1" s="1"/>
  <c r="F566" i="1"/>
  <c r="H574" i="1"/>
  <c r="H655" i="1"/>
  <c r="F146" i="1"/>
  <c r="H156" i="1"/>
  <c r="H155" i="1" s="1"/>
  <c r="H164" i="1"/>
  <c r="H339" i="1"/>
  <c r="H368" i="1"/>
  <c r="H376" i="1"/>
  <c r="H401" i="1"/>
  <c r="F418" i="1"/>
  <c r="H427" i="1"/>
  <c r="H443" i="1"/>
  <c r="H510" i="1"/>
  <c r="F578" i="1"/>
  <c r="H627" i="1"/>
  <c r="H645" i="1"/>
  <c r="H643" i="1" s="1"/>
  <c r="H201" i="1"/>
  <c r="H208" i="1"/>
  <c r="G304" i="1"/>
  <c r="H436" i="1"/>
  <c r="F529" i="1"/>
  <c r="H539" i="1"/>
  <c r="H567" i="1"/>
  <c r="H566" i="1" s="1"/>
  <c r="H575" i="1"/>
  <c r="H637" i="1"/>
  <c r="H636" i="1" s="1"/>
  <c r="H656" i="1"/>
  <c r="H17" i="1"/>
  <c r="H84" i="1"/>
  <c r="H108" i="1"/>
  <c r="G179" i="1"/>
  <c r="H187" i="1"/>
  <c r="G215" i="1"/>
  <c r="H255" i="1"/>
  <c r="H280" i="1"/>
  <c r="H297" i="1"/>
  <c r="H452" i="1"/>
  <c r="H451" i="1" s="1"/>
  <c r="H502" i="1"/>
  <c r="H520" i="1"/>
  <c r="H548" i="1"/>
  <c r="H592" i="1"/>
  <c r="G654" i="1"/>
  <c r="H665" i="1"/>
  <c r="H684" i="1"/>
  <c r="H694" i="1"/>
  <c r="G123" i="1"/>
  <c r="G254" i="1"/>
  <c r="G293" i="1"/>
  <c r="H68" i="1"/>
  <c r="H76" i="1"/>
  <c r="H165" i="1"/>
  <c r="H195" i="1"/>
  <c r="G312" i="1"/>
  <c r="H361" i="1"/>
  <c r="H369" i="1"/>
  <c r="H394" i="1"/>
  <c r="H393" i="1" s="1"/>
  <c r="H420" i="1"/>
  <c r="H437" i="1"/>
  <c r="G462" i="1"/>
  <c r="H476" i="1"/>
  <c r="H494" i="1"/>
  <c r="H492" i="1" s="1"/>
  <c r="G528" i="1"/>
  <c r="F559" i="1"/>
  <c r="F555" i="1" s="1"/>
  <c r="H568" i="1"/>
  <c r="H576" i="1"/>
  <c r="H601" i="1"/>
  <c r="H600" i="1" s="1"/>
  <c r="H610" i="1"/>
  <c r="F638" i="1"/>
  <c r="H657" i="1"/>
  <c r="F6" i="1"/>
  <c r="H26" i="1"/>
  <c r="F123" i="1"/>
  <c r="G492" i="1"/>
  <c r="G609" i="1"/>
  <c r="G565" i="1" s="1"/>
  <c r="F680" i="1"/>
  <c r="F675" i="1" s="1"/>
  <c r="H35" i="1"/>
  <c r="H60" i="1"/>
  <c r="H101" i="1"/>
  <c r="G107" i="1"/>
  <c r="H150" i="1"/>
  <c r="H166" i="1"/>
  <c r="H217" i="1"/>
  <c r="H215" i="1" s="1"/>
  <c r="H264" i="1"/>
  <c r="H307" i="1"/>
  <c r="H304" i="1" s="1"/>
  <c r="H316" i="1"/>
  <c r="E324" i="1"/>
  <c r="H362" i="1"/>
  <c r="H357" i="1" s="1"/>
  <c r="H403" i="1"/>
  <c r="H402" i="1" s="1"/>
  <c r="F421" i="1"/>
  <c r="H460" i="1"/>
  <c r="H512" i="1"/>
  <c r="H550" i="1"/>
  <c r="H549" i="1" s="1"/>
  <c r="H560" i="1"/>
  <c r="H559" i="1" s="1"/>
  <c r="H555" i="1" s="1"/>
  <c r="H620" i="1"/>
  <c r="H629" i="1"/>
  <c r="H626" i="1" s="1"/>
  <c r="H647" i="1"/>
  <c r="H667" i="1"/>
  <c r="H677" i="1"/>
  <c r="H676" i="1" s="1"/>
  <c r="G559" i="1"/>
  <c r="G555" i="1" s="1"/>
  <c r="H27" i="1"/>
  <c r="G65" i="1"/>
  <c r="H290" i="1"/>
  <c r="H355" i="1"/>
  <c r="H20" i="1"/>
  <c r="H18" i="1" s="1"/>
  <c r="H36" i="1"/>
  <c r="H61" i="1"/>
  <c r="H102" i="1"/>
  <c r="H159" i="1"/>
  <c r="H167" i="1"/>
  <c r="G247" i="1"/>
  <c r="G238" i="1" s="1"/>
  <c r="H257" i="1"/>
  <c r="G290" i="1"/>
  <c r="H326" i="1"/>
  <c r="H334" i="1"/>
  <c r="H405" i="1"/>
  <c r="H404" i="1" s="1"/>
  <c r="H422" i="1"/>
  <c r="H421" i="1" s="1"/>
  <c r="G431" i="1"/>
  <c r="H446" i="1"/>
  <c r="H461" i="1"/>
  <c r="H487" i="1"/>
  <c r="H486" i="1" s="1"/>
  <c r="H523" i="1"/>
  <c r="H522" i="1" s="1"/>
  <c r="H551" i="1"/>
  <c r="H561" i="1"/>
  <c r="H603" i="1"/>
  <c r="H630" i="1"/>
  <c r="H668" i="1"/>
  <c r="H678" i="1"/>
  <c r="G18" i="1"/>
  <c r="F274" i="1"/>
  <c r="H513" i="1"/>
  <c r="H648" i="1"/>
  <c r="G666" i="1"/>
  <c r="G676" i="1"/>
  <c r="G675" i="1" s="1"/>
  <c r="H687" i="1"/>
  <c r="H12" i="1"/>
  <c r="G43" i="1"/>
  <c r="F94" i="1"/>
  <c r="H118" i="1"/>
  <c r="F158" i="1"/>
  <c r="H219" i="1"/>
  <c r="F226" i="1"/>
  <c r="H241" i="1"/>
  <c r="H249" i="1"/>
  <c r="H247" i="1" s="1"/>
  <c r="H266" i="1"/>
  <c r="H265" i="1" s="1"/>
  <c r="H283" i="1"/>
  <c r="H279" i="1" s="1"/>
  <c r="H292" i="1"/>
  <c r="G308" i="1"/>
  <c r="H318" i="1"/>
  <c r="H327" i="1"/>
  <c r="H335" i="1"/>
  <c r="H349" i="1"/>
  <c r="F397" i="1"/>
  <c r="H414" i="1"/>
  <c r="H413" i="1" s="1"/>
  <c r="F431" i="1"/>
  <c r="F462" i="1"/>
  <c r="F470" i="1"/>
  <c r="H505" i="1"/>
  <c r="H570" i="1"/>
  <c r="H587" i="1"/>
  <c r="H595" i="1"/>
  <c r="G621" i="1"/>
  <c r="H697" i="1"/>
  <c r="H37" i="1"/>
  <c r="G94" i="1"/>
  <c r="F300" i="1"/>
  <c r="F388" i="1"/>
  <c r="F488" i="1"/>
  <c r="F626" i="1"/>
  <c r="H21" i="1"/>
  <c r="G274" i="1"/>
  <c r="G388" i="1"/>
  <c r="H406" i="1"/>
  <c r="H455" i="1"/>
  <c r="G522" i="1"/>
  <c r="H552" i="1"/>
  <c r="H96" i="1"/>
  <c r="H212" i="1"/>
  <c r="G226" i="1"/>
  <c r="H506" i="1"/>
  <c r="H501" i="1" s="1"/>
  <c r="H588" i="1"/>
  <c r="H596" i="1"/>
  <c r="G648" i="1"/>
  <c r="H661" i="1"/>
  <c r="H698" i="1"/>
  <c r="H13" i="1"/>
  <c r="H22" i="1"/>
  <c r="H38" i="1"/>
  <c r="H63" i="1"/>
  <c r="H88" i="1"/>
  <c r="H112" i="1"/>
  <c r="H107" i="1" s="1"/>
  <c r="H128" i="1"/>
  <c r="H259" i="1"/>
  <c r="H254" i="1" s="1"/>
  <c r="H276" i="1"/>
  <c r="H343" i="1"/>
  <c r="F357" i="1"/>
  <c r="H390" i="1"/>
  <c r="F451" i="1"/>
  <c r="H489" i="1"/>
  <c r="H488" i="1" s="1"/>
  <c r="H525" i="1"/>
  <c r="H563" i="1"/>
  <c r="H580" i="1"/>
  <c r="H578" i="1" s="1"/>
  <c r="H605" i="1"/>
  <c r="H632" i="1"/>
  <c r="H670" i="1"/>
  <c r="H72" i="1"/>
  <c r="H243" i="1"/>
  <c r="H268" i="1"/>
  <c r="H294" i="1"/>
  <c r="H311" i="1"/>
  <c r="H308" i="1" s="1"/>
  <c r="F424" i="1"/>
  <c r="H498" i="1"/>
  <c r="H536" i="1"/>
  <c r="H535" i="1" s="1"/>
  <c r="H554" i="1"/>
  <c r="H572" i="1"/>
  <c r="H614" i="1"/>
  <c r="H624" i="1"/>
  <c r="H621" i="1" s="1"/>
  <c r="H642" i="1"/>
  <c r="H65" i="1"/>
  <c r="H366" i="1"/>
  <c r="H383" i="1"/>
  <c r="G615" i="1"/>
  <c r="H654" i="1"/>
  <c r="G635" i="1"/>
  <c r="H179" i="1"/>
  <c r="G653" i="1"/>
  <c r="H528" i="1"/>
  <c r="H666" i="1"/>
  <c r="H43" i="1"/>
  <c r="H231" i="1"/>
  <c r="H378" i="1"/>
  <c r="H638" i="1"/>
  <c r="H317" i="1"/>
  <c r="G686" i="1"/>
  <c r="G674" i="1" s="1"/>
  <c r="H274" i="1"/>
  <c r="H470" i="1"/>
  <c r="H660" i="1"/>
  <c r="H133" i="1"/>
  <c r="H325" i="1"/>
  <c r="H226" i="1"/>
  <c r="H267" i="1"/>
  <c r="H293" i="1"/>
  <c r="H10" i="1"/>
  <c r="H6" i="1" s="1"/>
  <c r="H148" i="1"/>
  <c r="H146" i="1" s="1"/>
  <c r="H160" i="1"/>
  <c r="F215" i="1"/>
  <c r="H485" i="1"/>
  <c r="H482" i="1" s="1"/>
  <c r="G533" i="1"/>
  <c r="F383" i="1"/>
  <c r="F395" i="1"/>
  <c r="F407" i="1"/>
  <c r="F413" i="1"/>
  <c r="F65" i="1"/>
  <c r="F107" i="1"/>
  <c r="H124" i="1"/>
  <c r="F265" i="1"/>
  <c r="H377" i="1"/>
  <c r="H372" i="1" s="1"/>
  <c r="H389" i="1"/>
  <c r="H388" i="1" s="1"/>
  <c r="H419" i="1"/>
  <c r="H425" i="1"/>
  <c r="H467" i="1"/>
  <c r="H479" i="1"/>
  <c r="H478" i="1" s="1"/>
  <c r="F486" i="1"/>
  <c r="F492" i="1"/>
  <c r="F516" i="1"/>
  <c r="F522" i="1"/>
  <c r="F552" i="1"/>
  <c r="F600" i="1"/>
  <c r="F565" i="1" s="1"/>
  <c r="F636" i="1"/>
  <c r="F648" i="1"/>
  <c r="F654" i="1"/>
  <c r="F660" i="1"/>
  <c r="F666" i="1"/>
  <c r="F690" i="1"/>
  <c r="H23" i="1"/>
  <c r="H330" i="1"/>
  <c r="F366" i="1"/>
  <c r="H95" i="1"/>
  <c r="H94" i="1" s="1"/>
  <c r="H301" i="1"/>
  <c r="H300" i="1" s="1"/>
  <c r="H313" i="1"/>
  <c r="G366" i="1"/>
  <c r="F372" i="1"/>
  <c r="F378" i="1"/>
  <c r="F30" i="1"/>
  <c r="H125" i="1"/>
  <c r="F254" i="1"/>
  <c r="F290" i="1"/>
  <c r="F308" i="1"/>
  <c r="G325" i="1"/>
  <c r="G6" i="1"/>
  <c r="F247" i="1"/>
  <c r="F337" i="1"/>
  <c r="F324" i="1" s="1"/>
  <c r="G337" i="1"/>
  <c r="H547" i="1"/>
  <c r="H544" i="1" s="1"/>
  <c r="H583" i="1"/>
  <c r="H589" i="1"/>
  <c r="H584" i="1" s="1"/>
  <c r="H607" i="1"/>
  <c r="H619" i="1"/>
  <c r="H631" i="1"/>
  <c r="H679" i="1"/>
  <c r="H685" i="1"/>
  <c r="H680" i="1" s="1"/>
  <c r="G397" i="1"/>
  <c r="G427" i="1"/>
  <c r="G417" i="1" s="1"/>
  <c r="G451" i="1"/>
  <c r="F43" i="1"/>
  <c r="F267" i="1"/>
  <c r="F279" i="1"/>
  <c r="F285" i="1"/>
  <c r="F133" i="1"/>
  <c r="G344" i="1"/>
  <c r="F404" i="1"/>
  <c r="G133" i="1"/>
  <c r="G122" i="1" s="1"/>
  <c r="G404" i="1"/>
  <c r="G470" i="1"/>
  <c r="G469" i="1" s="1"/>
  <c r="F80" i="1"/>
  <c r="G146" i="1"/>
  <c r="G158" i="1"/>
  <c r="F501" i="1"/>
  <c r="F507" i="1"/>
  <c r="F513" i="1"/>
  <c r="F531" i="1"/>
  <c r="F549" i="1"/>
  <c r="F533" i="1" s="1"/>
  <c r="F609" i="1"/>
  <c r="F621" i="1"/>
  <c r="F633" i="1"/>
  <c r="F651" i="1"/>
  <c r="F687" i="1"/>
  <c r="F686" i="1" s="1"/>
  <c r="G393" i="1"/>
  <c r="G411" i="1"/>
  <c r="H324" i="1" l="1"/>
  <c r="G371" i="1"/>
  <c r="H312" i="1"/>
  <c r="H30" i="1"/>
  <c r="H238" i="1"/>
  <c r="H123" i="1"/>
  <c r="H690" i="1"/>
  <c r="H686" i="1" s="1"/>
  <c r="F615" i="1"/>
  <c r="H616" i="1"/>
  <c r="H615" i="1" s="1"/>
  <c r="H609" i="1"/>
  <c r="F528" i="1"/>
  <c r="H602" i="1"/>
  <c r="F469" i="1"/>
  <c r="F122" i="1"/>
  <c r="H635" i="1"/>
  <c r="H516" i="1"/>
  <c r="H158" i="1"/>
  <c r="H122" i="1" s="1"/>
  <c r="H507" i="1"/>
  <c r="H469" i="1" s="1"/>
  <c r="H397" i="1"/>
  <c r="H371" i="1" s="1"/>
  <c r="G5" i="1"/>
  <c r="G4" i="1" s="1"/>
  <c r="F417" i="1"/>
  <c r="H80" i="1"/>
  <c r="H5" i="1" s="1"/>
  <c r="F5" i="1"/>
  <c r="H424" i="1"/>
  <c r="H418" i="1"/>
  <c r="H533" i="1"/>
  <c r="H417" i="1"/>
  <c r="H675" i="1"/>
  <c r="F371" i="1"/>
  <c r="F674" i="1"/>
  <c r="H653" i="1"/>
  <c r="F653" i="1"/>
  <c r="F635" i="1"/>
  <c r="F238" i="1"/>
  <c r="F4" i="1" s="1"/>
  <c r="G324" i="1"/>
  <c r="G323" i="1" s="1"/>
  <c r="H565" i="1"/>
  <c r="H4" i="1" l="1"/>
  <c r="H323" i="1"/>
  <c r="F323" i="1"/>
  <c r="F699" i="1" s="1"/>
  <c r="F700" i="1" s="1"/>
  <c r="F701" i="1" s="1"/>
  <c r="H674" i="1"/>
  <c r="H699" i="1"/>
  <c r="G699" i="1"/>
  <c r="H700" i="1" l="1"/>
  <c r="H701" i="1" s="1"/>
  <c r="G700" i="1"/>
  <c r="G701" i="1" s="1"/>
</calcChain>
</file>

<file path=xl/sharedStrings.xml><?xml version="1.0" encoding="utf-8"?>
<sst xmlns="http://schemas.openxmlformats.org/spreadsheetml/2006/main" count="1803" uniqueCount="1057">
  <si>
    <t>Ценовая таблица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</si>
  <si>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</si>
  <si>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</si>
  <si>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</si>
  <si>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</si>
  <si>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</si>
  <si>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</si>
  <si>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</si>
  <si>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</si>
  <si>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</si>
  <si>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</si>
  <si>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</si>
  <si>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</si>
  <si>
    <t xml:space="preserve">АС-1 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</si>
  <si>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</si>
  <si>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</si>
  <si>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</si>
  <si>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м2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</si>
  <si>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</si>
  <si>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демонтаж
Цементо-песчаная стяжка</t>
  </si>
  <si>
    <t>Толщина стяжки - 35 мм</t>
  </si>
  <si>
    <t>демонтаж
Мелкоразмерные плиты покрытия (2250х500х100 мм - П-1)</t>
  </si>
  <si>
    <t>шт</t>
  </si>
  <si>
    <t>На одну плиту: V=0,1125 м3, масса=111 кг</t>
  </si>
  <si>
    <t>демонтаж
Мелкоразмерные плиты покрытия (1800х500х100 мм П-3)</t>
  </si>
  <si>
    <t>На одну плиту: V=0,09 м3, масса=89 кг</t>
  </si>
  <si>
    <t>демонтаж
Мелкоразмерные плиты покрытия (850х500х100 мм П-4)</t>
  </si>
  <si>
    <t>На одну плиту: V=0,0425 м3, масса=42 кг</t>
  </si>
  <si>
    <t>демонтаж
Стальные отливы переменной ширины</t>
  </si>
  <si>
    <t>п.м.</t>
  </si>
  <si>
    <t>S=(18,429*0,21)+(18,429*0,69)+(91,95*0,29)+(92,39*0,69)=107,0 м2</t>
  </si>
  <si>
    <t>демонтаж
Рубероид на вертикальных и горизонтальных поверхностях парапета (2 слоя), h переменная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</si>
  <si>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</si>
  <si>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демонтаж
Металлическая лестница №1</t>
  </si>
  <si>
    <t>кг</t>
  </si>
  <si>
    <t>Косоуры из уголка 65х50х6 L=3,5 м, ступени из арматурного стержня ∅16 L=0,64 м и листового проката 80х5 L=0,64 м, 11 ступеней</t>
  </si>
  <si>
    <t>демонтаж
Металлическая лестница №2</t>
  </si>
  <si>
    <t>Косоуры из швеллера №10 L=3,4 м, ступени из арматурных стержней ∅16 L=0,67 м, 13 ступеней</t>
  </si>
  <si>
    <t>демонтаж
Металлическая лестница №3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</si>
  <si>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</si>
  <si>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демонтаж
Воронка без листоуловителя</t>
  </si>
  <si>
    <t>Воронка - стальная труба ∅100 мм 4 шт, ∅130 мм 3 шт, ∅120 мм 1 шт</t>
  </si>
  <si>
    <t>Демонтаж покрытия кровли в осях И-Сх2-16' (Участок II)</t>
  </si>
  <si>
    <t>демонтаж
Рубероид (3 слоя)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</si>
  <si>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</si>
  <si>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демонтаж
Рубероид (1 слой)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</si>
  <si>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</si>
  <si>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</si>
  <si>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</si>
  <si>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</si>
  <si>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</si>
  <si>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</si>
  <si>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</si>
  <si>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демонтаж
Металлическая лестница №5</t>
  </si>
  <si>
    <t>Косоуры из уголка 65х50х6 L=3,55 м, ступени из арматурного стержня ∅16 L=0,7 м, 9* ступеней</t>
  </si>
  <si>
    <t>Демонтаж покрытия кровли в осях С-Шх2-16' (Участок III)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</si>
  <si>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</si>
  <si>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</si>
  <si>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</si>
  <si>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</si>
  <si>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демонтаж
Металлическая лестница №4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</si>
  <si>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</si>
  <si>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</si>
  <si>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 xml:space="preserve">демонтаж
Листвоуловитель в комплекте с воронкой 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</si>
  <si>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</si>
  <si>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</si>
  <si>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Демонтаж покрытия кровли в осях Ш-Юх2-16' (Участок IV)</t>
  </si>
  <si>
    <t>Рубероид (1 слой)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</si>
  <si>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</si>
  <si>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Цементо-песчаная стяжка</t>
  </si>
  <si>
    <t>Толщина стяжки - 8 мм</t>
  </si>
  <si>
    <t>Рубероид в 2 слоя по битумной мастике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</si>
  <si>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</si>
  <si>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Асфальто-бетонная стяжка</t>
  </si>
  <si>
    <t>Толщина стяжки - 17 мм</t>
  </si>
  <si>
    <t>Мелкоразмерные плиты покрытия (2250х500х100 мм П-1)</t>
  </si>
  <si>
    <t>Мелкоразмерные плиты покрытия (1500х500х100 мм П-2)</t>
  </si>
  <si>
    <t>На одну плиту: V=0,075 м3, масса=74 кг</t>
  </si>
  <si>
    <t>Мелкоразмерные плиты покрытия (1800х500х100 мм П-3)</t>
  </si>
  <si>
    <t>Стальные отливы переменной ширины</t>
  </si>
  <si>
    <t>S=(23,82*0,69)=16,4 м2</t>
  </si>
  <si>
    <t>Рубероид на вертикальных и горизонтальных поверхностях парапета (2 слоя), h переменная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</si>
  <si>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</si>
  <si>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 xml:space="preserve">Листвоуловитель в комплекте с воронкой </t>
  </si>
  <si>
    <t>Воронка - стальная труба ∅130 мм 1 шт</t>
  </si>
  <si>
    <t>Воронка без листоуловителя</t>
  </si>
  <si>
    <t>Воронка - стальная труба ∅120 мм 1 шт, ∅130 мм 2 шт</t>
  </si>
  <si>
    <t>Металлическая лестница №5</t>
  </si>
  <si>
    <t>Демонтаж покрытия кровли в осях Ю-А'х2-16' (Участок V)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</si>
  <si>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</si>
  <si>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</si>
  <si>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</si>
  <si>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</si>
  <si>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</si>
  <si>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</si>
  <si>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Демонтаж покрытия фонаря в осях И-Сх4-22 (Участок VII)</t>
  </si>
  <si>
    <t>Рубероид (4 слоя)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</si>
  <si>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</si>
  <si>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Рубероид (2 слоя)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</si>
  <si>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</si>
  <si>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</si>
  <si>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Мелкоразмерные плиты покрытия (2000х500х100 мм - П-5)</t>
  </si>
  <si>
    <t>Воронка - стальная труба ∅100 мм</t>
  </si>
  <si>
    <t>Воронка - стальная труба ∅95 мм</t>
  </si>
  <si>
    <t xml:space="preserve">Бортовые плиты </t>
  </si>
  <si>
    <t>Размер плиты 800(h)х500х100 мм, На одну плиту: V=0,04 м3, масса=40 кг</t>
  </si>
  <si>
    <t>Заполнение светоаэрационных фонарей из поликарбоната (остекление)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</si>
  <si>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</si>
  <si>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Каркас остектения из металлических уголков</t>
  </si>
  <si>
    <t>т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</si>
  <si>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</si>
  <si>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 xml:space="preserve">Торец светоаэрационного фонаря 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</si>
  <si>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</si>
  <si>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</si>
  <si>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Стальные отливы (кровельные, подоконные)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</si>
  <si>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</si>
  <si>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Рубероид на вертикальных поверхностях бортовых плит (2 слоя)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</si>
  <si>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</si>
  <si>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Деревянная доска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</si>
  <si>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</si>
  <si>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Демонтаж покрытия фонаря в осях С-Шх4-22 (Участок VIII)</t>
  </si>
  <si>
    <t>Рубероид (3 слоя)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</si>
  <si>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</si>
  <si>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Стеклоизол (1 слой)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</si>
  <si>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</si>
  <si>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>Каркас остектения из металлических элементов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</si>
  <si>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</si>
  <si>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</si>
  <si>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</si>
  <si>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</si>
  <si>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Демонтаж покрытия фонаря в осях Ш/М-Юх4-22 (Участок IХ)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</si>
  <si>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</si>
  <si>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</si>
  <si>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</si>
  <si>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</si>
  <si>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</si>
  <si>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Демонтаж покрытия фонаря в осях Ш/М-Юх4-22 (Участок Х)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</si>
  <si>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</si>
  <si>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стяжки - 18 мм</t>
  </si>
  <si>
    <t>Утеплитель мин. вата 3 слоя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</si>
  <si>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</si>
  <si>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Пароизоляционная пленка</t>
  </si>
  <si>
    <t>S=9,491мх78,52м=745,2 м2</t>
  </si>
  <si>
    <t>Профлист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</si>
  <si>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</si>
  <si>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</si>
  <si>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</si>
  <si>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</si>
  <si>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</si>
  <si>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</si>
  <si>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Монтажные работы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</si>
  <si>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</si>
  <si>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</si>
  <si>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</si>
  <si>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</si>
  <si>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</si>
  <si>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</si>
  <si>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</si>
  <si>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</si>
  <si>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</si>
  <si>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</si>
  <si>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</si>
  <si>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</si>
  <si>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t xml:space="preserve"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 </t>
  </si>
  <si>
    <t xml:space="preserve">Усиление ферм ФС-4 </t>
  </si>
  <si>
    <t>Усиление ферм ФС-4: установка шпренгелей из спаренных уголков 50х5 по ГОСТ 8509-93</t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</si>
  <si>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</si>
  <si>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Демонтажные работы по прогонам</t>
  </si>
  <si>
    <t>Демонтаж прогонов Пр-2 (5 пролет) из швеллера 22а по ГОСТ 8240-56 по фермам ФС-4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</si>
  <si>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</si>
  <si>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Демонтаж прогонов Пр-2 (4 пролет) из швеллера 22а по ГОСТ 8240-56 по фермам ФС-3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</si>
  <si>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</si>
  <si>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Демонтаж прогонов Пр-1 (3 пролет) из швеллера 20а по ГОСТ 8240-56 по фермам ФС-2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</si>
  <si>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</si>
  <si>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Демонтаж прогонов Пр-1 (1 и 2 пролет) из швеллера 20а по ГОСТ 8240-56 по фермам ФС-1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</si>
  <si>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</si>
  <si>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Демонтаж прогонов Пр-2 (5 и 4 пролеты) из швеллера 22а по ГОСТ 8240-56 по фермам ФС-4 и ФС-3 в осях 2-3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</si>
  <si>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</si>
  <si>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Демонтаж прогонов Пр-2 (5 и 4 пролеты) из швеллера 22а по ГОСТ 8240-56 по фермам ФС-4 и ФС-3 в осях 16-16'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</si>
  <si>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</si>
  <si>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Демонтаж прогонов Пр-1 (1, 2 и 3 пролеты) из швеллера 22а по ГОСТ 8240-56 по фермам ФС-2 и ФС-1 в осях 2-3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</si>
  <si>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</si>
  <si>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Демонтаж прогонов Пр-1 (1, 2 и 3 пролеты) из швеллера 22а по ГОСТ 8240-56 по фермам ФС-2 и ФС-1 в осях 16-16'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</si>
  <si>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</si>
  <si>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Демонтаж прогонов Пр-1 из швеллера 22а по ГОСТ 8240-56 с заменой их на новые аналогичного сечения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</si>
  <si>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</si>
  <si>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Демонтаж прогонов Пр-3 из двутавра 22 по ГОСТ 8239-89 с заменой их на новые аналогичного сечения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</si>
  <si>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</si>
  <si>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Демонтаж прогонов Пр-1 из швеллера 20а по ГОСТ 8240-56 с заменой их на новые аналогичного сечения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</si>
  <si>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</si>
  <si>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</si>
  <si>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</si>
  <si>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</si>
  <si>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</si>
  <si>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t>Установка новых прогонов из двутавра 20К2 по ГОСТ Р 57837-2017 (Пр-5)</t>
  </si>
  <si>
    <t xml:space="preserve">Длина одного прогона 0,865 м, общая длина прогонов: 0,865м*18шт= 15,57 м. Масса одного прогона 43,16 кг, общая масса: 43,16кг х 18шт =776,88 кг.  </t>
  </si>
  <si>
    <t>Установка новых прогонов из двутавра 20К2 по ГОСТ Р 57837-2017 (Пр-6)</t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</si>
  <si>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</si>
  <si>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>Крепление новых прогонов болтами ∅20 по ГОСТ 7798-70, полосовой сталью по ГОСТ 103-2006 и листовой по ГОСТ 19903-2015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</si>
  <si>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</si>
  <si>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>Устройство гнезд в кирпичной стене  для опирания новых прогонов</t>
  </si>
  <si>
    <t>Vодного гнезда =0,38м*0,3м*0,13м=0,015м3, Общ.V гнезд: 0,015м3 х36шт =0,53 м3</t>
  </si>
  <si>
    <t>Устройство бетонной подушки для опирания новых прогонов, бетон В15</t>
  </si>
  <si>
    <t>м3</t>
  </si>
  <si>
    <t>Vодной подушки =0,3м*0,13м*0,15м=0,006м3, Общ.V: 0,006м3 х36шт =0,21 м3</t>
  </si>
  <si>
    <t>Заполнение полости (пазух) гнезд в кирпичной кладке стен после установки новых прогонов -  заложение (забивка) кирпичом</t>
  </si>
  <si>
    <t>V≈0,53м3-0,21м3=0,32м3 на заделку 36 отверстий (гнезд). Из них V кирп.пладки≈ 0,32м3*0,8=0,256м3 - заложение кирпичом (марка не менее М75)</t>
  </si>
  <si>
    <t>Заполнение полости (пазух) гнезд в кирпичной кладке стен после заложения (забивки) кирпичом  обетонировать узлы</t>
  </si>
  <si>
    <t>V≈0,53м3-0,21м3=0,32м3 на заделку 36 отверстий (гнезд). Из них V раствора ≈ 0,32м3*0,2=0,064м3 - обетонирование узлов (бетон В15)</t>
  </si>
  <si>
    <t xml:space="preserve">Замена существующих прогонов </t>
  </si>
  <si>
    <t>Установка новых прогонов из швеллера 20 по ГОСТ 8240-97 (Пр-1)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</si>
  <si>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</si>
  <si>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t>Установка новых прогонов из двутавра 22 по ГОСТ ГОСТ 8239-89 (Пр-3)</t>
  </si>
  <si>
    <t xml:space="preserve">Длина одного прогона 6,0* м, общая длина прогонов: 6м*2шт= 12,0 м. Масса одного прогона 144,0 кг, общая масса: 144кг х 2шт =288 кг.  </t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</si>
  <si>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</si>
  <si>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</si>
  <si>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</si>
  <si>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Демонтаж распорок Р-2 из одиночного уголка 56х5 по ГОСТ 8509-57 (в осях Ш/М-Юх5-21, Ю-А'х5-21 по НП ферм)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</si>
  <si>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</si>
  <si>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Демонтаж распорок Р-2 из одиночного уголка 56х5 по ГОСТ 8509-57 (в осях Ш/М-Юх5-21, Ю-А'х5-21, И-Сх5-21 по ВП ферм)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</si>
  <si>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</si>
  <si>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Демонтаж распорок Р-5 из одиночного уголка 63х5 по ГОСТ 8509-57 (в осях А-Их5-21, С-Шх5-21, И-Сх3-4 и И-Сх22-16  по НП ферм)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</si>
  <si>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</si>
  <si>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Демонтаж распорок Р-12 из одиночного уголка 50х5 по ГОСТ 8509-57 (в осях И-Сх3-4 и И-Сх22-16 по НП ферм)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</si>
  <si>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</si>
  <si>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Демонтаж распорок Р-5 из одиночного уголка 63х5 по ГОСТ 8509-57 (в осях С-Шх5-21 по ВП ферм)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</si>
  <si>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</si>
  <si>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Демонтаж распорок Р-6 двух уголков 56х5 по ГОСТ 8509-57 (в осях С-Шх5-21 по НП ферм и колоннам)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</si>
  <si>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</si>
  <si>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Демонтаж распорок Р-10 двух уголков 63х6 по ГОСТ 8509-57 (в осях С-Шх3-4, С-Шх22-16 по НП ферм)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</si>
  <si>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</si>
  <si>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Демонтаж распорок Р-11 из двух уголков 75х6 по ГОСТ 8509-57 (в осях С-Шх10-11 по НП ферм)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</si>
  <si>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</si>
  <si>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Демонтаж распорок Р-7 из двух уголков 100х75х8 по ОСТ 10015-39 (в осях И-Сх13-14 по НП ферм)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</si>
  <si>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</si>
  <si>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Демонтаж распорок Р-3 из двух уголков 75х6 по ГОСТ 8509-57 (в осях Ш/М-Юх5-15 по НП ферм)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</si>
  <si>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</si>
  <si>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 xml:space="preserve">Демонтаж горизонтальных связей СГ-1 из одиночного уголка 63х6 по ГОСТ 8509-57 (по НП ферм) с заменой их на новые </t>
  </si>
  <si>
    <t>Масса погонного метра 5,72 кг/п.м., общая масса: 404,1п.м. х 5,72кг/п.м. = 2311,5 кг = 2,3 т</t>
  </si>
  <si>
    <t xml:space="preserve">Демонтаж горизонтальных связей СГ-1 из одиночного уголка 63х6 по ГОСТ 8509-57 (по ВП ферм) с заменой их на новые </t>
  </si>
  <si>
    <t>Масса погонного метра 5,72 кг/п.м., общая масса: 15,4п.м. х 5,72кг/п.м. = 88,11 кг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</si>
  <si>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</si>
  <si>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</si>
  <si>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>Демонтаж вертикальных связей СВ-13 из одиночного уголка 56х5 по ГОСТ 8509-57 (по фермам фонаря) в осях С-Шх4-5, С-Шх10-11, С-Шх21-22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</si>
  <si>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</si>
  <si>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Демонтаж вертикальных связей СВ-15 из одиночного уголка 56х5 по ГОСТ 8509-57 (по фермам фонаря) в осях И-Сх4-5, И-Сх10-11, И-Сх21-22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</si>
  <si>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</si>
  <si>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>Демонтаж вертикальных связей СВ-12 из двух уголков 56х5 по ГОСТ 8509-57 (по фермам фонаря) в осях Ю-А'х4-5, Ю-А'х10-11, Ш/М-Юх10-11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</si>
  <si>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</si>
  <si>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>Демонтаж элемента вертикальных связей СВ-12 из двух уголков 56х5 по ГОСТ 8509-57 (по фермам фонаря) в осях Ю-А'х21-22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</si>
  <si>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</si>
  <si>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Демонтаж элемента вертикальных связей СВ-1 из уголков 63х6 и 50х5 по ГОСТ 8509-57 (по фермам) в осях Ш/Мх21-22 и Юх21-22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</si>
  <si>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</si>
  <si>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Демонтаж элемента вертикальной связи СВ-3 из уголков 56х5 и 75х6 по ГОСТ 8509-57 (по фермам) в осях Шх21-22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</si>
  <si>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</si>
  <si>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</si>
  <si>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</si>
  <si>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</si>
  <si>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>Установка распорок Р-2 (нов.) по НП ферм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</si>
  <si>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</si>
  <si>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>Установка распорок Р-6 (нов.) по НП ферм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</si>
  <si>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</si>
  <si>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>Установка распорок Р-5 (нов.) по ВП ферм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</si>
  <si>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</si>
  <si>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Замена распорок Р-3 по колоннам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</si>
  <si>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</si>
  <si>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>Замена распорки Р-7 по НП ферм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</si>
  <si>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</si>
  <si>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Установка распорки Р-8 по колоннам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</si>
  <si>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</si>
  <si>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>Установка распорок Р-12 (нов.) по НП ферм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</si>
  <si>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</si>
  <si>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t>Усиление вертикальных связей ВС-1</t>
  </si>
  <si>
    <t xml:space="preserve"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 </t>
  </si>
  <si>
    <t>Усиление вертикальных связей ВС-2</t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</si>
  <si>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</si>
  <si>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>Усиление вертикальных связей ВС-4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</si>
  <si>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</si>
  <si>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>Усиление вертикальных связей ВС-5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</si>
  <si>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</si>
  <si>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вертикальных связей ВС-6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</si>
  <si>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</si>
  <si>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вертикальных связей ВС-8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</si>
  <si>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</si>
  <si>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t>Усиление вертикальных связей ВС-12</t>
  </si>
  <si>
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 </t>
  </si>
  <si>
    <t>Усиление вертикальных связей ВС-14</t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</si>
  <si>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</si>
  <si>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>Усиление вертикальных связей ВС-16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</si>
  <si>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</si>
  <si>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>Установка новых ВС-13, ВС-15, ВС-11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</si>
  <si>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</si>
  <si>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вертикальной связи ВС-1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</si>
  <si>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</si>
  <si>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вертикальной связи ВС-3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</si>
  <si>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</si>
  <si>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вертикальной связи ВС-12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</si>
  <si>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</si>
  <si>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t>Замена элементов вертикальной связи ВС-14</t>
  </si>
  <si>
    <t xml:space="preserve">Замена элементов одной ВС-14 состоит: уголок 56х5 по ГОСТ 8509-93, длиной 8 м, масса 34,0 кг. Всего ремонтируемых ВС-14 - 1 шт.  </t>
  </si>
  <si>
    <t>Замена элемента вертикальной связи ВС-12</t>
  </si>
  <si>
    <t xml:space="preserve">Замена элемента одной ВС-12 состоит: уголок 56х5 по ГОСТ 8509-93, длиной 8,1 м, масса 34,3 кг. Всего ремонтируемых ВС-12 - 1 шт. </t>
  </si>
  <si>
    <t>Усиление горизонтальных связей СГ-1</t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</si>
  <si>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</si>
  <si>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>Замена горизонтальных связей СГ-1</t>
  </si>
  <si>
    <t xml:space="preserve"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
</t>
  </si>
  <si>
    <t>Установка новой горизонтальной связи СГ-1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</si>
  <si>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</si>
  <si>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</si>
  <si>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</si>
  <si>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</si>
  <si>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 xml:space="preserve">преобразователь ржавчины </t>
  </si>
  <si>
    <t>Обработка сущ. эл.-в м/к покрытия в осях А-А'-2-16': покрытие одним слоем грунтовки ГФ-021 ГОСТ25129-2020</t>
  </si>
  <si>
    <t>Расход грунтовки ГФ-021 ГОСТ25129-2020 на однослойное покрытие - 60-100 г/м².</t>
  </si>
  <si>
    <t>Обработка сущ. эл.-в м/к покрытия в осях А-А'-2-16': покрытие огнезащитной краской КЕДР МЕТ КО</t>
  </si>
  <si>
    <t>Усредненный расход огнезащитной краской КЕДР МЕТ КО в кг/м2: 4037кг / 9354м2= 0,432кг/м2.</t>
  </si>
  <si>
    <t>Обработка сущ. эл.-в м/к покрытия в осях А-А'-2-16':  покрытие слоем эмали ПФ-115 ГОСТ 6465-76 за 2 раза, цвет RAL9016</t>
  </si>
  <si>
    <t>Расход эмали ПФ-115 ГОСТ 6465-76 на однослойное покрытие 100-180 г/м²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</si>
  <si>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</si>
  <si>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</si>
  <si>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Усредненный расход огнезащитной краской КЕДР МЕТ КО в кг/м2: 1043кг / 3842м2= 0,271кг/м2.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</si>
  <si>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</si>
  <si>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</si>
  <si>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Устраниение штучной погнутости металлических элементов покрытия с помощью ручного молотка для правки стали</t>
  </si>
  <si>
    <t>Всего ремонтируемых участков - 57 шт, длина одного участка правки≈50-100 мм, общая длина правки=(57участков*0,1м) =5,7 п.м.</t>
  </si>
  <si>
    <t xml:space="preserve">Выправка металлических элементов  </t>
  </si>
  <si>
    <t>Ревизия всех болтовых соединений, затяжка существующих гаек</t>
  </si>
  <si>
    <t>Замена болтового крепление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</si>
  <si>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</si>
  <si>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</si>
  <si>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t xml:space="preserve"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 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</si>
  <si>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</si>
  <si>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</si>
  <si>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Всего ремонтируемых узлов 4 шт. Один узел состоит из 4 болтов, 8 шайб, 4 гаек</t>
  </si>
  <si>
    <t>Дем. опорного столика из уголка 140х90х10 по ГОСТ 8510-57</t>
  </si>
  <si>
    <t>Всего ремонтируемых узлов 4 шт. Один узел состоит одного уголка 140х90х10 по ГОСТ 8510-57 длиной 195 мм</t>
  </si>
  <si>
    <t>Зачистка поверхности от окрасочного слоя, обработка преобразователем ржавчины</t>
  </si>
  <si>
    <t>Всего ремонтируемых узлов 4 шт</t>
  </si>
  <si>
    <t>Всего ремонтируемых узлов 12 шт</t>
  </si>
  <si>
    <t xml:space="preserve">Монтажные работы по опорному столику </t>
  </si>
  <si>
    <t>Устройство новых опорных столиков (Типовой узел №1)</t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</si>
  <si>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</si>
  <si>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t>Огрунтовка ГФ-021 (1 слой), зетем покрытие новых элементов усиления слоем эмали ПФ-115 ГОСТ 6465-76 за 2 раза, цвет RAL9016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</si>
  <si>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</si>
  <si>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>Усиление существующих опорных столиков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</si>
  <si>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</si>
  <si>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</si>
  <si>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</si>
  <si>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</si>
  <si>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Обшивка торцов и продольных стен cтеновыми сэндвич-панелями</t>
  </si>
  <si>
    <t>МП-ТСП-Z-50-перем.-Н-Г-МВ (ПЭ-01-RAL7004-0.5/ПЭ-0.1-RAL9016-0.5) по ГОСТ 32603-2012</t>
  </si>
  <si>
    <t>Устройство остекления фонарей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</si>
  <si>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</si>
  <si>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>Установка дверных блоков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</si>
  <si>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</si>
  <si>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>Устройство Узла опирания профилированного настила</t>
  </si>
  <si>
    <t xml:space="preserve">Монтаж опорных уголков 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</si>
  <si>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</si>
  <si>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 xml:space="preserve">Устройство нового пирага кровли ТН-Кровля Смарт PIR (Технониколь) </t>
  </si>
  <si>
    <t>Общая Sкровли=1695,0+1045,1+517,0+1506,5+1382,9=6146,5 м2, общая Sкровли фонарей=1036,3+800,4+797,3*2=3431,3м2</t>
  </si>
  <si>
    <t>Устройство настила из Профилированного стального листа Н60-845-0,8 оцинкованный</t>
  </si>
  <si>
    <t xml:space="preserve"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</si>
  <si>
    <t>Укладка Рулонного битумного материала - Паробарьер СА500</t>
  </si>
  <si>
    <t>Общ.S кровли согласно проекту: 6146,5м2+3431,3м2=9577,8м2. Коэффициент расхода k по материалу: для паробарьера СА500 k=1,18</t>
  </si>
  <si>
    <t>Укладка утеплителя с креплением саморезами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</si>
  <si>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</si>
  <si>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Устройство механического крепления фиксаторами утеплителя</t>
  </si>
  <si>
    <t>саморезы
9577,8*5(расход 5шт/м2)</t>
  </si>
  <si>
    <t>Укладка Полимерной мембраны - LOGICROOF V-RP 1,5мм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</si>
  <si>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</si>
  <si>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</si>
  <si>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</si>
  <si>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</si>
  <si>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Прочие материалы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</si>
  <si>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</si>
  <si>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</si>
  <si>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Общая площадь: 2896,5м2+965,5м2=3862м2</t>
  </si>
  <si>
    <t>Установка Профилей С-образных 100х40х2,5, п.м.</t>
  </si>
  <si>
    <t>Масса= 717,2 п.м.*3,36кг/п.м.=2409,8 кг. Масса погонного метра 3,36 кг. S=L*h= 717,2п.м.*0,1м= 71,72 м2</t>
  </si>
  <si>
    <t>Ремонт верт. поверхностей кирпичных парапетов - оштукатуривание Цементно-песчаным раствором М50</t>
  </si>
  <si>
    <t>Общая площадь оштукатуривания 625,3 м2. V=625,3м2*0,0125м=7,82м3</t>
  </si>
  <si>
    <t xml:space="preserve">Устройство узлов кровельной системы  ТН-Кровля Смарт PIR (Технониколь) </t>
  </si>
  <si>
    <t xml:space="preserve">Устройство Примыкания кровельной системы к обшивке фонаря
</t>
  </si>
  <si>
    <t>Установка опорного уголка из оцинкованной стали толщиной 0,7 мм (к коньку)</t>
  </si>
  <si>
    <t xml:space="preserve"> Уголок из оцинкованной стали толщиной 0,7 мм (развертка листа: 325мм+80 мм = 405 мм) </t>
  </si>
  <si>
    <t>Устройство телоизоляции с креплением саморезами</t>
  </si>
  <si>
    <t>ТЕХНОРУФ Н ПРОФ, 50 мм - 0,015м3  (учесть k=1,03)
Саморезы (расход 5шт/м2)</t>
  </si>
  <si>
    <t>Устройство Примыкания кровельной системы к обшивке фонаря (Н=650мм)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</si>
  <si>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</si>
  <si>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>Устройство конька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</si>
  <si>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</si>
  <si>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 xml:space="preserve">Устройство парапета (Н=1,24м)
</t>
  </si>
  <si>
    <t>Общая длина обустраиваемого парапета = 91,949м*3+18,054м+ 21,612м+59,777м=375,29п.м.≈375,3п.м</t>
  </si>
  <si>
    <t>Установка опорного уголка из оцинкованной стали толщиной 0,7 мм, размер 325*х100 мм</t>
  </si>
  <si>
    <t>Развертка листа=325+100=425 мм
Саморезы</t>
  </si>
  <si>
    <t>Установка теплоизоляционных плит ТЕХНОРУФ Н ПРОФ, 50 мм с креплением саморезами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</si>
  <si>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</si>
  <si>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>Огрунтовка оснований праймером</t>
  </si>
  <si>
    <t xml:space="preserve">Праймером битумным ТЕХНОНИКОЛЬ № 01 </t>
  </si>
  <si>
    <t>Устройство примыканий из ПВХ мембраны</t>
  </si>
  <si>
    <t>м.п.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</si>
  <si>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</si>
  <si>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 xml:space="preserve">Устройство Отлива из оцинкованной стали с полимер. покрытием RAL7004, t=0,7мм 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</si>
  <si>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</si>
  <si>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Устройство ограждения кровли ТЕХНОНИКОЛЬ КО/PRO/PH/800-3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</si>
  <si>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</si>
  <si>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Установка элементов кровельного ограждения ТЕХНОНИКОЛЬ КО/PRO/PH/800-3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</si>
  <si>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</si>
  <si>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Устройство свеса кровли</t>
  </si>
  <si>
    <t>Общая длина свеса - 91,949 м.п</t>
  </si>
  <si>
    <t>Развертка листа=325+80=405 мм</t>
  </si>
  <si>
    <t>Укладка Антисептированного бруса (сечение 140*х80* мм)</t>
  </si>
  <si>
    <t>V=(0,14м*0,08м)*91,949м=1,03 м3
91,949/0,14=12,9м2</t>
  </si>
  <si>
    <t>Укладка листа ЛПП (или ЦСП-1) в 2 слоя, t листа 10* мм, ширина листа 700 мм</t>
  </si>
  <si>
    <t>Общ. S листов на 1 п.м. устраиваемого узла: (0,7м*1м)*2 слоя=1,4 м2. Общ.S = 1,4м2/п.м.*91,949п.м.=128,73 м2</t>
  </si>
  <si>
    <t>Покрытие вертикальной поверхности Праймером битумным ТЕХНОНИКОЛЬ № 01</t>
  </si>
  <si>
    <t>S=(0,08м+0,43м)*1м=0,51м2. Общ.S покрытия = 0,51м2/п.м.*91,949п.м.=46,89м2. Расход праймера —0,25–0,35 л/м2</t>
  </si>
  <si>
    <t xml:space="preserve">Укладка слоя Полимерной мембраны LOGICROOF V-RP 1,5мм 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</si>
  <si>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</si>
  <si>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>Устройство отлива (карнизного свеса) из ПВХ металла LOGICROOF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</si>
  <si>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</si>
  <si>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Устройство ограждения кровли ТЕХНОНИКОЛЬ KKO/CK, h=1200мм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</si>
  <si>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</si>
  <si>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Установка элементов кровельного ограждения ТЕХНОНИКОЛЬ KKO/CK, h=1200мм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</si>
  <si>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</si>
  <si>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Устройство пешеходных дорожек из готовых элементов LOGICROOF Walkway Puzzle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</si>
  <si>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</si>
  <si>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Устройство воронок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</si>
  <si>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</si>
  <si>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Устройство аэраторов</t>
  </si>
  <si>
    <t>На установку одного аэратора: ПВХ Кровельный аэратор 75 х 375 мм - 1 ш</t>
  </si>
  <si>
    <t>Устройство Примыкания к вертикали с
доутеплением для каменных стен</t>
  </si>
  <si>
    <t>Установка опорного каркаса</t>
  </si>
  <si>
    <t xml:space="preserve"> Уголок из оцинкованной стали толщиной 0,7 мм (развертка листа: 325мм+80мм=405 мм) - 1 п.м.;</t>
  </si>
  <si>
    <t>Установка утеплителя с креплением саморезами</t>
  </si>
  <si>
    <t>ТЕХНОРУФ Н ПРОФ, 50 мм - 0,015 м3 (учесть k=1,03)
Саморезы (5 шт/м2)</t>
  </si>
  <si>
    <t>Огрунтовка праймером</t>
  </si>
  <si>
    <t xml:space="preserve">Праймер битумный ТЕХНОНИКОЛЬ № 01 - 0,1м2 (0,07кг);  </t>
  </si>
  <si>
    <t>Устройство Примыкания к вертикали из ПВХ-мембраны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</si>
  <si>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</si>
  <si>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Установка отлива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</si>
  <si>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</si>
  <si>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>Устройство Кровельного свеса</t>
  </si>
  <si>
    <t xml:space="preserve">Укладка утеплителя с креплением саморезами
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</si>
  <si>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</si>
  <si>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Огрунтовка оснований</t>
  </si>
  <si>
    <t>Праймер битумный</t>
  </si>
  <si>
    <t>Устройство кровельного свеса из ПВХ-мембраны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</si>
  <si>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</si>
  <si>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Устройство свеса из ПВХ металла LOGICROOF</t>
  </si>
  <si>
    <t>ПВХ металл LOGICROOF 
Жидкий ПВХ ТН серый 1л с флаконом-апликатором  (расход 0,25л/м)</t>
  </si>
  <si>
    <t>Устройство крнизного свеса</t>
  </si>
  <si>
    <t>Установка Карнизного отлива из оц.стали с полимер.покрытием RAL7004, t=0,7 мм, м2</t>
  </si>
  <si>
    <t>Развертка листа 705 мм. S=0,705м*92,39п.м.=65,13 м2
Костыль (575*х110), сталь оц. с полимер. Покрытием t=0,7 мм-185*2=370шт</t>
  </si>
  <si>
    <t>Устройство уклонообразующего слоя из Ц.п. раствора М50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</si>
  <si>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</si>
  <si>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Установка лестниц металлических Лм-1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</si>
  <si>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</si>
  <si>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Установка дополнительных прогонов</t>
  </si>
  <si>
    <t>Труба 60х40х4 по ГОСТ 30245-2003 L=18,85 п.м., масса 1 п.м.=5,45 кг, общ. Масса 102,73 кг</t>
  </si>
  <si>
    <t>Огрунтовка ГФ-021 1слой</t>
  </si>
  <si>
    <t>Окраска ПФ-115 2 слоя</t>
  </si>
  <si>
    <t>Укладка утеплителя
Минеральная вата легких марок (Технониколь или аналог)</t>
  </si>
  <si>
    <t>На 8 торцевых свеса кровли V=0,0249м2*86,8м=2,1613м3, S=(0,301м+0,083)*86,8м=33,33м2, t≈60 мм (переменная)</t>
  </si>
  <si>
    <t>Устройство примыканий к стойкам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</si>
  <si>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</si>
  <si>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Монтаж фасонных элементов</t>
  </si>
  <si>
    <t>Монтаж фасонных элементов из оц. стали, t=0,5мм (АТР МеталлПрофиль)</t>
  </si>
  <si>
    <t>S=56,3*0,416+192,9*0,208+1245,8*0,156+1245,8*0,25+622,9*0,178 =680,215 м2. 
L=56,3+192,9+1245,8+1245,8+622,9=3363,6 п.м.</t>
  </si>
  <si>
    <t>Монтаж фасонных элементов из оц. стали, t=0,7мм индивидуального изготовления</t>
  </si>
  <si>
    <t>S=20*0,142+6,64*0,162+630,4*0,5+86,8*0,348+282,2*0,275=426,93 м2. L=20+6,64+630,4+86,8+282,2=1026,04 п.м.</t>
  </si>
  <si>
    <t>Монтаж фасонных элементов Bauder</t>
  </si>
  <si>
    <t>Жесть ламинированная ПВХ Bauder (Баудер) FB12 1,2мм, b=400мм, l=2000мм. L=717,2*1,02 =731,5 п.м.
731,5*0,4=292,6м2</t>
  </si>
  <si>
    <t>Установка лестниц металлических Лм-2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</si>
  <si>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</si>
  <si>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Устройство внутренних ходовых площадок в уровне фонаря</t>
  </si>
  <si>
    <t>Монтаж элементов внутренних ходовых площадок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</si>
  <si>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</si>
  <si>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</si>
  <si>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>Устройство защитных сеток</t>
  </si>
  <si>
    <t>Установка защитных стенок фонарей СП-2</t>
  </si>
  <si>
    <t>Масса одной сетки СП-2: 20,291 кг. Всего 312 сеток СП-2. Общая масса сеток: 20,291кг*312шт =6330,7 кг= 6,331т</t>
  </si>
  <si>
    <t>Крепление защитных сеток СП-2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</si>
  <si>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</si>
  <si>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</si>
  <si>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</si>
  <si>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</si>
  <si>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</si>
  <si>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</si>
  <si>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</si>
  <si>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Архитектурно-строительная часть АС2</t>
  </si>
  <si>
    <t>Демонтаж покрытия кровли в осях А/4-А'/Ях1-2 (Участок VI)</t>
  </si>
  <si>
    <t>Демонтаж:
Рубероид (2 слоя)</t>
  </si>
  <si>
    <t>м2/м3/т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</si>
  <si>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</si>
  <si>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Демонтаж:
Стеклоизол (1 слой)</t>
  </si>
  <si>
    <t>Толщина 1 слоя стеклоизола - 5 мм. Нагрузка на 1м2 от 1 слоя рубероида - 2,5 кг/м2. Общ. масса: 2375,2м2*2,5кг/м2=5938,01кг=5,938 т</t>
  </si>
  <si>
    <t>Демонтаж:
Цементо-песчаная стяжка армированная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</si>
  <si>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</si>
  <si>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>Демонтаж:
Пенопласт</t>
  </si>
  <si>
    <t xml:space="preserve">Толщина слоя пенопласта - 55 мм </t>
  </si>
  <si>
    <t>Демонтаж:
Профиллированный лист</t>
  </si>
  <si>
    <t>S=(8,776+8,721)*(6*3)+(10,936+10,881)*(24+12+24+18,875)=2035,8м2</t>
  </si>
  <si>
    <t>Демонтаж:
Асбестоцементный лист 40/150</t>
  </si>
  <si>
    <t>S=(7,868+7,944)*12+(10,893+10,945)*(3,855+3)=339,4</t>
  </si>
  <si>
    <t>Демонтаж:
Монолитный железобетонный участок</t>
  </si>
  <si>
    <t>Толщина монолитного участка 200 мм. S=18,855*(0,5+0,55)=19,8 м2.</t>
  </si>
  <si>
    <t>Демонтаж:
Стальные отливы переменной ширины</t>
  </si>
  <si>
    <t>Общ. длина: (116,67*2+21,525*2)=276,39 п.м. Развертка отлива из оц.стали: (0,45+0,11*2+0,02*2)=0,71 м. Общ. S стальных отливов =276,39п.м.*0,71м=196,24 м2</t>
  </si>
  <si>
    <t>Демонтаж:
Рубероид на вертикальных и горизонтальных поверхностях парапета (2 слоя)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</si>
  <si>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</si>
  <si>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 xml:space="preserve">Демонтаж:
Листвоуловитель в комплекте с воронкой </t>
  </si>
  <si>
    <t>Воронка - стальная труба ∅110 мм 2 шт</t>
  </si>
  <si>
    <t>Демонтаж:
Воронка без листоуловителя</t>
  </si>
  <si>
    <t>Воронка - стальная труба ∅110 мм 3 шт</t>
  </si>
  <si>
    <t>Демонтаж покрытия фонаря в осях С/3-С/2х1/2-2/1, С-Фх1/2-2/1, М-Щх1/2-2/1 (Участок ХI)</t>
  </si>
  <si>
    <t>Демонтаж:
Профлист</t>
  </si>
  <si>
    <t>S покрытия 1 фонаря: (2,771*2)*6,426=35,61м2. Общая S на 3 фонаря: 35,61м2*3=106,84 м2</t>
  </si>
  <si>
    <t>Демонтаж:
Торец светоаэрационного фонаря из асбестоцементного волнистого листа 40/150</t>
  </si>
  <si>
    <t>S одного торца 7,336 м2. Всего на 3 фонаря 6 торцов. Sобщ.: (7,336*2)*3=44,02 м2</t>
  </si>
  <si>
    <t>Демонтаж:
Бортовая подоконная обшивка из асбестоцементного волнистого листа 40/150</t>
  </si>
  <si>
    <t>Высота обшивки 580 мм. Общ. S бортовой подоконной обшивки на 1 фонарь: S=(0,58*6)*2=6,96 м2. Общ. S на 3 фонаря: 6,69м2*3=20,88 м2</t>
  </si>
  <si>
    <t>Демонтаж:
Рубероид на вертикальных поверхностях фонаря (2 слоя)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</si>
  <si>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</si>
  <si>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>Демонтаж:
Шибер из асбестоцементного волнистого листа 40/150</t>
  </si>
  <si>
    <t xml:space="preserve">S листов на один фонарь: (1,13*6)*2=13,56 м2. S листов на три фонаря: 13,56м2*3=40,68 м2      </t>
  </si>
  <si>
    <t xml:space="preserve">Демонтаж:
Деревянный настил (уложенный в двух фонарях для перекрытия проема) из деревянной доски (150х30 мм)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</si>
  <si>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</si>
  <si>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Демонтаж покрытия фонаря в осях А/3-А/1х1/2-2/1 (Участок ХII)</t>
  </si>
  <si>
    <t>Демонтаж:
Асбестоцементный волнистый лист 40/150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</si>
  <si>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</si>
  <si>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</si>
  <si>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</si>
  <si>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</si>
  <si>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</si>
  <si>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</si>
  <si>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</si>
  <si>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 xml:space="preserve">Демонтаж:
Бортовые плиты </t>
  </si>
  <si>
    <t>Размер плиты 800х600(h)х70 мм. На одну плиту: V=0,048 м3, масса=47,4кг</t>
  </si>
  <si>
    <t>Демонтаж:
Рубероид на вертикальных поверхностях бортовых плит (2 слоя)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</si>
  <si>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</si>
  <si>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Демонтаж:
Деревянная доска (150х25 мм) бортовой обшивки</t>
  </si>
  <si>
    <t>Общ. S: (0,45м*12)*2 стороны=10,8 м2. Общ. V: 10,8м2*0,025 м=0,27 м3. Общ. вес: 0,27м3*500кг/м3=135 кг</t>
  </si>
  <si>
    <t>Демонтаж:
Стальные отливы (подоконные)</t>
  </si>
  <si>
    <t>Ширина стальных фартуков/отливов 0,3м. Общ. S листов: (12,517*2)*0,3=7,51 м2</t>
  </si>
  <si>
    <t>Демонтаж:
Заполнение светоаэрационных фонарей из поликарбоната (остекление)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</si>
  <si>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</si>
  <si>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Демонтаж:
Каркас остектения из металлических элементов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</si>
  <si>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</si>
  <si>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Демонтаж прогонов по фермам покрытия</t>
  </si>
  <si>
    <t>Демонтаж прогонов Пр-2 из швеллера 22а по ГОСТ 8240-56 по фермам ФС-5 и ФС-6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</si>
  <si>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</si>
  <si>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Демонтаж  прогонов Пр-2 из швеллера 22а по ГОСТ 8240-56 по фермам ФС-5 и ФС-6</t>
  </si>
  <si>
    <t>Длина одного прогона 3 м. Масса погонного метра 22,6 кг/п.м., общая масса: 3п.м. х 22,6кг/п.м. = 67,8 кг</t>
  </si>
  <si>
    <t xml:space="preserve">Демонтаж прогонов Пр-2 из швеллера 22а по ГОСТ 8240-56 по фермам ФС-5 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</si>
  <si>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</si>
  <si>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Демонтаж  прогонов Пр-3 из двутавра 22 по ГОСТ 8239-56 по коланнам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</si>
  <si>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</si>
  <si>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>Демонтаж прогонов Пр-3 из двутавра 22 по ГОСТ 8239-56 по коланнам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</si>
  <si>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</si>
  <si>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 xml:space="preserve">Демонтаж  опорных пластин (листов) t=10 для крепления прогонов Пр-3 </t>
  </si>
  <si>
    <t>Габарит одной пластины: 485х132х10 мм. Масса одной опорн. пластины: 0,485*0,132*0,01*7850 =5,026 кг. Общ. масса: 5,026кг*66шт=331,69 кг</t>
  </si>
  <si>
    <t>Демонтаж  затяжки, установленной между прогонами, из арматурного стержня ∅14* по ГОСТ 5781-82</t>
  </si>
  <si>
    <t>Общ. длина дем.-ых элементов: 2,026+1,974+1,974=5,97 м. Общ. масса: 5,97м х 1,21кг/м= 7,23 кг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</si>
  <si>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</si>
  <si>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</si>
  <si>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</si>
  <si>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</si>
  <si>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</si>
  <si>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Демонтаж  участка ВП ферм фонаря ФФ-4 (в осях 1/2-2/1хС/3-С/2, 1/2-2/1хС-Ф, 1/2-2/1хМ-Щ) из спаренных швеллеров №12 по ГОСТ 8240-56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</si>
  <si>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</si>
  <si>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</si>
  <si>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</si>
  <si>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Демонтаж вертикальных связей СВ-17 из уголка 40х4 по ГОСТ 8509-57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</si>
  <si>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</si>
  <si>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>Замена прогонов по фермам</t>
  </si>
  <si>
    <t>Установка новых прогонов из Швеллера №22У по ГОСТ 8240-97 (Пр-2 (нов))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</si>
  <si>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</si>
  <si>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>Установка новых прогонов из Швеллера №22У по ГОСТ 8240-97 (Пр-1 (нов))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</si>
  <si>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</si>
  <si>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Установка новых прогонов из Швеллера №22У по ГОСТ 8240-97 (Пр-3 (нов))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</si>
  <si>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</si>
  <si>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Крепление новых прогонов</t>
  </si>
  <si>
    <t>Уголок 160х100х10 по ГОСТ 8510-86 - 11 шт, общ.масса 58,95 кг. Общая масса= 58,95 кг.</t>
  </si>
  <si>
    <t xml:space="preserve">
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</si>
  <si>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Узел опирания крайних прогонов Пр-1 на кирпичные стены</t>
  </si>
  <si>
    <t>Vодного гнезда =0,4м*0,3м*0,15м=0,018м3, Общ.V гнезд: 0,018м3 х 4шт =0,072 м3</t>
  </si>
  <si>
    <t>Vодной подушки =0,3м*0,15м*0,15м=0,007 м3, Общ.V: 0,007м3 х 4шт =0,027 м3</t>
  </si>
  <si>
    <t>Общий V≈0,072-0,027=0,045 м3 на заделку четырех отверстий (гнезд). Из них V раствора ≈ 0,045м3*0,15=0,007 м3 - обетонирование узлов (бетон В15)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</si>
  <si>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</si>
  <si>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Замена прогонов по колоннам</t>
  </si>
  <si>
    <t>Установка новых прогонов из Двутавра 22 по ГОСТ 8239-89 (Пр-4 (нов))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</si>
  <si>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</si>
  <si>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Установка новых прогонов из Двутавра 22 по ГОСТ 8239-89 (Пр-5 (нов))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</si>
  <si>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</si>
  <si>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</si>
  <si>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</si>
  <si>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Узел опирания крайних прогонов Пр-5 на кирпичные стены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</si>
  <si>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</si>
  <si>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</si>
  <si>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</si>
  <si>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</si>
  <si>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Установка новых прогонов по фермам фонарей</t>
  </si>
  <si>
    <t>Установка новых прогонов из швеллера №16У по ГОСТ 8240-97 (Пр-6 (нов))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</si>
  <si>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</si>
  <si>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Установка затяжек</t>
  </si>
  <si>
    <t>Установка затяжки из арм. ∅14 А240 по ГОСТ 5781-82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</si>
  <si>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</si>
  <si>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Демонтаж при ремонте кирпичных парапетов</t>
  </si>
  <si>
    <t>Демонтаж кладки папапета из керамического кирпича</t>
  </si>
  <si>
    <t>V=(4,421м2*0,38м)+(3,649м2*0,38м)-(0,403м2*0,38м)=2,91 м3</t>
  </si>
  <si>
    <t>Извлечение поврежденных/разрушенных керамических кирпичей</t>
  </si>
  <si>
    <t>Демонтаж карнизных плит</t>
  </si>
  <si>
    <t>Плита 700х450х60 мм -1 шт, Vплиты = 0,019 м3, плита 500х450х60 мм - 4 шт, Vплиты = 0,014 м3, на 4 плиты V=0,054 м3</t>
  </si>
  <si>
    <t xml:space="preserve">Демонтаж отливов из оцинкованной стали 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</si>
  <si>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</si>
  <si>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Перекладка участка парапета</t>
  </si>
  <si>
    <t xml:space="preserve">Перекладка участка парапета
</t>
  </si>
  <si>
    <t>V=(4,421м2*0,38м)+(3,649м2*0,38м)=3,07 м3
Керамический кирпич марки М125 (аналогичной существующей кладки)</t>
  </si>
  <si>
    <t>Замена карнизных плит на монолитный участок</t>
  </si>
  <si>
    <t>Устройство нового карнизного участка из бетона</t>
  </si>
  <si>
    <t>Бетон  В20</t>
  </si>
  <si>
    <t>Армирование нового карнизного участка</t>
  </si>
  <si>
    <t>Арматура ∅8 А500 по ГОСТ Р 52544-2006, общ. Длина стержней - 40,78 п.м., масса п.м. - 0,395 кг, общ. Масса 16,11 кг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</si>
  <si>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</si>
  <si>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</si>
  <si>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Керамический кирпич марки М125 (аналогичной существующей кладки), 40 шт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</si>
  <si>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</si>
  <si>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</si>
  <si>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Всего отверстий под водоотвод в кирпичной кладке парапетов в осях А/1-А'/Ях2 - 5 шт. V=0,23мх0,7мх0,38мх 5отв.= 0,31м3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</si>
  <si>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</si>
  <si>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</si>
  <si>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Общая S оштукатуривания 167,5* м2. V=167,5м2*0,025м=4,19м3</t>
  </si>
  <si>
    <t>Устройство карнизного свеса</t>
  </si>
  <si>
    <t>Установка Карнизного отлива из оц.стали с полимер.покрытием RAL7004, t=0,7 мм</t>
  </si>
  <si>
    <t>м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</si>
  <si>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</si>
  <si>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Герметизирование стыков: Герметик ТехноНИКОЛЬ ПУ 600 мл (Технониколь или аналог)</t>
  </si>
  <si>
    <t>л</t>
  </si>
  <si>
    <t>V≈(0,025м*0,025м)/2*22,03м=0,0069м3=6,9л;  6,9л/0,6л=11,5 шт ≈ 12 шт</t>
  </si>
  <si>
    <t>Устройство уклонообразующего слоя из ц.п. раствора М50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</si>
  <si>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</si>
  <si>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Усиление ферм ФС-6 и ФФ-5</t>
  </si>
  <si>
    <t>Усиление ферм ФС-6: установка шпренгелей №1 и №2, устройство усиления УС-1 и УС-2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</si>
  <si>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</si>
  <si>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ферм фонаря ФФ-5: устройство усиления УС-3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</si>
  <si>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</si>
  <si>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</si>
  <si>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</si>
  <si>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</si>
  <si>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ферм фонаря ФФ-4: устройство усиления УС-7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</si>
  <si>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</si>
  <si>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Усиление горизонтальных связей</t>
  </si>
  <si>
    <t>Устройство усиления №1 (2 горизонтальные связи)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</si>
  <si>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</si>
  <si>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Устройство усиления №2  (7 горизонтальных связей)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</si>
  <si>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</si>
  <si>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Замена стойки фермы ФС-6</t>
  </si>
  <si>
    <t>Демонтаж стойки фермы ФС-6 из двух уголков 63х6 по ГОСТ 8509-57 (в осях А/2х2/1-2)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</si>
  <si>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</si>
  <si>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Установка новой стойки (1 шт) фермы ФС-6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</si>
  <si>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</si>
  <si>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Устройство узла опирания профилированного настила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</si>
  <si>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</si>
  <si>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Замена распорок Р1, Р2, Р6, Р9</t>
  </si>
  <si>
    <t>Демонтаж распорок Р-1 из двух уголков 90х56х6 по ГОСТ 8510-57 (в осях Я-А'/Ях1, Я-А'/Ях2)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</si>
  <si>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</si>
  <si>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Демонтаж распорок Р-2 из одиночного уголка 56х5 по ГОСТ 8509-57 (в осях Б/2-Юх1/2-2/1)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</si>
  <si>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</si>
  <si>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Демонтаж распорок Р-9 из двух уголков 56х5 по ГОСТ 8509-57 (в осях Б/2-Юх1 и Б/2-Юх2)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</si>
  <si>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</si>
  <si>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Демонтаж распорок Р-6 из двух уголков 56х5 по ГОСТ 8509-57 (в осях А/3-А/2х1-2, А/0-Б/1х1-2, С-Фх1-2, Я-А'/Ях1-2)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</si>
  <si>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</si>
  <si>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Установка распорок Р-1 (нов.) по колоннам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</si>
  <si>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</si>
  <si>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Установка распорок Р-2 (нов.)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</si>
  <si>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</si>
  <si>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Установка распорок Р-9 (нов.) по колоннам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</si>
  <si>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</si>
  <si>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Установка распорок Р-3 (нов.)</t>
  </si>
  <si>
    <t>шт/т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</si>
  <si>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</si>
  <si>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</si>
  <si>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</si>
  <si>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</si>
  <si>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Демонтаж нижнего пояса СВ-9 из двух уголков 56х5 по ГОСТ 8509-57 (в осях С-Фх1/2-2/1, Б/1-Б/2х1/2-2/1)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</si>
  <si>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</si>
  <si>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Демонтаж верхнего пояса СВ-10 из двух уголков 56х5 по ГОСТ 8509-57 (в осях А/3-А/2х1)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</si>
  <si>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</si>
  <si>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Демонтаж СВ-10 из спареных уголков 56х5 и 50х5 по ГОСТ 8509-57 (в осях А/3-А/2х1)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</si>
  <si>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</si>
  <si>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Усиление СВ-1 (в осях Ю-Ях1, Ю-Ях2, С-Фх1, С-Фх2, Б/1-Б/2х1, Б/1-Б/2х2)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</si>
  <si>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</si>
  <si>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Усиление СВ-9 (в осях Ю-Ях1/2-2/1, С-Фх1/2-2/1, Б/1-Б/2х1/2-2/1)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</si>
  <si>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</si>
  <si>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Усиление СВ-9 (в осях С-Фх1/2-2/1, Б/1-Б/2х1/2-2/1)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</si>
  <si>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</si>
  <si>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Усиление СВ-10 (в осях А/3-А/2х1)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</si>
  <si>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</si>
  <si>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Усстройство новой СВ-10 (в осях А/3-А/2х2)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</si>
  <si>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</si>
  <si>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Усиление СВ-19 (в осях А/3-А/2х1/2-2/1)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</si>
  <si>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</si>
  <si>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</si>
  <si>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</si>
  <si>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Грунтовка антикоррозионная цинкнаполненная быстросохнущая, преобразователь ржавчины и окалины</t>
  </si>
  <si>
    <t>Усредненный расход огнезащитной краской КЕДР МЕТ КО в кг/м2: 2691кг / 2597,0м2= 1,036кг/м2</t>
  </si>
  <si>
    <t>Усредненный расход огнезащитной краской КЕДР МЕТ КО в кг/м2: 177кг / 579м2= 0,306 кг/м2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</si>
  <si>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</si>
  <si>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Устройство каркаса обшивки фонарей из уголка 75х5 по ГОСТ 8509-93,  уголка 75х50х5 по ГОСТ 8510-86, трубы 70х4 по ГОСТ 30245-2003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</si>
  <si>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</si>
  <si>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>Обшивка торцов и продольных стен фонарей cтеновыми сэндвич-панелями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</si>
  <si>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</si>
  <si>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</si>
  <si>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</si>
  <si>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</si>
  <si>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Установка фасонных элементов ФИ11 из сталь оц. с полимер. покрытием RAL7004, t=0,5 мм производителя МеталлПрофиль (или аналог)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</si>
  <si>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</si>
  <si>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>2366,1+205,6=2571,7м2
В т.ч. Общ. S кровли=2366,1 м2, общ. S кровли фонарей =93,4+37,4*3=205,6м2</t>
  </si>
  <si>
    <t>Кровля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</si>
  <si>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</si>
  <si>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Укладка Рулонного материала - Паробарьер СА500</t>
  </si>
  <si>
    <t>Общ.S= 2366,1м2+205,6м2 =2571,7м2. Коэффициент расхода k по материалу: для паробарьера СА500 (расход k=1,18)</t>
  </si>
  <si>
    <t>Укладка утеплителя на саморезах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</si>
  <si>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</si>
  <si>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</si>
  <si>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</si>
  <si>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</si>
  <si>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</si>
  <si>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</si>
  <si>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</si>
  <si>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</si>
  <si>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</si>
  <si>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</si>
  <si>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</si>
  <si>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>Устройство примыкания кровельной системы к обшивке фонаря Н=450мм из ПВХ мембран</t>
  </si>
  <si>
    <t>м.п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</si>
  <si>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</si>
  <si>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Устройство фасонных элементов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</si>
  <si>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</si>
  <si>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>Устройство конька (Узел 7)</t>
  </si>
  <si>
    <t>Устройство конька(узел 7)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</si>
  <si>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</si>
  <si>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Устройство парапета  (Узел 3)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</si>
  <si>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</si>
  <si>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>Устройство примыкания кровельной системы к обшивке фонаря Н=560мм из ПВХ мембран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</si>
  <si>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</si>
  <si>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>Монтаж фасонных элементов парапета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</si>
  <si>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</si>
  <si>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Устройство свеса кровли (Узел 12)</t>
  </si>
  <si>
    <t>Установка каркаса под облицовку свеса из Профилей С-образных 100х40х2,5, п.м.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</si>
  <si>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</si>
  <si>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</si>
  <si>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Устройство пароизоляции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</si>
  <si>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</si>
  <si>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Устройство фасонных элементов (свес)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</si>
  <si>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</si>
  <si>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</si>
  <si>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</si>
  <si>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Устройство воронок (узел 9)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</si>
  <si>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</si>
  <si>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>Устройство аэраторов(узел 10)</t>
  </si>
  <si>
    <t xml:space="preserve">Всего устанавливаемых аэраторов в осях А/4-А'/Ях1-2  - 16 шт. </t>
  </si>
  <si>
    <t>шт/кг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</si>
  <si>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</si>
  <si>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Труба 60х40х4 по ГОСТ 30245-2003 L=3,2 п.м., масса 1 п.м.=5,45 кг, общ. Масса 17,44 кг. Принята сталь марки С245 по ГОСТ 27772-2021</t>
  </si>
  <si>
    <t>Огрунтовка (один слой грунтовки ГФ-021 ГОСТ251-82) металлической лестницы Лм-1</t>
  </si>
  <si>
    <t>Расход грунтовки ГФ-021 ГОСТ25129-2020 на однослойное покрытие - 60-100 г/м²</t>
  </si>
  <si>
    <t>Окраска (слой эмали ПФ-115 ГОСТ 6465-76 за 2 раза) металлической лестницы Лм-1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</si>
  <si>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</si>
  <si>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Устройство примыканий к лестнице Лм1(1шт)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</si>
  <si>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</si>
  <si>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</si>
  <si>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</si>
  <si>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Огрунтовка (один слой грунтовки ГФ-021 ГОСТ251-82) металлической лестницы Лм-2</t>
  </si>
  <si>
    <t>S=7,16 м2*3 шт= 21,47 м2. Расход грунтовки ГФ-021 ГОСТ25129-2020 на однослойное покрытие - 60-100 г/м²</t>
  </si>
  <si>
    <t>Окраска (слой эмали ПФ-115 ГОСТ 6465-76 за 2 раза) металлической лестницы Лм-2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</si>
  <si>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</si>
  <si>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Устройство примыканий к лестнице Лм2 (3шт)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</si>
  <si>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</si>
  <si>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</si>
  <si>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 xml:space="preserve">Установка фасонных элементов: Жесть ламинированная ПВХ Bauder (Баудер) FB12 1,2мм, b=400мм, l=2000мм </t>
  </si>
  <si>
    <t>Развертка листа - 510 мм. L=45,848м*1,15=52,73 п.м. S=52,73 м * 0,51 м = 26,89 м2</t>
  </si>
  <si>
    <t>Установка защитных сеток фонарей СП-1 по серии 1.464.2-26.93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</si>
  <si>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</si>
  <si>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</si>
  <si>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</si>
  <si>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Расход эмали ПФ-115 ГОСТ 6465-76 на однослойное покрытие 100-180 г/м². Цвет RAL9016 Белый (цвет может быть изменен по желанию заказчика)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</si>
  <si>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</si>
  <si>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</si>
  <si>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</si>
  <si>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Внутренний водосток ВК (воронки)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</si>
  <si>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</si>
  <si>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</si>
  <si>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</si>
  <si>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</si>
  <si>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</si>
  <si>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Обогрев водосточных воронок ЭС.</t>
  </si>
  <si>
    <t>Монтаж распределительного щита ЩР</t>
  </si>
  <si>
    <t>Щит распределительный в составе (на 1 шт):
- Шкаф навесной с монтажной панелью IP66 400х600х210 - 1 шт;
- Шасси модульное  (3рх12=36 мод.) - 1 шт;
- Сальник (D=7-11 мм) - 8 шт;
- Авт/выкл. диф/тока 2Р; Icu=6kA; Ii=(5..10)*In; In=6A, 100mA OptiDin D63-23C6-A-УХЛ4 103522 - 1 шт;
- Регулятор температуры -15°С…+45°С 230V 16A Teploluxe 100 - 1 шт;
- Авт/выкл. 2Р; Icu=6kA; Ii=(5..10)*In; In=3A OptiDin BM63-2NC3-УХЛ3 260685 КЭАЗ - 6 шт;
- УЗО 2Р; Icu=4,5kA;; In=25A, 30mA OptiDin DM63-2225-AC-4,5-УХЛ4 343888 КЭАЗ - 6 шт;
- Шина нулевая OptiKit BB-PEN-S-6-8х12-2 278008 КЭАЗ - 1 шт;
- Клемма для предохранителей пружинная OptiClip CXF-4-HESI-240V-(5x20)10А-(0,2-4)-серый 289768 КЭАЗ - 2шт;
- Крышка концевая для клеммы предохранительной OptiClip D-TB-4-HESI-черный 249896 КЭАЗ - 1 шт;
- Плавкий предохранитель 5х20; 0,5A 5х20; 0,5A ЭТМ - 2 шт;
- Концевой стопор OptiClip CA103 289722 КЭАЗ - 8 шт;
- Лампа LED 230AC белая AD16DS(LED) 357823 КЭАЗ - 1 шт;
- Лампа LED 230AC красная AD16DS(LED) 357820 КЭАЗ - 1 шт;
- Клемма строительно-монтажная 5отв. S=0,2-2,5мм2 OptiKit СМК 222-415 351066 КЭАЗ - 1 шт;
- Провод ПуГВ 1х1 ЭТМ - 5 м;
- Провод ПуГВ 1х16 ЭТМ - 2 м</t>
  </si>
  <si>
    <t>Кабельные сети:</t>
  </si>
  <si>
    <t>Монтаж кабельного лотка от ШС к ЩР</t>
  </si>
  <si>
    <t>1. Кабельный лоток перфор. S=0,7мм H=50мм L=3м Р=30кг/м В=50мм LP50-50-0.7-3000 LO0602 КМ-профиль - 24 м/8 шт;
2. Крышка лотка перф. 50 L3000 мм - 24 м/8 шт;
3. Соединитель для лотков перфор. горизонтальный SP1 LO0401 -18 шт;
4. Болт с квадратным подголовком М6х20 мм BTG6-20 LO10176 КМ-профиль - 214 шт;
5. Гайка специальная с фланцем М6 GS6 LO0685 КМ-профиль - 214 шт</t>
  </si>
  <si>
    <t>1. Кабельный лоток перфор. S=0,7мм H=50мм L=3м Р=30кг/м В=100мм LP50-100-0.7-3000 LO0604 КМ-профиль - 18 м/6 шт;
2. Крышка лотка перф. 100 L3000 мм - 18 м/6 шт;
3. Соединитель для лотков перфор. горизонтальный SP1 LO0401 -14 шт;
4. Болт с квадратным подголовком М6х20 мм BTG6-20 LO10176 КМ-профиль - 166 шт;
5. Гайка специальная с фланцем М6 GS6 LO0685 КМ-профиль - 166 шт</t>
  </si>
  <si>
    <t>Монтаж кабельного лотка в оси 3 по стене</t>
  </si>
  <si>
    <t>1. Кабельный лоток проволочный H=30мм В=100мм L=3м PL30-100-3000 LO26647 КМ-профиль - 100 м/34 шт;
2. Безвинтовой соединитель BVS LO0434 КМ-профиль - 74 шт;
3. Соединительный комплект (упак. 50шт.) PSK LO0670 КМ-профиль - 1 компл.;
4. С-образный подвес безвинтовой для лотка 100 мм SPVBV100 LO14817 КМ-профиль - 50 шт;
5. Z-образный профиль S=2,0мм (32х40х32) L=1м Z32-40-32-2.0-100 LO32578 КМ-профиль - 36 м</t>
  </si>
  <si>
    <t>Монтаж кабельного лотка по фермам</t>
  </si>
  <si>
    <t>1. Кабельный лоток проволочный H=30мм В=60мм L=3м PL30-60-3000 LO26646 КМ-профиль - 1 197 м/399 м;
2. Безвинтовой соединитель BVS LO0434 КМ-профиль - 800  шт;
3. Соединительный комплект (упак. 50шт.) PSK LO0670 КМ-профиль - 1 компл;
4. Универсальный суппорт USP LO0673 КМ-профиль - 57 шт;
5. Струбцина М8 FV8 LO0972 КМ-профиль - 60 шт;
6. Шпилька М8х1000 SM8-1000 LO0694 КМ-профиль - 16 шт;
7. Гайка специальная с фланцем М8 GS8 LO0686 КМ-профиль - 300 шт; 
8. Фиксатор площадка FP LO0433 КМ-профиль - 60 шт;
9. Перфополоса 32х1,0 L2000 мм PP32-1.0-2000 LO16288 КМ-профиль (поворот лотков) - 2 м / 1 шт;
10. Цинк-спрей 400 мл CSG LO0255 КМ-профиль - 1 шт</t>
  </si>
  <si>
    <t>Монтаж металлорукова</t>
  </si>
  <si>
    <t>1. Металлорукав в ПВХ изоляции, негорючий (21,9/16,9),
РЗ-ЦП нг 18  Промрукав - 146 м;
2. Термоусадка клеевая (черная) ТТК-33/8 IEK - 8 м</t>
  </si>
  <si>
    <t>Затягивание кабеля в металлорукав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</si>
  <si>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3x1,5 - 138 м;
2. Кабель контрольный с медными жилами, не распространяющий горение с низким газо-и дымовыделением КВВГнг(А)-LS 2x1 - 8 м;
3. Стяжка кабельная (защита от ультрафиолета) КСС 7,8х365 25327Т DKC - 50 шт;</t>
  </si>
  <si>
    <t xml:space="preserve">Прокладка кабеля в лотках 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</si>
  <si>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3x1,5 - 1599 м;
2. Кабель контрольный с медными жилами, не распространяющий горение с низким газо-и дымовыделением КВВГнг(А)-LS 2x1 - 32 м;
3. Термоусадка жел+зел+красн+ж/з (по 25% общей длины) ТУТнг-4/2 ЭТМ- 9м;
4. Стяжка кабельная (защита от ультрафиолета) КСС 4,8х290 25317Т DKC -2 550 шт;
5.Маркировка кабельная (треугольная) TDM Electric У-136 - 100 шт;
6. Маркировка кабельная (квадратная) TDM Electric У-134 - 10 шт;
7. Соединительная коробка 3P-1/2 - 53 шт в составе (на 1 шт):
- Коробка распределительная 7 вводов 80х80х40 IP55 40-0210м Промрукав - 1 шт;
- СМК ответвительная 3P-1/2 PR08.12598 Промрукав - 1 шт;
- Винт с полуцил.гол. M4х12 (упак. 100шт.) PR08.4990 Промрукав - 4 шт;
- Гайка с насечкой оцинкованная М5 PR08.5034 Промрукав - 4 шт
8. Соединительная коробка 3P-1/2 - 4 шт в составе (на 1 шт):
- Коробка распределительная 7 вводов 80х80х40 IP55 40-0210м Промрукав - 1 шт;
- СМК ответвительная 2P-1/1 PR08.12593 Промрукав - 1 шт;
- Винт с полуцил.гол. M4х12 PR08.4990 Промрукав - 4 шт;
- Гайка с насечкой оцинкованная М5 PR08.5034 Промрукав - 4 шт</t>
  </si>
  <si>
    <t>Заземление кабельных лотков</t>
  </si>
  <si>
    <t>Монтажный провод (GNYE-ж/з) ПуГВ 1х16мм2</t>
  </si>
  <si>
    <t>Заземление и молниезащита:</t>
  </si>
  <si>
    <t>Монтаж системы молниезащиты из прутка на кровле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</si>
  <si>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</si>
  <si>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Монтаж системы молниезащиты из полосы по фасаду (опуски)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</si>
  <si>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</si>
  <si>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Монтаж системы молниезащиты из полосы в траншее</t>
  </si>
  <si>
    <t>Полоса стальная оцинкованная 40х4 мм PP40-4-40 HD LN0002 КМ-профиль  - 429 м (вес 4,294 кг/м.п);</t>
  </si>
  <si>
    <t xml:space="preserve">Монтаж системы молниезащиты из штырей 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</si>
  <si>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</si>
  <si>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Земляные работы:</t>
  </si>
  <si>
    <t>Разработка траншей 0,7х0,5 м в ручную</t>
  </si>
  <si>
    <t>м/м3</t>
  </si>
  <si>
    <t xml:space="preserve">Засыпка траншей в ручную </t>
  </si>
  <si>
    <t>Пуско-наладочные работы:</t>
  </si>
  <si>
    <t>Измерение сопротивления контура с диагональю до 200 м</t>
  </si>
  <si>
    <t>измерение</t>
  </si>
  <si>
    <t>Проверка наличия цепи между заземлителями и заземленными элементами</t>
  </si>
  <si>
    <t>Внутренний водосток ВК (Ливневая система)</t>
  </si>
  <si>
    <t>Демонтаж водосточной трубы стальной 108х4 мм</t>
  </si>
  <si>
    <t>Демонтаж водосточной трубы стальной 159х4 мм</t>
  </si>
  <si>
    <t>Монтажные работы. Система внутреннего водостока К2:</t>
  </si>
  <si>
    <t>Прокладка водостока из полиэтиленовых труб DN 100х4,2 мм</t>
  </si>
  <si>
    <t>1. Трубы напорные полиэтиленовые ПЭ100, SDR26, питьевые, DN 110х4,2 мм - 245 м;
2. Патрубок компенсационный ТП-110 SDR26 - 50 шт;
3. Отвод ПНД сварной сегментный d110 45° ПЭ100 SDR26 - 70 шт;
4. Тройник ПНД сварной сегментный d110 45° ПЭ100 SDR26 - 28 шт;
5. Заглушка литая ПНД d110 ПЭ100 SDR11 - 23 шт</t>
  </si>
  <si>
    <t>Прокладка водостока из полиэтиленовых труб DN 160х6,2 мм</t>
  </si>
  <si>
    <t>1. Трубы напорные полиэтиленовые ПЭ100, SDR26, питьевые, DN 160х6,2 мм - 373 м;
2. Отвод ПНД сварной сегментный d160 45° ПЭ100 SDR26 - 38 шт;
3. Тройник ПНД сварной сегментный d160 45° ПЭ100 SDR26 - 27 шт;
4. Тройник ПНД сварной сегментный d160х110х160 45° ПЭ100 SDR26 - 18 шт;
5. Крестовина сварная ПЭ100 неравнопроходная сегментная d160х110 45° - 5 шт;
6. Заглушка литая ПНД d160 ПЭ100 SDR11 - 30 шт;
7. Переход ПНД сварной d160х110 ПЭ100 SDR26 - 12 шт</t>
  </si>
  <si>
    <t>Прокладка водостока из полиэтиленовых труб DN 200х7,7 мм</t>
  </si>
  <si>
    <t>1. Трубы напорные полиэтиленовые ПЭ100, SDR26, питьевые, DN 200х7,7 мм - 200 м;
2. Отвод ПНД сварной сегментный d200 45° ПЭ100 SDR26 - 15 шт;
3. Тройник ПНД сварной сегментный d200 45° ПЭ100 SDR26 - 12 шт;
4. Тройник ПНД сварной сегментный d200х110х200 45° ПЭ100 SDR26 - 4 шт;
5. Тройник ПНД сварной сегментный d200х160х200 45° ПЭ100 SDR26 - 5 шт;
6. Заглушка литая ПНД d200 ПЭ100 SDR11 - 10 шт;
7. Переход ПНД сварной d200х160 ПЭ100 SDR26 - 6 шт;
8. Переход ПНД сварной d200х110 ПЭ100 SDR26 - 1шт</t>
  </si>
  <si>
    <t>Прокладка водостока из труб полиэтиленовых труб DN 250х9,6 мм</t>
  </si>
  <si>
    <t>1. Трубы напорные полиэтиленовые ПЭ100, SDR26, питьевые, DN 250х9,6 мм - 130 м;
2. Отвод ПНД сварной сегментный d250 45° ПЭ100 SDR26 - 5 шт;
3. Тройник ПНД сварной сегментный d250 45° ПЭ100 SDR26 - 4 шт;
4. Тройник ПНД сварной сегментный d250х200х250 45° ПЭ100 SDR26 - 3 шт;
5. Тройник ПНД сварной сегментный d250х110х250 45° ПЭ100 SDR26 - 1 шт;
6. Тройник ПНД сварной сегментный d250х160х250 45° ПЭ100 SDR26 - 4 шт;
7. Тройник ПНД сварной сегментный d250 90° ПЭ100 SDR26 - 2 шт;
8. Заглушка литая ПНД d250 ПЭ100 SDR11 - 6 шт;
9. Переход ПНД сварной d250х160 ПЭ100 SDR26 - 1 шт;
10. Переход ПНД сварной d250х200 ПЭ100 SDR26 - 3 шт;
11. Переход ПНД/КОРСИС DN250 - 2 шт</t>
  </si>
  <si>
    <t>Прокладка водостока из труб полиэтиленовых труб DN 315х12,1 мм</t>
  </si>
  <si>
    <t>1. Трубы напорные полиэтиленовые ПЭ100, SDR26, питьевые, DN 315х12,1 мм - 28 м;
2. Отвод ПНД сварной сегментный d315 45° ПЭ100 SDR26 - 2 шт;
3. Тройник ПНД сварной сегментный d315 45° ПЭ100 SDR26 - 2 шт;
4. Тройник ПНД сварной сегментный d315х250х315 45° ПЭ100 SDR26 - 1 шт;
5. Тройник ПНД сварной сегментный d315х160х315 45° ПЭ100 SDR26 - 1 шт;
6. Тройник ПНД сварной сегментный d315 90° ПЭ100 SDR26 - 1 шт;
7. Заглушка литая ПНД d315ПЭ100 SDR11 - 3 шт;
8. Переход ПНД сварной d315х250ПЭ100 SDR26 - 1 шт;
9. Переход ПНД/КОРСИС DN315 - 1 шт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</si>
  <si>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</si>
  <si>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</si>
  <si>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</si>
  <si>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Шкаф пожарной сигнализации "ШПС-12" исп.12 ЗАО НВП "Болид"</t>
  </si>
  <si>
    <t>Установка аккумулятора 12В, 17 Ач (АБ1217С) в ШПС-12 исп.12</t>
  </si>
  <si>
    <t>Аккумулятор 12В, 17 Ач (АБ1217С) срок службы 12 лет АБ1217С ЗАО НВП "Болид"</t>
  </si>
  <si>
    <t>Установка ППКУП «Сириус» на стене h=1,5м</t>
  </si>
  <si>
    <t>Прибор приемно-контрольный и управления пожарный "Сириус" ЗАО НВП "Болид"</t>
  </si>
  <si>
    <t>Установка аккумулятора 12В, 17 Ач (АБ1217С) в Сириус</t>
  </si>
  <si>
    <t xml:space="preserve">Установка контроллер двухпроводной линии связи С2000-КДЛ-С в «Сириус» </t>
  </si>
  <si>
    <t>Контроллер двухпроводной линии связи "С2000-КДЛ-С" ЗАО НВП "Болид"</t>
  </si>
  <si>
    <t>Монтаж извещателя пожарного ручного электронного ИПР 513-3АМ исп.1 на стене h=1,5м</t>
  </si>
  <si>
    <t>Извещатель пожарный ручной электронный ИПР 513-3АМ исп.1 ЗАО НВП "Болид"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</si>
  <si>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</si>
  <si>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</si>
  <si>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60 на высоте от 5 до 15м</t>
  </si>
  <si>
    <t>Извещатель пожарный дымовой оптико-электронный линейный С2000-ИПДЛ исп. 60 ЗАО НВП "Болид</t>
  </si>
  <si>
    <t>Монтаж извещателя пожарного дымового оптико-электронного линейного С2000-ИПДЛ исп. 120 на высоте от 5 до 15м</t>
  </si>
  <si>
    <t>Извещатель пожарный дымовой оптико-электронный линейный С2000-ИПДЛ исп. 120 ЗАО НВП "Болид"</t>
  </si>
  <si>
    <t>Монтаж блока контрольно-пускового С2000-КПБ в ШПС-12 исп.12</t>
  </si>
  <si>
    <t>Блок контрольно-пусковой С2000-КПБ ЗАО НВП "Болид"</t>
  </si>
  <si>
    <t>Монтаж блока разветвительно-изолирующего БРИЗ на высоте от 5 до 15м</t>
  </si>
  <si>
    <t>Блок разветвительно-изолирующий БРИЗ ЗАО НВП "Болид"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</si>
  <si>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</si>
  <si>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</si>
  <si>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</si>
  <si>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</si>
  <si>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</si>
  <si>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</si>
  <si>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</si>
  <si>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>Оповещатель пожарный речевой всепогодный ОПР-У150.1 ЗАО НВП "Болид"</t>
  </si>
  <si>
    <t>Монтаж опопвещателя светового табличного адресного С2000-ОСТ исп.01 на 
высоте от 2 до 5 м</t>
  </si>
  <si>
    <t>Опопвещатель световой табличный адресный С2000-ОСТ исп.01 "ВЫХОД" ЗАО НВП "Болид"</t>
  </si>
  <si>
    <t>Монтаж проводов, кабелей и аксессуаров пожарной сигнализации</t>
  </si>
  <si>
    <t>Монтаж гофрированной ПВХ трубы Ду 16 мм с протяжкой без галогена ПЛЛ ПВ-0 на высоте от 2 до 5 м</t>
  </si>
  <si>
    <t xml:space="preserve"> -Труба гофрированная ПВХ диаметром 16 мм с протяжкой без галогена ПЛЛ ПВ-0 - 1722 м (без учета затрат на трудноустранимые потери);
- Дюбель распорный универсальный полипропиленовый -5 166 шт;
 - Саморез - 5166 шт;
 - Скоба металлическая однолапковая  - 5 166 шт;
 - Хомут из нержавеющей стали AISI 304 4,6х150 мм (вес 0,002 кг/шт)- 5 166 шт</t>
  </si>
  <si>
    <t>Затяжка кабеля КПСЭнг(А) FRLS 1х2x0,75 в трубу гофрированную</t>
  </si>
  <si>
    <t>Кабель КПСЭнг(А) FRLS 1х2x0,75 - 1722 м (без учета затрат на трудноустранимые потери)</t>
  </si>
  <si>
    <t xml:space="preserve"> - Труба гофрированная ПВХ диаметром 16 мм с протяжкой без галогена ПЛЛ ПВ-0 - 1746 м (без учета затрат на трудноустранимые потери);
- Дюбель распорный универсальный полипропиленовый -5 338 шт;
 - Саморез - 5 338 шт;
 - Скоба металлическая однолапковая  - 5 338 шт;
 - Хомут из нержавеющей стали AISI 304 4,6х150 мм (вес 0,002 кг/шт) - 5 338 шт</t>
  </si>
  <si>
    <t>Затяжка кабеля КПСнг(А) FRLS 1х2x1 в трубу гофрированную</t>
  </si>
  <si>
    <t>Кабель КПСнг(А) FRLS 1х2x1 - 1746 м (без учета затрат на трудноустранимые потери)</t>
  </si>
  <si>
    <t xml:space="preserve"> -Труба гофрированная ПВХ диаметром 16 мм с протяжкой без галогена ПЛЛ ПВ-0 - 1200 м (без учета затрат на трудноустранимые потери); 
- Дюбель распорный универсальный полипропиленовый -3 600 шт;
 - Саморез - 3 600 шт;
 - Скоба металлическая однолапковая  - 3 600 шт;
 - Хомут из нержавеющей стали AISI 304 4,6х150 мм (вес 0,002 кг/шт) - 3 600 шт</t>
  </si>
  <si>
    <t>Затяжка кабеля КПСЭнг(А) FRLS 2х2x1 в трубу гофрированную</t>
  </si>
  <si>
    <t>Кабель КПСЭнг(А) FRLS 2х2x1 - 1200 м (без учета затрат на трудноустранимые потери)</t>
  </si>
  <si>
    <t>Монтаж кабельного канала из поливинилхлоридной композиции, неперфорированный, типоразмер 20х10 на высоте 2м</t>
  </si>
  <si>
    <t xml:space="preserve"> - Кабельканал 20х10 мм - 30 м  (без учета затрат на трудноустранимые потери);
- Саморез - 90 шт</t>
  </si>
  <si>
    <t>Укладка кабеля КПСЭнг(А) FRLS 2х2x1 в кабель-канал 20х16</t>
  </si>
  <si>
    <t>Кабель КПСЭнг(А) FRLS 2х2x1 - 30 м (без учета затрат на трудноустранимые потери)</t>
  </si>
  <si>
    <t xml:space="preserve">  -Труба гофрированная ПВХ диаметром 16 мм с протяжкой без галогена ПЛЛ ПВ-0 - 100 м (без учета затрат на трудноустранимые потери);
- Дюбель распорный универсальный полипропиленовый -200шт;
 - Саморез - 200 шт;
 - Скоба металлическая однолапковая  - 200 шт;
 - Хомут из нержавеющей стали AISI 304 4,6х150 мм (вес 0,002 кг/шт) - 200 шт</t>
  </si>
  <si>
    <t>Затяжка кабеля КВПЭфнг(А)-HF-5е 4х2х0.52 в трубу гофрированную</t>
  </si>
  <si>
    <t>Кабель КВПЭфнг(А)-HF-5е 4х2х0.52 - 100 м (без учета затрат на трудноустранимые потери)</t>
  </si>
  <si>
    <t>Монтаж джек RJ-45 8P-8C FD-6034</t>
  </si>
  <si>
    <t>Разъем Джек RJ-45 8P-8C CAT5e категории 5е под витую пару - 2 шт</t>
  </si>
  <si>
    <t>Установка коробки огнестойкой для о/п 40-0210-FR1.5-4 Е15-Е120 RAL2004 80х80х40 на высоте 2,3 м</t>
  </si>
  <si>
    <t>Коробка огнестойкая для о/п 40-0210-FR1.5-4 Е15-Е120 RAL2004 80х80х40 Промрукав - 4 шт</t>
  </si>
  <si>
    <t>Сверление отверстий в кирпичных перегородках толщ. 0,5м под стальную трубу Ду50</t>
  </si>
  <si>
    <t>шт /м</t>
  </si>
  <si>
    <t>Монтаж в перегородки трубы стальной водогазопроводной Ду 50 (гильза)</t>
  </si>
  <si>
    <t>Трубы ВГП обыкновенные 50х3,5 мм - 10 м</t>
  </si>
  <si>
    <t>Заделка пеной однокомпонентной огнезащитной баллон 750мл (REMONTIX PRO ОГНЕСТОЙКАЯ)</t>
  </si>
  <si>
    <t>REMONTIX PRO ОГНЕСТОЙКАЯ пистолетная монтажная пена, 750 мл - 2 шт</t>
  </si>
  <si>
    <t>ПНР:</t>
  </si>
  <si>
    <t>Проведение пусконаладочных работ автоматизированной системы 1 категории с общим количеством каналов 122,72</t>
  </si>
  <si>
    <t>система</t>
  </si>
  <si>
    <t xml:space="preserve">Дымоудаление. </t>
  </si>
  <si>
    <t>Монтаж стенового клапана "Гермик-ДУ-3-1700х1700</t>
  </si>
  <si>
    <t>шт.</t>
  </si>
  <si>
    <t>Стеновой клапн "Гермик-ДУ-3-1700х1700-1ф-МV220-СВ" живое сечение 2,075 м2</t>
  </si>
  <si>
    <t>Монтаж стенового клапана "Гермик-ДУ-3-1600х1600</t>
  </si>
  <si>
    <t>Стеновой клапн "Гермик-ДУ-3-1600х1600-1ф-МV220-СВ" живое сечение 1,752 м2</t>
  </si>
  <si>
    <t>Монтаж стенового клапана "Гермик-ДУ-3-1400х1400</t>
  </si>
  <si>
    <t>Стеновой клапн "Гермик-ДУ-3-1400х1400-1ф-МV220-СВ" живое сечение 1,348 м2</t>
  </si>
  <si>
    <t>Установка вентиляторов  "Веза ВРАН 9 ДУВ 125 Л270 У1 N=22кВт" снаружи здания на ж/боснование</t>
  </si>
  <si>
    <t>Установка вентиляторов "Веза ВРАН 9 ДУ/ДУВ 125 Л270 У1 N=15кВт" снаружи здания на ж/боснование</t>
  </si>
  <si>
    <t>Прокладка воздуховодов из листовой, оцинкованной стали</t>
  </si>
  <si>
    <t>Переход 1700х1700/900х1600 - 2 шт (8,02 м2)
Переход 1600х1600/900х1600 - 4 шт (15,09 м2)
Переход 1400х1400/900х1600 - 2 шт (6,76 м2)
Сетка 25х25 - 12,5 м2</t>
  </si>
  <si>
    <t xml:space="preserve">Противодымная вентиляция (вытяжная) </t>
  </si>
  <si>
    <t>Монтаж стенового клапана Дымозор-300-1000х1700-У-40-230-0-С (масса 106 кг)</t>
  </si>
  <si>
    <t>Монтаж стенового клапана Дымозор-100-1500х1500-У-3000-230-Р-С (масса 144 кг)</t>
  </si>
  <si>
    <t>Монтаж стенового клапана Дымозор-300-1400х900-У-40-230-0-С (масса 80 кг)</t>
  </si>
  <si>
    <t>Монтаж стенового клапана Дымозор-300-1800х900-У-40-230-0-С (масса 97 кг)</t>
  </si>
  <si>
    <t>Монтаж стенового клапана Дымозор-300-1200х1100-У-40-230-0-С (масса 83 кг)</t>
  </si>
  <si>
    <t>Внутреннее электрооборудование. ЭМ</t>
  </si>
  <si>
    <t>Монтаж щитов ШРНН-1.x; ШРНН-2.x:</t>
  </si>
  <si>
    <t>Монтаж напольного шкафа 800х1600х400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</si>
  <si>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</si>
  <si>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Установка в шкафу автоматических выключателей </t>
  </si>
  <si>
    <t xml:space="preserve"> - Автоматический выключатель NM8N-250C EN 3P 160А 36кА с электр. расцепителем (R) NM8N-250C EN CHINT - 135 шт</t>
  </si>
  <si>
    <t>Установка в шкафу медных шин</t>
  </si>
  <si>
    <t xml:space="preserve"> - Шина медная (4 м) М1Т 5х50 IEK - 14 шт;
 - Изолятор силовой SM51 (М8) IEK - 108 шт </t>
  </si>
  <si>
    <t>Монтаж кабеля силового с медными жилами, сечением 5х185 мм2 в металлический кабель канал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</si>
  <si>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
 - Кабельная муфта 5ПКТп-1-150/240 нг-LS - 108 шт</t>
  </si>
  <si>
    <t>Монтаж щитов ШРНН-3.x; ШРНН-4.x:</t>
  </si>
  <si>
    <t xml:space="preserve">  - Шкаф напольный Schneider Electric Spacial, 800x1600x400мм, IP55, сталь, NSYSM16840P Schneider Electric - 36 шт;
 - Провод ПВ-3 185 - 360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</si>
  <si>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- 180 шт</t>
  </si>
  <si>
    <t xml:space="preserve"> - Шина медная (4 м) М1Т 5х50 IEK - 18 шт;
 - Изолятор силовой SM51 (М8) IEK - 144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</si>
  <si>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мм2 - 288 м (без учета затрат на трудноустранимые потери);
 - Кабельная муфта 5ПКТп-1-150/240 нг-LS - 144 шт</t>
  </si>
  <si>
    <t>Монтаж щита управления выключателя автоматического</t>
  </si>
  <si>
    <t>Монтаж щита распределительного ЩРН-12 (265х310х120)</t>
  </si>
  <si>
    <t xml:space="preserve"> - Щит распределительный ЩРН-12 (265х310х120) IP54 PROXIMA mb24-12 EKF - 2 шт</t>
  </si>
  <si>
    <t>Монтаж кнопки управления</t>
  </si>
  <si>
    <t xml:space="preserve"> - Кнопка управления модульная OptiDin KM63-A-11-УХЛ3 KEAZ - 4 шт</t>
  </si>
  <si>
    <t xml:space="preserve">Монтаж сигнальной лампы </t>
  </si>
  <si>
    <t xml:space="preserve"> - Лампа сигнальная OptiDin SL63-R-24AC/DC-УХЛ3 KEAZ - 2 шт;
 - Лампа сигнальная OptiDin SL63-G-24AC/DC-УХЛ3 KEAZ - 2 шт</t>
  </si>
  <si>
    <t>Прокладка трубы гофрированной</t>
  </si>
  <si>
    <t xml:space="preserve"> - Труба гофр. ПВХ Plast с зондом d32мм - 16 м (без учета затрат на трудноустранимые потери);
 - Крепеж-клипса d 25 мм - 8 шт</t>
  </si>
  <si>
    <t>Пркладка кабеля с креплением по всей длине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</si>
  <si>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</si>
  <si>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Затягивание кабеля в проложенные трубы гофрированные в две нити</t>
  </si>
  <si>
    <t xml:space="preserve">м </t>
  </si>
  <si>
    <t>Монтажный кабель, с медной луженой жилой, изоляцией и оболочкой из ПВХ пониженной пожарной опасности. МКШВнг (А) LS 1х2х1,0 - 64 м (без учета затрат на трудноустранимые потери)</t>
  </si>
  <si>
    <t>Монтаж лотковой кабельной системы:</t>
  </si>
  <si>
    <t>Монтаж лотка неперфорированного замкового оцинкованного</t>
  </si>
  <si>
    <t xml:space="preserve"> - Лоток неперфорированный замковый оцинкованный ЛМЗ-200х100-1,0-3000 - 63 шт/189 м;
 - Крышка лотка замковая 200х1,0х3000 горячеоцинкованная КЛЗгц-200х15-1,0-3000 - 63 шт/189 м;
 - Угол горизонтальный замковый 90 град, ЛМЗУ-200х100-0,7-90-R-600 оцинкованный - 63 шт;
 - Крышка к углу плоскому замковому 90 градусов к кабельному лотку 200-0,7 КЛЗУ 200-0,7-90-ОЦ - 63 шт;
 - Угол внутренний (подъем) замковый 45 град, ЛМЗП-200х100-0,7-45 оцинкованный - 63 шт;
 - Крышка к углу внутреннему (подъему) замковому к кабельному лотку 200-0,7 КЛЗП 200-0,7-90-ОЦ - 63 шт;
 - Узел крепления лотка - 126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</si>
  <si>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>Силовое электроснабжение. Шинопроводы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</si>
  <si>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</si>
  <si>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</si>
  <si>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</si>
  <si>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 xml:space="preserve"> - KXA 17504-P-STD-1600 A-ВСТАВНОЙ-СТАНДАРТНОГО РАЗМЕРА-4W KXA 17504 3011589 ЕАЕ - 312 м;
 - KXA 17504-B-STD-1600 A-КРЕПЕЖНЫЙ-СТАНДАРТНОГО РАЗМЕРА-4W KXA 17504 3011586 ЕАЕ - 54 м;
 - KXA 17504-B-FDM-1600 A-КРЕПЕЖНЫЙ-СЕКЦИЯ ФАЗА ИЗМЕНЕНИЕ-4W KXA 17504 3023020 ЕАЕ - 1 шт;
 - KXA 17504-B-B11-1600 A-КРЕПЕЖНЫЙ-БЛОК ПИТАНИЯ-4W KXA 17504 3015594 ЕАЕ - 2 шт;
 - KXA 17504-B-LH-1600 A-КРЕПЕЖНЫЙ-Z-ОБРАЗНАЯ ГОРИЗОНТАЛЬНАЯ ВЛЕВО-4W KXA 17504 3012318 ЕАЕ - 2 шт;
 - KXA 17504-B-X-1600 A-КРЕПЕЖНЫЙ-НЕСТАНДАРТНОГО РАЗМЕРА-4W (x=1390мм, шт=1) KXA 17504 3011661 ЕАЕ  - 1.39 м;
 - KXA 17504-B-TYR-1600 A-КРЕПЕЖНЫЙ-Т-ОБРАЗНАЯ ПРАВАЯ-4W KXA 17504 3013410 ЕАЕ - 3 шт;
 - KXA 17504-B-X-1600 A-КРЕПЕЖНЫЙ-НЕСТАНДАРТНОГО РАЗМЕРА-4W (x=470мм, шт=2) KXA 17504 3011661 ЕАЕ - 0,94 м;
 - KXA 17504-B-X-1600 A-КРЕПЕЖНЫЙ-НЕСТАНДАРТНОГО РАЗМЕРА-4W (x=500мм, шт=1) KXA 17504 3011661 ЕАЕ - 1 м;
- KXA 17504-B-U-1600 A-КРЕПЕЖНЫЙ-УГЛОВАЯ ВВЕРХ-4W (c=695мм) - 1 м;
 - KXA 17504-B-L-1600 A-КРЕПЕЖНЫЙ-УГЛОВАЯ ВЛЕВО-4W KXA 17504 3012150 ЕАЕ - 6 шт;
 - KXA 17504-B-D-1600 A-КРЕПЕЖНЫЙ-УГЛОВАЯ ВНИЗ-4W (c=880мм) KXA 17504 3011982 ЕАЕ - 1 шт;
 - KXA 17504-B-X-1600 A-КРЕПЕЖНЫЙ-НЕСТАНДАРТНОГО РАЗМЕРА-4W (x=1000мм, шт=1) KXA 17504 3011661 ЕАЕ - 1 м;
 - KXA 17504-B-X-1600 A-КРЕПЕЖНЫЙ-НЕСТАНДАРТНОГО РАЗМЕРА-4W (x=1040мм, шт=1) KXA 17504 3011661 ЕАЕ м 1.04 - 1,04 м;
 - KXA 17504-B-R-1600 A-КРЕПЕЖНЫЙ-УГЛОВАЯ ВПРАВО-4W KXA 17504 3012066 ЕАЕ - 3 шт;
 - KXA 17504-B-YDT-1600 A-КРЕПЕЖНЫЙ-КОМПЕНСАЦИОННАЯ ГОРИЗОНТАЛЬНАЯ-4W KXA 17504 3013662 ЕАЕ - 3 шт;
 - KXA 17504-B-X-1600 A-КРЕПЕЖНЫЙ-НЕСТАНДАРТНОГО РАЗМЕРА-4W (x=2750мм, шт=2) KXA 17504 3011661 ЕАЕ м 5.50 - 5,5 м;
 - KXA 17504-B-X-1600 A-КРЕПЕЖНЫЙ-НЕСТАНДАРТНОГО РАЗМЕРА-4W (x=950мм, шт=2) KX-S 3011661 ЕАЕ - 1,9 м;
 - KXA 17504-B-X-1600 A-КРЕПЕЖНЫЙ-НЕСТАНДАРТНОГО РАЗМЕРА-4W (x=2840мм, шт=1) KXA 17504 3011661 ЕАЕ - 2,84м;
KX-S-КОНЦЕВАЯ-4W-4.5W-5W (6x160)-A:211 KX-S 3016705 ЕАЕ - 4 шт;
 - KXA 17504-B-X-1600 A-КРЕПЕЖНЫЙ-НЕСТАНДАРТНОГО РАЗМЕРА-4W (x=1950мм, шт=3) KXA 17504 3011661 ЕАЕ - 5,85 м;
 - KXA 17504-B-U-1600 A-КРЕПЕЖНЫЙ-УГЛОВАЯ ВВЕРХ-4W KXA 17504 3011898 ЕАЕ - 4 шт;
 - KXA 17504-B-X-1600 A-КРЕПЕЖНЫЙ-НЕСТАНДАРТНОГО РАЗМЕРА-4W (x=2600мм, шт=2) KXA 17504 3011661 ЕАЕ - 5,2;
 - KXA 17504-B-X-1600 A-КРЕПЕЖНЫЙ-НЕСТАНДАРТНОГО РАЗМЕРА-4W (x=1710мм, шт=1) KXA 17504 3011661 ЕАЕ - 1,71 м;
 - KXA 17504-B-X-1600 A-КРЕПЕЖНЫЙ-НЕСТАНДАРТНОГО РАЗМЕРА-4W (x=1290мм, шт=1) KXA 17504 3011661 ЕАЕ - 1,29 м;
 - KXA 17504-B-TO-1600 A-КРЕПЕЖНЫЙ-ЦЕНТРАЛЬНАЯ СЕКЦИЯ ПИТАНИЯ "T"-4W KXA 17504 3013578 ЕАЕ - 1 шт;
 - KXA 17504-B-X-1600 A-КРЕПЕЖНЫЙ-НЕСТАНДАРТНОГО РАЗМЕРА-4W (x=1850мм, шт=1) KXA 17504 3011661 ЕАЕ - 1,85 м;
 - KXA 17504-B-X-1600 A-КРЕПЕЖНЫЙ-НЕСТАНДАРТНОГО РАЗМЕРА-4W (x=1780мм, шт=1) KXA 17504 3011661 ЕАЕ - 1,78 м;
 - KXA 17504-B-X-1600 A-КРЕПЕЖНЫЙ-НЕСТАНДАРТНОГО РАЗМЕРА-4W (x=1360мм, шт=1) KXA 17504 3011661 ЕАЕ - 1,36 м;
 - KXA 17504-B-BO-1600 A-КРЕПЕЖНЫЙ-БЛОК ПИТАНИЯ С СЕРЕДИНЫ-4W KXA 17504 3015678 ЕАЕ - 2 шт
- KXP 6351-630 A-ВСТАВНОЙ-ОТВЕТВИТЕЛЬНАЯ КОРОБКА-ПУСТО-3P-ПОДХОДИТ ДЛЯ АВТ -27 шт</t>
  </si>
  <si>
    <t>Монтаж выключателя автоматического</t>
  </si>
  <si>
    <t xml:space="preserve"> - Выключатель автоматический KEAZ OptiMat-1600-S2-3P-85-F-MR7.0-B-C2200-M2-P00-S1-03 KEAZ - 2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</si>
  <si>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>Монтаж шинопровлда ШП2_1600A_AL_IP55_4W_(3P+N+PE(КОРПУС))</t>
  </si>
  <si>
    <t xml:space="preserve"> - KXA 17504-P-STD-1600 A-ВСТАВНОЙ-СТАНДАРТНОГО РАЗМЕРА-4W KXA 17504 3011589 ЕАЕ - 432 м;
 - KXA 17504-B-STD-1600 A-КРЕПЕЖНЫЙ-СТАНДАРТНОГО РАЗМЕРА-4W KXA 17504 3011586 ЕАЕ - 87 м;
 - KXA 17504-B-FDM-1600 A-КРЕПЕЖНЫЙ-СЕКЦИЯ ФАЗА ИЗМЕНЕНИЕ-4W KXA 17504 3023020 ЕАЕ - 1 шт;
 - KXA 17504-B-B10-1600 A-КРЕПЕЖНЫЙ-БЛОК ПИТАНИЯ-4W KXA 17504 3015510 ЕАЕ- 2 шт;
 - KXA 17504-B-RH-1600 A-КРЕПЕЖНЫЙ-Z-ОБРАЗНАЯ ГОРИЗОНТАЛЬНАЯ ВПРАВО-4W (y=270мм, шт=2) KXA 17504 3012234 ЕАЕ - 2 шт;
 - KXA 17504-B-TO-1600 A-КРЕПЕЖНЫЙ-ЦЕНТРАЛЬНАЯ СЕКЦИЯ ПИТАНИЯ "T"-4W KXA 17504 3013578 ЕАЕ - 3 шт;
 - KXA 17504-B-X-1600 A-КРЕПЕЖНЫЙ-НЕСТАНДАРТНОГО РАЗМЕРА-4W (x=500мм, шт=2) KXA 17504 3011661 ЕАЕ - 1 м;
 - KXA 17504-B-X-1600 A-КРЕПЕЖНЫЙ-НЕСТАНДАРТНОГО РАЗМЕРА-4W (x=470мм, шт=1) KXA 17504 3011661 ЕАЕ - 0,47 м;
 - KXA 17504-B-L-1600 A-КРЕПЕЖНЫЙ-УГЛОВАЯ ВЛЕВО-4W KXA 17504 3012150 ЕАЕ - 4 шт;
 - KXA 17504-B-X-1600 A-КРЕПЕЖНЫЙ-НЕСТАНДАРТНОГО РАЗМЕРА-4W (x=1040мм, шт=1) KXA 17504 3011661 ЕАЕ - 1,014 м;
 - KXA 17504-B-R-1600 A-КРЕПЕЖНЫЙ-УГЛОВАЯ ВПРАВО-4W KXA 17504 3012066 ЕАЕ - 6 шт;
 - KXA 17504-B-X-1600 A-КРЕПЕЖНЫЙ-НЕСТАНДАРТНОГО РАЗМЕРА-4W (x=1050мм, шт=2) KXA 17504 3011661 ЕАЕ - 2,1 м;
 - KXA 17504-B-X-1600 A-КРЕПЕЖНЫЙ-НЕСТАНДАРТНОГО РАЗМЕРА-4W (x=1080мм, шт=1) KXA 17504 3011661 ЕАЕ - 1,08 м;
 - KXA 17504-B-X-1600 A-КРЕПЕЖНЫЙ-НЕСТАНДАРТНОГО РАЗМЕРА-4W (x=780мм, шт=1) KXA 17504 3011661 ЕАЕ - 0,78 м;
 - KXA 17504-B-R-1600 A-КРЕПЕЖНЫЙ-УГЛОВАЯ ВПРАВО-4W (c=737мм) KXA 17504 3012066 ЕАЕ -1м;
- KXA 17504-B-X-1600 A-КРЕПЕЖНЫЙ-НЕСТАНДАРТНОГО РАЗМЕРА-4W (x=1670мм, шт=1) KXA 17504 3011661 ЕАЕ - 1,67м;
 - KXA 17504-B-U-1600 A-КРЕПЕЖНЫЙ-УГЛОВАЯ ВВЕРХ-4W KXA 17504 3011898 ЕАЕ - 6 шт;
 - KXA 17504-B-U-1600 A-КРЕПЕЖНЫЙ-УГЛОВАЯ ВВЕРХ-4W (c=493мм) KXA 17504 3011898 ЕАЕ -1 шт;
 - KXA 17504-B-X-1600 A-КРЕПЕЖНЫЙ-НЕСТАНДАРТНОГО РАЗМЕРА-4W (x=850мм, шт=4) KXA 17504 3011661 ЕАЕ - 3,4 м;
 - KXA 17504-B-X-1600 A-КРЕПЕЖНЫЙ-НЕСТАНДАРТНОГО РАЗМЕРА-4W (x=1200мм, шт=1) KXA 17504 3011661 ЕАЕ - 1,2 м;
 - KXA 17504-B-X-1600 A-КРЕПЕЖНЫЙ-НЕСТАНДАРТНОГО РАЗМЕРА-4W (x=2300мм, шт=1) KXA 17504 3011661 ЕАЕ - 2,3 м;
 - KXA 17504-B-X-1600 A-КРЕПЕЖНЫЙ-НЕСТАНДАРТНОГО РАЗМЕРА-4W (x=1850мм, шт=1) KXA 17504 3011661 ЕАЕ -1,85;
- KXA 17504-B-X-1600 A-КРЕПЕЖНЫЙ-НЕСТАНДАРТНОГО РАЗМЕРА-4W (x=1770мм, шт=1) KXA 17504 3011661 ЕАЕ - 1,77 м;
 - KXA 17504-B-TYL-1600 A-КРЕПЕЖНЫЙ-Т-ОБРАЗНАЯ ЛЕВАЯ-4W KXA 17504 3013494 ЕАЕ - 2 шт;
 - KXA 17504-B-X-1600 A-КРЕПЕЖНЫЙ-НЕСТАНДАРТНОГО РАЗМЕРА-4W (x=1410мм, шт=1) KXA 17504 3011661 ЕАЕ - 1,41 м;
 - KXA 17504-B-X-1600 A-КРЕПЕЖНЫЙ-НЕСТАНДАРТНОГО РАЗМЕРА-4W (x=1840мм, шт=1) KXA 17504 3011661 ЕАЕ - 1,84 м;
 - KXA 17504-B-X-1600 A-КРЕПЕЖНЫЙ-НЕСТАНДАРТНОГО РАЗМЕРА-4W (x=1860мм, шт=1) KXA 17504 3011661 ЕАЕ - 1,86 м;
 - KXA 17504-B-X-1600 A-КРЕПЕЖНЫЙ-НЕСТАНДАРТНОГО РАЗМЕРА-4W (x=400мм, шт=1) KXA 17504 3011661 ЕАЕ - 0,40 м;
 - KXA 17504-B-R-1600 A-КРЕПЕЖНЫЙ-УГЛОВАЯ ВПРАВО-4W (с=474мм) KXA 17504 3012066 ЕАЕ - 1 шт;
 - KXA 17504-B-X-1600 A-КРЕПЕЖНЫЙ-НЕСТАНДАРТНОГО РАЗМЕРА-4W (x=1400мм, шт=1) KXA 17504 3011661 ЕАЕ - 1,4 м;
 - KXA 17504-B-YDT-1600 A-КРЕПЕЖНЫЙ-КОМПЕНСАЦИОННАЯ ГОРИЗОНТАЛЬНАЯ-4W KXA 17504 3013662 ЕАЕ - 5 шт;
 - KXA 17504-B-X-1600 A-КРЕПЕЖНЫЙ-НЕСТАНДАРТНОГО РАЗМЕРА-4W (x=1000мм, шт=2) KXA 17504 3011661 ЕАЕ м 2.00 - 2 м;
 - KX-S-КОНЦЕВАЯ-4W-4.5W-5W (6x160)-A:211 KX-S 3016705 ЕАЕ - 5 шт;
 - XP 6351-630 A-ВСТАВНОЙ-ОТВЕТВИТЕЛЬНАЯ КОРОБКА-ПУСТО-3P-ПОДХОДИТ ДЛЯ АВТ KXA 17504 3016532 ЕАЕ - 36 шт</t>
  </si>
  <si>
    <t xml:space="preserve"> - Авт. выкл. NM8N-800S TM 3P 630А 50кА с рег. термомаг. расцепителем (R) NM8N-800S TM CHINT - 36 шт;
 - Выключатель автоматический Протон М-25В-МР4 LSI-ВА50-45Про-1600А-85кА-3П-ГП 7005209 - 2 шт</t>
  </si>
  <si>
    <t>Монтаж узлов крепления шинопровода:</t>
  </si>
  <si>
    <t>Монтаж настенного крепление шинопровода</t>
  </si>
  <si>
    <t xml:space="preserve"> - Комплект крепления несущего настенного - 242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</si>
  <si>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>Монтаж потолочного крепления шинопровода</t>
  </si>
  <si>
    <t xml:space="preserve"> - Комплект крепления потолочного №1 - 177 шт в составе: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 - Комплект крепления потолочного №1 - 123 шт в составе:
• Монтажный соединительный элемент ITP 3004336 - 1 шт;
• Монтажная стойка IDY 3000 3030391 - 1 шт; 
• Консоль STK 600 3008291 - 1 шт;
• Комплект болтового соединения M6 x12  - 2 шт;
• Болт M10 1000566 - 2 шт;
• Гайка M10 1000522 - 2 шт;
• Шайба M10 1000504 - 4 шт;
• Защитный колпачок IDY 1002278 - 1 шт</t>
  </si>
  <si>
    <t>Монтаж узлов крепления для блоков питания</t>
  </si>
  <si>
    <t xml:space="preserve"> - Комплект крепления блока питания - 4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</si>
  <si>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t>Монтаж узлов крепления для концевых коробок</t>
  </si>
  <si>
    <t xml:space="preserve"> - Комплект крепления концевых коробок - 8 шт в составе:  
 • Консоль A-STS-D 810 3109013 (4,933 кг/шт) - 1 шт;
 • KX Соединительньй набор для кронштейна (1кг/копл) - 2 шт;
 • Стальной дюбель ЕАЕ M10 5000023 (0,07 кг/шт) - 2 шт;</t>
  </si>
  <si>
    <t>Монтаж кабельных линий:</t>
  </si>
  <si>
    <t>Монтаж кабеля силового с медными жилами ВВГнг(А)-LS 1х185 мм2</t>
  </si>
  <si>
    <t xml:space="preserve"> - Кабель силовой с медными жилами ВВГнг(А)-LS 1х185 мм2 - 320 м (без учета затрат на трудноустранимые потери)</t>
  </si>
  <si>
    <t>Монтаж кабельной муфты</t>
  </si>
  <si>
    <t xml:space="preserve"> - Кабельная муфта 1ПКТ-1-150/240(Б)нг-LS - 128 шт</t>
  </si>
  <si>
    <t>Пусконаладочные работы электрической части</t>
  </si>
  <si>
    <t>комплекс</t>
  </si>
  <si>
    <t>Наружный водосток</t>
  </si>
  <si>
    <t>Разработка грунта эксковатором с погрузкой в а/самосвалы для прокладки трубопроводов канализации</t>
  </si>
  <si>
    <t>На глубину  1,4 м - 17,6 м
На глубину 3,1 м - 54,5 м</t>
  </si>
  <si>
    <t>Разработка грунта в ручную для прокладки трубопроводов канализации</t>
  </si>
  <si>
    <t>На глубину 3,1 м - 54,5 м</t>
  </si>
  <si>
    <t>Устройство песчанного основания под трубопровод толщиной 100 мм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</si>
  <si>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</si>
  <si>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</si>
  <si>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Уточнить у Заказчика место складирования и его удаленность от объекта производства работ</t>
  </si>
  <si>
    <t>Демонтаж круглых ж/б колодцев</t>
  </si>
  <si>
    <t>шт/ м3</t>
  </si>
  <si>
    <t>Разборка керамического канализационного трубопровода диаметром 200 мм</t>
  </si>
  <si>
    <t>Разборка керамического канализационного трубопровода диаметром 250 мм</t>
  </si>
  <si>
    <t>Погрузка отходов строительного производства от демонтажных работ экскаватором</t>
  </si>
  <si>
    <t>Вывоз и утилизация  отходов строительного производства от демонтажных работ</t>
  </si>
  <si>
    <t>Уточнить у Заказчика место складирования/ утилизации и его удаленность от объекта производства работ</t>
  </si>
  <si>
    <t>Укладка канализационных труб диаметром 250 мм</t>
  </si>
  <si>
    <t xml:space="preserve"> - Труба КОРСИС ПРО DN/OD 250 SN16 - 12 м</t>
  </si>
  <si>
    <t>Укладка канализационных труб диаметром 315 мм</t>
  </si>
  <si>
    <t xml:space="preserve"> - Труба КОРСИС ПРО DN/OD 315 SN16 - 6 м</t>
  </si>
  <si>
    <t>Укладка канализационных труб диаметром 350 мм</t>
  </si>
  <si>
    <t xml:space="preserve"> - Труба КОРСИС ПРО DN/OD 350 SN16 - 122 м
 - Кольцо уплотнительного для труб КОРСИС ПРО DN/OD 350 SN16 - 21 шт</t>
  </si>
  <si>
    <t>Монтаж круглых сборных железобетонных канализационных колодцев</t>
  </si>
  <si>
    <t xml:space="preserve"> - Крышка колодца П-10-1 - 5 шт;
 - Кольцо с дном КЦД 10-9 - 3 шт;
 - Плита днища ПД-10 - 2 шт;
 - Кольцо опорное КО-6 - 5 шт;
 - Стеновое кольцо КС-10-5 - 2 шт;
 - Стеновое кольцо КС-10-8 - 2 шт;
 - Стеновое кольцо КС-10-9 - 5 шт;
 - Стеновое кольцо КС-10-10 - 2 шт;
 - Люк чугунный тип Т - 5 шт;
 - Ходовые скобы СК-1 - 30 шт;
 - Бетон тяжелый В15 - 0,75 м3
 - Песок строительный - 0,55 м3</t>
  </si>
  <si>
    <t>Гидроизоляция колодцев битумной мастикой</t>
  </si>
  <si>
    <t xml:space="preserve"> - Мастика битумная  - 0,1746 т</t>
  </si>
  <si>
    <t>Пробивка в стенках колодца отверстий для прохода труб</t>
  </si>
  <si>
    <t xml:space="preserve"> - отверстий диаметром 250 мм - 4 шт;
 - отверстий диаметром 315 мм - 2 шт;
 - отверстий диаметром 350 мм - 12 шт;</t>
  </si>
  <si>
    <t xml:space="preserve">Монтаж предохранительных муфт </t>
  </si>
  <si>
    <t xml:space="preserve"> - Муфта Корсис для прохода через ЖБИ DN/OD 250, вес 1,015кг - 4 шт/0,0042 т;
 - Муфта Корсис для прохода через ЖБИ DN/OD 315, вес 1,8кг - 2 шт/0,0036 т;
 - Муфта Корсис для прохода через ЖБИ DN/OD 350  вес 3,5 кг - 12 шт/0,042 т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</si>
  <si>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</si>
  <si>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</t>
  </si>
  <si>
    <t>Монтаж оборудования:</t>
  </si>
  <si>
    <t>Монтаж шкафа управления системой вентиляции</t>
  </si>
  <si>
    <t xml:space="preserve"> - Шкаф управления системами противодымной  вентиляции ШКВАЛ 210-02200Р*1- 6К*1 - 6 шт;
 - Шкаф управления системами противодымной  вентиляции ШКВАЛ 210-
01500Р*1- 6К*1 - 2шт</t>
  </si>
  <si>
    <t>Монтаж распределительной коробки</t>
  </si>
  <si>
    <t xml:space="preserve"> - Коробка распределительная огнестойкая КРОПС, IP41, габаритные размеры 80х80х35 мм, для кабелей сечением до 2,5 мм2, 6 клемм - 16 шт</t>
  </si>
  <si>
    <t xml:space="preserve">Монтаж терминальной платы </t>
  </si>
  <si>
    <t>Терминальная плата - TRB-110– 16 шт.</t>
  </si>
  <si>
    <t xml:space="preserve">Монтаж ответтвительной коробки </t>
  </si>
  <si>
    <t xml:space="preserve"> - Ответвительная коробка KXP 1651-160 А - вставкой с компактным выключателем-3Р - 16 шт</t>
  </si>
  <si>
    <t>Прокладка гофрированной ПВХ трубы для защиты кабеля</t>
  </si>
  <si>
    <t xml:space="preserve"> - Трубы из самозатухающего ПВХ гибкие гофрированные, тяжелые, с протяжкой, номинальный внутренний диаметр 40 мм - 1701 м (без учета затрат на  трудноустранимые потери);
 - Скобы однолапковые СМО 38-40 - 5103 шт;
 - Трубы из самозатухающего ПВХ гибкие гофрированные, тяжелые, с протяжкой, номинальный внутренний диаметр 25 мм - 324 м (без учета затрат на  трудноустранимые потери);
 - Скобы однолапковые СМО 25-26 - 982 шт;</t>
  </si>
  <si>
    <t>Затягивание кабеля в проложенную гофротрубу</t>
  </si>
  <si>
    <t xml:space="preserve"> - Кабель силовой не распространяющий горения, не содержащий галогенов
ППГнг-А-FRHF 5х16 - 429 м (без учета затрат на  трудноустранимые потери);
 - Кабель силовой не распространяющий горения, не содержащий галогенов
ППГнг-А-FRHF 5х10 - 148 м (без учета затрат на  трудноустранимые потери);
- Кабель силовой не распространяющий горения, не содержащий галогенов
ППГнг-А-FRHF 4х10 - 60 м (без учета затрат на  трудноустранимые потери);
 - Кабель силовой не распространяющий горения, не содержащий галогенов
ППГнг-А-FRHF 4х6 - 20 м (без учета затрат на  трудноустранимые потери);
 - Кабель силовой не распространяющий горения, не содержащий галогенов
ППГнг-А-FRHF 3х2,5 - 80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1х2х1,0 - 1258 м (без учета затрат на  трудноустранимые потери);</t>
  </si>
  <si>
    <t xml:space="preserve">Монтаж гильз из стальной тубы для прохода кабеля </t>
  </si>
  <si>
    <t xml:space="preserve"> - Труба стальная водогазопроводная 50х3,5 - 5 м</t>
  </si>
  <si>
    <t>Герметизация проходов</t>
  </si>
  <si>
    <t xml:space="preserve">шт </t>
  </si>
  <si>
    <t xml:space="preserve"> - Пена противопожарная, марка "PROMAFOAM-C" (700 мл) - 1 шт</t>
  </si>
  <si>
    <t>Автоматизация системы противодымной вентиляции (вытяжная)</t>
  </si>
  <si>
    <t xml:space="preserve"> - Шкаф управления пожарный люками дымовыми ШКВАЛ-ЛК-02- (В+В)-Х - 3 шт;
 - Шкаф управления пожарный люками дымовыми ШКВАЛ-ЛК-02- (В+ЦШ)-Х - 1 шт</t>
  </si>
  <si>
    <t>Монтаж шкаф управления пожарными люками</t>
  </si>
  <si>
    <t xml:space="preserve"> - Коробка распределительная огнестойкая КРОПС, IP41, габаритные размеры 80х80х35 мм, для кабелей сечением до 2,5 мм2, 6 клемм - 63 шт</t>
  </si>
  <si>
    <t xml:space="preserve"> - Ответвительная коробка KXP 1651-160 А - вставкой с компактным выключателем-3Р  - 2 шт</t>
  </si>
  <si>
    <t xml:space="preserve"> - Трубы из самозатухающего ПВХ гибкие гофрированные, тяжелые, с протяжкой, номинальный внутренний диаметр 16 мм - 1981 м (без учета затрат на  трудноустранимые потери);
 - Скобы однолапковые СМО 16-17 - 5943 шт;
- Трубы из самозатухающего ПВХ гибкие гофрированные, тяжелые, с протяжкой, номинальный внутренний диаметр 32 мм - 60 м (без учета затрат на  трудноустранимые потери);
 - Скобы однолапковые СМО 16-17 - 180 шт;
 - Трубы из самозатухающего ПВХ гибкие гофрированные, тяжелые, с протяжкой, номинальный внутренний диаметр 25 мм - 76 м (без учета затрат на  трудноустранимые потери);
 - Скобы однолапковые СМО 25-26 -218 шт;</t>
  </si>
  <si>
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</si>
  <si>
    <t xml:space="preserve">Монтаж устройства дистанционного пуска «УДП 513-3АМ исп.02» </t>
  </si>
  <si>
    <t>-Устройство дистанционного пуска «УДП 513-3АМ исп.02» - 10 шт.</t>
  </si>
  <si>
    <t>111</t>
  </si>
  <si>
    <t xml:space="preserve">Монтаж блока сигнально-пускового С2000 КПБ </t>
  </si>
  <si>
    <t>2</t>
  </si>
  <si>
    <t>- Блок сигнально-пусковой С2000 КПБ – 2 шт.</t>
  </si>
  <si>
    <t>112</t>
  </si>
  <si>
    <t xml:space="preserve">Монтаж  модуля  подключения нагрузки </t>
  </si>
  <si>
    <t>12</t>
  </si>
  <si>
    <t>- Модуль подключения нагрузки - 12шт</t>
  </si>
  <si>
    <t>ИТОГО по объекту</t>
  </si>
  <si>
    <t>НДС-20%</t>
  </si>
  <si>
    <t>ВСЕГО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</si>
</sst>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5">
    <xf numFmtId="0" fontId="0" fillId="0" borderId="0" xfId="0"/>
    <xf numFmtId="0" fontId="0" fillId="2" borderId="0" xfId="0" applyFill="1" applyAlignment="1">
      <alignment horizontal="center" vertical="center" wrapText="1"/>
    </xf>
    <xf numFmtId="43" fontId="0" fillId="2" borderId="0" xfId="0" applyNumberFormat="1" applyFill="1" applyAlignment="1">
      <alignment horizontal="center" vertical="center" wrapText="1"/>
    </xf>
    <xf numFmtId="43" fontId="0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wrapText="1"/>
    </xf>
    <xf numFmtId="43" fontId="0" fillId="2" borderId="2" xfId="1" applyFont="1" applyFill="1" applyBorder="1" applyAlignment="1">
      <alignment horizontal="center" vertical="center" wrapText="1"/>
    </xf>
    <xf numFmtId="43" fontId="0" fillId="2" borderId="2" xfId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43" fontId="4" fillId="2" borderId="3" xfId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43" fontId="4" fillId="2" borderId="3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43" fontId="2" fillId="2" borderId="3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3" fontId="0" fillId="2" borderId="3" xfId="0" applyNumberFormat="1" applyFill="1" applyBorder="1" applyAlignment="1">
      <alignment horizontal="center" vertical="center" wrapText="1"/>
    </xf>
    <xf numFmtId="43" fontId="0" fillId="2" borderId="2" xfId="1" applyFont="1" applyFill="1" applyBorder="1" applyAlignment="1">
      <alignment horizontal="center" vertical="center" wrapText="1"/>
    </xf>
    <xf numFmtId="165" fontId="0" fillId="2" borderId="2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3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43" fontId="6" fillId="2" borderId="2" xfId="1" applyFont="1" applyFill="1" applyBorder="1" applyAlignment="1">
      <alignment horizontal="center" vertical="center" wrapText="1"/>
    </xf>
    <xf numFmtId="43" fontId="6" fillId="2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43" fontId="7" fillId="2" borderId="2" xfId="1" applyFont="1" applyFill="1" applyBorder="1" applyAlignment="1">
      <alignment horizontal="center" vertical="center" wrapText="1"/>
    </xf>
    <xf numFmtId="0" fontId="0" fillId="6" borderId="0" xfId="0" applyFill="1" applyAlignment="1">
      <alignment vertical="center" wrapText="1"/>
    </xf>
    <xf numFmtId="164" fontId="0" fillId="2" borderId="2" xfId="0" applyNumberForma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EBB9D-B265-483B-844A-1D5CF544EB90}">
  <dimension ref="A1:BI701"/>
  <sheetViews>
    <sheetView tabSelected="1" view="pageBreakPreview" zoomScale="60" zoomScaleNormal="70" workbookViewId="0">
      <selection activeCell="H700" sqref="H700"/>
    </sheetView>
  </sheetViews>
  <sheetFormatPr defaultColWidth="9.1328125" defaultRowHeight="14.25" outlineLevelRow="1" x14ac:dyDescent="0.45"/>
  <cols>
    <col min="1" max="1" width="5" style="1" customWidth="1"/>
    <col min="2" max="2" width="4.86328125" style="1" customWidth="1"/>
    <col min="3" max="3" width="39.86328125" style="1" customWidth="1"/>
    <col min="4" max="4" width="6.3984375" style="1" customWidth="1"/>
    <col min="5" max="5" width="11.73046875" style="2" customWidth="1"/>
    <col min="6" max="7" width="13.796875" style="29" bestFit="1" customWidth="1"/>
    <col min="8" max="8" width="22.53125" style="27" customWidth="1"/>
    <col min="9" max="9" width="11.1328125" style="27" bestFit="1" customWidth="1"/>
    <col min="10" max="10" width="11.796875" style="27" bestFit="1" customWidth="1"/>
    <col min="11" max="11" width="18" style="29" customWidth="1"/>
    <col min="12" max="12" width="85.59765625" style="1" customWidth="1"/>
    <col min="13" max="16384" width="9.1328125" style="4"/>
  </cols>
  <sheetData>
    <row r="1" spans="1:61" ht="50.65" customHeight="1" x14ac:dyDescent="0.45">
      <c r="F1" s="3" t="s">
        <v>0</v>
      </c>
      <c r="G1" s="3"/>
      <c r="H1" s="3"/>
      <c r="I1" s="3"/>
      <c r="J1" s="3"/>
      <c r="K1" s="3"/>
    </row>
    <row r="2" spans="1:61" ht="27.4" customHeight="1" x14ac:dyDescent="0.45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/>
      <c r="H2" s="7" t="s">
        <v>7</v>
      </c>
      <c r="I2" s="7" t="s">
        <v>8</v>
      </c>
      <c r="J2" s="7"/>
      <c r="K2" s="7" t="s">
        <v>9</v>
      </c>
      <c r="L2" s="6" t="s">
        <v>10</v>
      </c>
    </row>
    <row r="3" spans="1:61" s="9" customFormat="1" ht="28.5" customHeight="1" x14ac:dyDescent="0.45">
      <c r="A3" s="5"/>
      <c r="B3" s="5"/>
      <c r="C3" s="6"/>
      <c r="D3" s="6"/>
      <c r="E3" s="7"/>
      <c r="F3" s="8" t="s">
        <v>11</v>
      </c>
      <c r="G3" s="8" t="s">
        <v>12</v>
      </c>
      <c r="H3" s="7"/>
      <c r="I3" s="8" t="s">
        <v>11</v>
      </c>
      <c r="J3" s="8" t="s">
        <v>12</v>
      </c>
      <c r="K3" s="7"/>
      <c r="L3" s="6"/>
    </row>
    <row r="4" spans="1:61" s="17" customFormat="1" ht="28.5" customHeight="1" x14ac:dyDescent="0.45">
      <c r="A4" s="10"/>
      <c r="B4" s="10"/>
      <c r="C4" s="11" t="s">
        <v>13</v>
      </c>
      <c r="D4" s="11"/>
      <c r="E4" s="12"/>
      <c r="F4" s="13">
        <f t="shared" ref="F4:H4" si="0">F5+F122+F238</f>
        <v>187696233.72768602</v>
      </c>
      <c r="G4" s="13">
        <f t="shared" si="0"/>
        <v>97447570.664162397</v>
      </c>
      <c r="H4" s="13">
        <f t="shared" si="0"/>
        <v>285143804.39184839</v>
      </c>
      <c r="I4" s="13"/>
      <c r="J4" s="13"/>
      <c r="K4" s="14"/>
      <c r="L4" s="15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</row>
    <row r="5" spans="1:61" s="22" customFormat="1" x14ac:dyDescent="0.45">
      <c r="A5" s="18"/>
      <c r="B5" s="18"/>
      <c r="C5" s="11" t="s">
        <v>14</v>
      </c>
      <c r="D5" s="11"/>
      <c r="E5" s="19"/>
      <c r="F5" s="20">
        <f>F6+F18+F30+F43+F56+F65+F80+F94+F107</f>
        <v>31107949.978500001</v>
      </c>
      <c r="G5" s="20">
        <f t="shared" ref="G5:H5" si="1">G6+G18+G30+G43+G56+G65+G80+G94+G107</f>
        <v>0</v>
      </c>
      <c r="H5" s="20">
        <f t="shared" si="1"/>
        <v>31107949.978500001</v>
      </c>
      <c r="I5" s="20"/>
      <c r="J5" s="20"/>
      <c r="K5" s="21"/>
      <c r="L5" s="15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</row>
    <row r="6" spans="1:61" s="22" customFormat="1" ht="28.5" x14ac:dyDescent="0.45">
      <c r="A6" s="18"/>
      <c r="B6" s="18"/>
      <c r="C6" s="18" t="s">
        <v>15</v>
      </c>
      <c r="D6" s="18"/>
      <c r="E6" s="23"/>
      <c r="F6" s="24">
        <f t="shared" ref="F6:H6" si="2">SUM(F7:F17)</f>
        <v>4096859.58</v>
      </c>
      <c r="G6" s="24">
        <f t="shared" si="2"/>
        <v>0</v>
      </c>
      <c r="H6" s="24">
        <f t="shared" si="2"/>
        <v>4096859.58</v>
      </c>
      <c r="I6" s="24"/>
      <c r="J6" s="24"/>
      <c r="K6" s="25"/>
      <c r="L6" s="26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</row>
    <row r="7" spans="1:61" ht="42.75" hidden="1" customHeight="1" outlineLevel="1" x14ac:dyDescent="0.45">
      <c r="A7" s="27">
        <v>1</v>
      </c>
      <c r="B7" s="27">
        <v>1</v>
      </c>
      <c r="C7" s="27" t="s">
        <v>16</v>
      </c>
      <c r="D7" s="27" t="s">
        <v>17</v>
      </c>
      <c r="E7" s="28">
        <v>1694.7</v>
      </c>
      <c r="F7" s="29">
        <f t="shared" ref="F7:F17" si="3">I7*E7</f>
        <v>1458501.1875</v>
      </c>
      <c r="G7" s="29">
        <f t="shared" ref="G7:G17" si="4">J7*E7</f>
        <v>0</v>
      </c>
      <c r="H7" s="30">
        <f>F7+G7</f>
        <v>1458501.1875</v>
      </c>
      <c r="I7" s="29">
        <v>860.625</v>
      </c>
      <c r="J7" s="29">
        <v>0</v>
      </c>
      <c r="K7" s="29">
        <f>I7+J7</f>
        <v>860.625</v>
      </c>
      <c r="L7" s="31" t="s">
        <v>18</v>
      </c>
    </row>
    <row r="8" spans="1:61" ht="28.5" hidden="1" outlineLevel="1" x14ac:dyDescent="0.45">
      <c r="A8" s="27">
        <v>2</v>
      </c>
      <c r="B8" s="27">
        <v>2</v>
      </c>
      <c r="C8" s="27" t="s">
        <v>19</v>
      </c>
      <c r="D8" s="27" t="s">
        <v>17</v>
      </c>
      <c r="E8" s="28">
        <v>1694.7</v>
      </c>
      <c r="F8" s="29">
        <f t="shared" si="3"/>
        <v>1069567.5375000001</v>
      </c>
      <c r="G8" s="29">
        <f t="shared" si="4"/>
        <v>0</v>
      </c>
      <c r="H8" s="30">
        <f t="shared" ref="H8:H71" si="5">F8+G8</f>
        <v>1069567.5375000001</v>
      </c>
      <c r="I8" s="29">
        <v>631.125</v>
      </c>
      <c r="J8" s="29">
        <v>0</v>
      </c>
      <c r="K8" s="29">
        <f t="shared" ref="K8:K71" si="6">I8+J8</f>
        <v>631.125</v>
      </c>
      <c r="L8" s="31" t="s">
        <v>20</v>
      </c>
    </row>
    <row r="9" spans="1:61" ht="57" hidden="1" customHeight="1" outlineLevel="1" x14ac:dyDescent="0.45">
      <c r="A9" s="27">
        <v>3</v>
      </c>
      <c r="B9" s="27">
        <v>3</v>
      </c>
      <c r="C9" s="27" t="s">
        <v>21</v>
      </c>
      <c r="D9" s="27" t="s">
        <v>22</v>
      </c>
      <c r="E9" s="28">
        <v>1288</v>
      </c>
      <c r="F9" s="29">
        <f t="shared" si="3"/>
        <v>812889</v>
      </c>
      <c r="G9" s="29">
        <f t="shared" si="4"/>
        <v>0</v>
      </c>
      <c r="H9" s="30">
        <f t="shared" si="5"/>
        <v>812889</v>
      </c>
      <c r="I9" s="29">
        <v>631.125</v>
      </c>
      <c r="J9" s="29">
        <v>0</v>
      </c>
      <c r="K9" s="29">
        <f t="shared" si="6"/>
        <v>631.125</v>
      </c>
      <c r="L9" s="31" t="s">
        <v>23</v>
      </c>
    </row>
    <row r="10" spans="1:61" ht="57" hidden="1" customHeight="1" outlineLevel="1" x14ac:dyDescent="0.45">
      <c r="A10" s="27">
        <v>4</v>
      </c>
      <c r="B10" s="27">
        <v>4</v>
      </c>
      <c r="C10" s="27" t="s">
        <v>24</v>
      </c>
      <c r="D10" s="27" t="s">
        <v>22</v>
      </c>
      <c r="E10" s="28">
        <v>184</v>
      </c>
      <c r="F10" s="29">
        <f t="shared" si="3"/>
        <v>105570</v>
      </c>
      <c r="G10" s="29">
        <f t="shared" si="4"/>
        <v>0</v>
      </c>
      <c r="H10" s="30">
        <f t="shared" si="5"/>
        <v>105570</v>
      </c>
      <c r="I10" s="29">
        <v>573.75</v>
      </c>
      <c r="J10" s="29">
        <v>0</v>
      </c>
      <c r="K10" s="29">
        <f t="shared" si="6"/>
        <v>573.75</v>
      </c>
      <c r="L10" s="31" t="s">
        <v>25</v>
      </c>
    </row>
    <row r="11" spans="1:61" ht="57" hidden="1" customHeight="1" outlineLevel="1" x14ac:dyDescent="0.45">
      <c r="A11" s="27">
        <v>5</v>
      </c>
      <c r="B11" s="27">
        <v>5</v>
      </c>
      <c r="C11" s="27" t="s">
        <v>26</v>
      </c>
      <c r="D11" s="27" t="s">
        <v>22</v>
      </c>
      <c r="E11" s="28">
        <v>184</v>
      </c>
      <c r="F11" s="29">
        <f t="shared" si="3"/>
        <v>73899</v>
      </c>
      <c r="G11" s="29">
        <f t="shared" si="4"/>
        <v>0</v>
      </c>
      <c r="H11" s="30">
        <f t="shared" si="5"/>
        <v>73899</v>
      </c>
      <c r="I11" s="29">
        <v>401.625</v>
      </c>
      <c r="J11" s="29">
        <v>0</v>
      </c>
      <c r="K11" s="29">
        <f t="shared" si="6"/>
        <v>401.625</v>
      </c>
      <c r="L11" s="31" t="s">
        <v>27</v>
      </c>
    </row>
    <row r="12" spans="1:61" ht="42.75" hidden="1" customHeight="1" outlineLevel="1" x14ac:dyDescent="0.45">
      <c r="A12" s="27">
        <v>6</v>
      </c>
      <c r="B12" s="27">
        <v>6</v>
      </c>
      <c r="C12" s="27" t="s">
        <v>28</v>
      </c>
      <c r="D12" s="27" t="s">
        <v>29</v>
      </c>
      <c r="E12" s="28">
        <v>221.2</v>
      </c>
      <c r="F12" s="29">
        <f t="shared" si="3"/>
        <v>126913.5</v>
      </c>
      <c r="G12" s="29">
        <f t="shared" si="4"/>
        <v>0</v>
      </c>
      <c r="H12" s="30">
        <f t="shared" si="5"/>
        <v>126913.5</v>
      </c>
      <c r="I12" s="29">
        <v>573.75</v>
      </c>
      <c r="J12" s="29">
        <v>0</v>
      </c>
      <c r="K12" s="29">
        <f t="shared" si="6"/>
        <v>573.75</v>
      </c>
      <c r="L12" s="31" t="s">
        <v>30</v>
      </c>
    </row>
    <row r="13" spans="1:61" ht="71.25" hidden="1" customHeight="1" outlineLevel="1" x14ac:dyDescent="0.45">
      <c r="A13" s="27">
        <v>7</v>
      </c>
      <c r="B13" s="27">
        <v>7</v>
      </c>
      <c r="C13" s="27" t="s">
        <v>31</v>
      </c>
      <c r="D13" s="27" t="s">
        <v>17</v>
      </c>
      <c r="E13" s="28">
        <v>160.4</v>
      </c>
      <c r="F13" s="29">
        <f t="shared" si="3"/>
        <v>154609.56</v>
      </c>
      <c r="G13" s="29">
        <f t="shared" si="4"/>
        <v>0</v>
      </c>
      <c r="H13" s="30">
        <f t="shared" si="5"/>
        <v>154609.56</v>
      </c>
      <c r="I13" s="29">
        <v>963.9</v>
      </c>
      <c r="J13" s="29">
        <v>0</v>
      </c>
      <c r="K13" s="29">
        <f t="shared" si="6"/>
        <v>963.9</v>
      </c>
      <c r="L13" s="31" t="s">
        <v>32</v>
      </c>
    </row>
    <row r="14" spans="1:61" ht="28.5" hidden="1" customHeight="1" outlineLevel="1" x14ac:dyDescent="0.45">
      <c r="A14" s="27">
        <v>8</v>
      </c>
      <c r="B14" s="27">
        <v>8</v>
      </c>
      <c r="C14" s="27" t="s">
        <v>33</v>
      </c>
      <c r="D14" s="27" t="s">
        <v>34</v>
      </c>
      <c r="E14" s="28">
        <v>69.489999999999995</v>
      </c>
      <c r="F14" s="29">
        <f t="shared" si="3"/>
        <v>55817.842499999999</v>
      </c>
      <c r="G14" s="29">
        <f t="shared" si="4"/>
        <v>0</v>
      </c>
      <c r="H14" s="30">
        <f t="shared" si="5"/>
        <v>55817.842499999999</v>
      </c>
      <c r="I14" s="29">
        <v>803.25</v>
      </c>
      <c r="J14" s="29">
        <v>0</v>
      </c>
      <c r="K14" s="29">
        <f t="shared" si="6"/>
        <v>803.25</v>
      </c>
      <c r="L14" s="31" t="s">
        <v>35</v>
      </c>
    </row>
    <row r="15" spans="1:61" ht="28.5" hidden="1" customHeight="1" outlineLevel="1" x14ac:dyDescent="0.45">
      <c r="A15" s="27">
        <v>9</v>
      </c>
      <c r="B15" s="27">
        <v>9</v>
      </c>
      <c r="C15" s="27" t="s">
        <v>36</v>
      </c>
      <c r="D15" s="27" t="s">
        <v>34</v>
      </c>
      <c r="E15" s="28">
        <v>99.7</v>
      </c>
      <c r="F15" s="29">
        <f t="shared" si="3"/>
        <v>80084.025000000009</v>
      </c>
      <c r="G15" s="29">
        <f t="shared" si="4"/>
        <v>0</v>
      </c>
      <c r="H15" s="30">
        <f t="shared" si="5"/>
        <v>80084.025000000009</v>
      </c>
      <c r="I15" s="29">
        <v>803.25</v>
      </c>
      <c r="J15" s="29">
        <v>0</v>
      </c>
      <c r="K15" s="29">
        <f t="shared" si="6"/>
        <v>803.25</v>
      </c>
      <c r="L15" s="31" t="s">
        <v>37</v>
      </c>
    </row>
    <row r="16" spans="1:61" ht="28.5" hidden="1" customHeight="1" outlineLevel="1" x14ac:dyDescent="0.45">
      <c r="A16" s="27">
        <v>10</v>
      </c>
      <c r="B16" s="27">
        <v>10</v>
      </c>
      <c r="C16" s="27" t="s">
        <v>38</v>
      </c>
      <c r="D16" s="27" t="s">
        <v>34</v>
      </c>
      <c r="E16" s="28">
        <v>147.66999999999999</v>
      </c>
      <c r="F16" s="29">
        <f t="shared" si="3"/>
        <v>118615.92749999999</v>
      </c>
      <c r="G16" s="29">
        <f t="shared" si="4"/>
        <v>0</v>
      </c>
      <c r="H16" s="30">
        <f t="shared" si="5"/>
        <v>118615.92749999999</v>
      </c>
      <c r="I16" s="29">
        <v>803.25</v>
      </c>
      <c r="J16" s="29">
        <v>0</v>
      </c>
      <c r="K16" s="29">
        <f t="shared" si="6"/>
        <v>803.25</v>
      </c>
      <c r="L16" s="31" t="s">
        <v>39</v>
      </c>
    </row>
    <row r="17" spans="1:61" ht="28.5" hidden="1" customHeight="1" outlineLevel="1" x14ac:dyDescent="0.45">
      <c r="A17" s="27">
        <v>11</v>
      </c>
      <c r="B17" s="27">
        <v>11</v>
      </c>
      <c r="C17" s="27" t="s">
        <v>40</v>
      </c>
      <c r="D17" s="27" t="s">
        <v>22</v>
      </c>
      <c r="E17" s="28">
        <v>8</v>
      </c>
      <c r="F17" s="29">
        <f t="shared" si="3"/>
        <v>40392</v>
      </c>
      <c r="G17" s="29">
        <f t="shared" si="4"/>
        <v>0</v>
      </c>
      <c r="H17" s="30">
        <f t="shared" si="5"/>
        <v>40392</v>
      </c>
      <c r="I17" s="29">
        <v>5049</v>
      </c>
      <c r="J17" s="29">
        <v>0</v>
      </c>
      <c r="K17" s="29">
        <f t="shared" si="6"/>
        <v>5049</v>
      </c>
      <c r="L17" s="31" t="s">
        <v>41</v>
      </c>
    </row>
    <row r="18" spans="1:61" s="22" customFormat="1" ht="28.5" collapsed="1" x14ac:dyDescent="0.45">
      <c r="A18" s="18"/>
      <c r="B18" s="18"/>
      <c r="C18" s="18" t="s">
        <v>42</v>
      </c>
      <c r="D18" s="18"/>
      <c r="E18" s="23"/>
      <c r="F18" s="24">
        <f t="shared" ref="F18:H18" si="7">SUM(F19:F29)</f>
        <v>3472457.3234999999</v>
      </c>
      <c r="G18" s="24">
        <f t="shared" si="7"/>
        <v>0</v>
      </c>
      <c r="H18" s="24">
        <f t="shared" si="7"/>
        <v>3472457.3234999999</v>
      </c>
      <c r="I18" s="24">
        <v>0</v>
      </c>
      <c r="J18" s="24">
        <v>0</v>
      </c>
      <c r="K18" s="25">
        <f t="shared" si="6"/>
        <v>0</v>
      </c>
      <c r="L18" s="26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</row>
    <row r="19" spans="1:61" ht="57" hidden="1" customHeight="1" outlineLevel="1" x14ac:dyDescent="0.45">
      <c r="A19" s="27">
        <v>12</v>
      </c>
      <c r="B19" s="27">
        <v>12</v>
      </c>
      <c r="C19" s="27" t="s">
        <v>43</v>
      </c>
      <c r="D19" s="27" t="s">
        <v>17</v>
      </c>
      <c r="E19" s="28">
        <v>1040.8</v>
      </c>
      <c r="F19" s="29">
        <f t="shared" ref="F19:F29" si="8">I19*E19</f>
        <v>895738.5</v>
      </c>
      <c r="G19" s="29">
        <f t="shared" ref="G19:G29" si="9">J19*E19</f>
        <v>0</v>
      </c>
      <c r="H19" s="30">
        <f t="shared" si="5"/>
        <v>895738.5</v>
      </c>
      <c r="I19" s="29">
        <v>860.625</v>
      </c>
      <c r="J19" s="29">
        <v>0</v>
      </c>
      <c r="K19" s="29">
        <f t="shared" si="6"/>
        <v>860.625</v>
      </c>
      <c r="L19" s="31" t="s">
        <v>44</v>
      </c>
    </row>
    <row r="20" spans="1:61" ht="57" hidden="1" customHeight="1" outlineLevel="1" x14ac:dyDescent="0.45">
      <c r="A20" s="27">
        <v>13</v>
      </c>
      <c r="B20" s="27">
        <v>13</v>
      </c>
      <c r="C20" s="27" t="s">
        <v>45</v>
      </c>
      <c r="D20" s="27" t="s">
        <v>17</v>
      </c>
      <c r="E20" s="28">
        <v>1040.8</v>
      </c>
      <c r="F20" s="29">
        <f t="shared" si="8"/>
        <v>871852.1399999999</v>
      </c>
      <c r="G20" s="29">
        <f t="shared" si="9"/>
        <v>0</v>
      </c>
      <c r="H20" s="30">
        <f t="shared" si="5"/>
        <v>871852.1399999999</v>
      </c>
      <c r="I20" s="29">
        <v>837.67499999999995</v>
      </c>
      <c r="J20" s="29">
        <v>0</v>
      </c>
      <c r="K20" s="29">
        <f t="shared" si="6"/>
        <v>837.67499999999995</v>
      </c>
      <c r="L20" s="31" t="s">
        <v>46</v>
      </c>
    </row>
    <row r="21" spans="1:61" ht="28.5" hidden="1" customHeight="1" outlineLevel="1" x14ac:dyDescent="0.45">
      <c r="A21" s="27">
        <v>14</v>
      </c>
      <c r="B21" s="27">
        <v>14</v>
      </c>
      <c r="C21" s="27" t="s">
        <v>19</v>
      </c>
      <c r="D21" s="27" t="s">
        <v>17</v>
      </c>
      <c r="E21" s="28">
        <v>1040.8</v>
      </c>
      <c r="F21" s="29">
        <f t="shared" si="8"/>
        <v>656874.9</v>
      </c>
      <c r="G21" s="29">
        <f t="shared" si="9"/>
        <v>0</v>
      </c>
      <c r="H21" s="30">
        <f t="shared" si="5"/>
        <v>656874.9</v>
      </c>
      <c r="I21" s="29">
        <v>631.125</v>
      </c>
      <c r="J21" s="29">
        <v>0</v>
      </c>
      <c r="K21" s="29">
        <f t="shared" si="6"/>
        <v>631.125</v>
      </c>
      <c r="L21" s="31" t="s">
        <v>47</v>
      </c>
    </row>
    <row r="22" spans="1:61" ht="57" hidden="1" customHeight="1" outlineLevel="1" x14ac:dyDescent="0.45">
      <c r="A22" s="27">
        <v>15</v>
      </c>
      <c r="B22" s="27">
        <v>15</v>
      </c>
      <c r="C22" s="27" t="s">
        <v>48</v>
      </c>
      <c r="D22" s="27" t="s">
        <v>22</v>
      </c>
      <c r="E22" s="28">
        <v>368</v>
      </c>
      <c r="F22" s="29">
        <f t="shared" si="8"/>
        <v>232254</v>
      </c>
      <c r="G22" s="29">
        <f t="shared" si="9"/>
        <v>0</v>
      </c>
      <c r="H22" s="30">
        <f t="shared" si="5"/>
        <v>232254</v>
      </c>
      <c r="I22" s="29">
        <v>631.125</v>
      </c>
      <c r="J22" s="29">
        <v>0</v>
      </c>
      <c r="K22" s="29">
        <f t="shared" si="6"/>
        <v>631.125</v>
      </c>
      <c r="L22" s="31" t="s">
        <v>23</v>
      </c>
    </row>
    <row r="23" spans="1:61" ht="57" hidden="1" customHeight="1" outlineLevel="1" x14ac:dyDescent="0.45">
      <c r="A23" s="27">
        <v>16</v>
      </c>
      <c r="B23" s="27">
        <v>16</v>
      </c>
      <c r="C23" s="27" t="s">
        <v>24</v>
      </c>
      <c r="D23" s="27" t="s">
        <v>22</v>
      </c>
      <c r="E23" s="28">
        <v>368</v>
      </c>
      <c r="F23" s="29">
        <f t="shared" si="8"/>
        <v>211140</v>
      </c>
      <c r="G23" s="29">
        <f t="shared" si="9"/>
        <v>0</v>
      </c>
      <c r="H23" s="30">
        <f t="shared" si="5"/>
        <v>211140</v>
      </c>
      <c r="I23" s="29">
        <v>573.75</v>
      </c>
      <c r="J23" s="29">
        <v>0</v>
      </c>
      <c r="K23" s="29">
        <f t="shared" si="6"/>
        <v>573.75</v>
      </c>
      <c r="L23" s="31" t="s">
        <v>25</v>
      </c>
    </row>
    <row r="24" spans="1:61" ht="57" hidden="1" customHeight="1" outlineLevel="1" x14ac:dyDescent="0.45">
      <c r="A24" s="27">
        <v>17</v>
      </c>
      <c r="B24" s="27">
        <v>17</v>
      </c>
      <c r="C24" s="27" t="s">
        <v>26</v>
      </c>
      <c r="D24" s="27" t="s">
        <v>22</v>
      </c>
      <c r="E24" s="28">
        <v>368</v>
      </c>
      <c r="F24" s="29">
        <f t="shared" si="8"/>
        <v>147798</v>
      </c>
      <c r="G24" s="29">
        <f t="shared" si="9"/>
        <v>0</v>
      </c>
      <c r="H24" s="30">
        <f t="shared" si="5"/>
        <v>147798</v>
      </c>
      <c r="I24" s="29">
        <v>401.625</v>
      </c>
      <c r="J24" s="29">
        <v>0</v>
      </c>
      <c r="K24" s="29">
        <f t="shared" si="6"/>
        <v>401.625</v>
      </c>
      <c r="L24" s="31" t="s">
        <v>27</v>
      </c>
    </row>
    <row r="25" spans="1:61" ht="57" hidden="1" customHeight="1" outlineLevel="1" x14ac:dyDescent="0.45">
      <c r="A25" s="27">
        <v>18</v>
      </c>
      <c r="B25" s="27">
        <v>18</v>
      </c>
      <c r="C25" s="27" t="s">
        <v>49</v>
      </c>
      <c r="D25" s="27" t="s">
        <v>22</v>
      </c>
      <c r="E25" s="28">
        <v>168</v>
      </c>
      <c r="F25" s="29">
        <f t="shared" si="8"/>
        <v>106029</v>
      </c>
      <c r="G25" s="29">
        <f t="shared" si="9"/>
        <v>0</v>
      </c>
      <c r="H25" s="30">
        <f t="shared" si="5"/>
        <v>106029</v>
      </c>
      <c r="I25" s="29">
        <v>631.125</v>
      </c>
      <c r="J25" s="29">
        <v>0</v>
      </c>
      <c r="K25" s="29">
        <f t="shared" si="6"/>
        <v>631.125</v>
      </c>
      <c r="L25" s="31" t="s">
        <v>50</v>
      </c>
    </row>
    <row r="26" spans="1:61" ht="42.75" hidden="1" customHeight="1" outlineLevel="1" x14ac:dyDescent="0.45">
      <c r="A26" s="27">
        <v>19</v>
      </c>
      <c r="B26" s="27">
        <v>19</v>
      </c>
      <c r="C26" s="27" t="s">
        <v>28</v>
      </c>
      <c r="D26" s="27" t="s">
        <v>29</v>
      </c>
      <c r="E26" s="28">
        <v>205.5</v>
      </c>
      <c r="F26" s="29">
        <f t="shared" si="8"/>
        <v>117905.625</v>
      </c>
      <c r="G26" s="29">
        <f t="shared" si="9"/>
        <v>0</v>
      </c>
      <c r="H26" s="30">
        <f t="shared" si="5"/>
        <v>117905.625</v>
      </c>
      <c r="I26" s="29">
        <v>573.75</v>
      </c>
      <c r="J26" s="29">
        <v>0</v>
      </c>
      <c r="K26" s="29">
        <f t="shared" si="6"/>
        <v>573.75</v>
      </c>
      <c r="L26" s="31" t="s">
        <v>51</v>
      </c>
    </row>
    <row r="27" spans="1:61" ht="71.25" hidden="1" customHeight="1" outlineLevel="1" x14ac:dyDescent="0.45">
      <c r="A27" s="27">
        <v>20</v>
      </c>
      <c r="B27" s="27">
        <v>20</v>
      </c>
      <c r="C27" s="27" t="s">
        <v>31</v>
      </c>
      <c r="D27" s="27" t="s">
        <v>17</v>
      </c>
      <c r="E27" s="28">
        <v>160.74</v>
      </c>
      <c r="F27" s="29">
        <f t="shared" si="8"/>
        <v>154937.28599999999</v>
      </c>
      <c r="G27" s="29">
        <f t="shared" si="9"/>
        <v>0</v>
      </c>
      <c r="H27" s="30">
        <f t="shared" si="5"/>
        <v>154937.28599999999</v>
      </c>
      <c r="I27" s="29">
        <v>963.9</v>
      </c>
      <c r="J27" s="29">
        <v>0</v>
      </c>
      <c r="K27" s="29">
        <f t="shared" si="6"/>
        <v>963.9</v>
      </c>
      <c r="L27" s="31" t="s">
        <v>52</v>
      </c>
    </row>
    <row r="28" spans="1:61" ht="40.9" hidden="1" customHeight="1" outlineLevel="1" x14ac:dyDescent="0.45">
      <c r="A28" s="27">
        <v>21</v>
      </c>
      <c r="B28" s="27">
        <v>21</v>
      </c>
      <c r="C28" s="27" t="s">
        <v>40</v>
      </c>
      <c r="D28" s="27" t="s">
        <v>22</v>
      </c>
      <c r="E28" s="28">
        <v>8</v>
      </c>
      <c r="F28" s="29">
        <f t="shared" si="8"/>
        <v>40392</v>
      </c>
      <c r="G28" s="29">
        <f t="shared" si="9"/>
        <v>0</v>
      </c>
      <c r="H28" s="30">
        <f t="shared" si="5"/>
        <v>40392</v>
      </c>
      <c r="I28" s="29">
        <v>5049</v>
      </c>
      <c r="J28" s="29">
        <v>0</v>
      </c>
      <c r="K28" s="29">
        <f t="shared" si="6"/>
        <v>5049</v>
      </c>
      <c r="L28" s="31" t="s">
        <v>41</v>
      </c>
    </row>
    <row r="29" spans="1:61" ht="42" hidden="1" customHeight="1" outlineLevel="1" x14ac:dyDescent="0.45">
      <c r="A29" s="27">
        <v>22</v>
      </c>
      <c r="B29" s="27">
        <v>22</v>
      </c>
      <c r="C29" s="27" t="s">
        <v>53</v>
      </c>
      <c r="D29" s="27" t="s">
        <v>34</v>
      </c>
      <c r="E29" s="28">
        <v>46.73</v>
      </c>
      <c r="F29" s="29">
        <f t="shared" si="8"/>
        <v>37535.872499999998</v>
      </c>
      <c r="G29" s="29">
        <f t="shared" si="9"/>
        <v>0</v>
      </c>
      <c r="H29" s="30">
        <f t="shared" si="5"/>
        <v>37535.872499999998</v>
      </c>
      <c r="I29" s="29">
        <v>803.25</v>
      </c>
      <c r="J29" s="29">
        <v>0</v>
      </c>
      <c r="K29" s="29">
        <f t="shared" si="6"/>
        <v>803.25</v>
      </c>
      <c r="L29" s="31" t="s">
        <v>54</v>
      </c>
    </row>
    <row r="30" spans="1:61" s="22" customFormat="1" ht="28.5" collapsed="1" x14ac:dyDescent="0.45">
      <c r="A30" s="18"/>
      <c r="B30" s="18"/>
      <c r="C30" s="18" t="s">
        <v>55</v>
      </c>
      <c r="D30" s="18"/>
      <c r="E30" s="32">
        <f t="shared" ref="E30:H30" si="10">SUM(E31:E42)</f>
        <v>3322.39</v>
      </c>
      <c r="F30" s="24">
        <f t="shared" si="10"/>
        <v>2310919.2674999996</v>
      </c>
      <c r="G30" s="24">
        <f t="shared" si="10"/>
        <v>0</v>
      </c>
      <c r="H30" s="24">
        <f t="shared" si="10"/>
        <v>2310919.2674999996</v>
      </c>
      <c r="I30" s="24">
        <v>0</v>
      </c>
      <c r="J30" s="24">
        <v>0</v>
      </c>
      <c r="K30" s="25">
        <f t="shared" si="6"/>
        <v>0</v>
      </c>
      <c r="L30" s="26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</row>
    <row r="31" spans="1:61" ht="42.75" hidden="1" customHeight="1" outlineLevel="1" x14ac:dyDescent="0.45">
      <c r="A31" s="27">
        <v>23</v>
      </c>
      <c r="B31" s="27">
        <v>23</v>
      </c>
      <c r="C31" s="27" t="s">
        <v>45</v>
      </c>
      <c r="D31" s="27" t="s">
        <v>17</v>
      </c>
      <c r="E31" s="28">
        <v>961.9</v>
      </c>
      <c r="F31" s="29">
        <f t="shared" ref="F31:F42" si="11">I31*E31</f>
        <v>805759.5824999999</v>
      </c>
      <c r="G31" s="29">
        <f t="shared" ref="G31:G42" si="12">J31*E31</f>
        <v>0</v>
      </c>
      <c r="H31" s="30">
        <f t="shared" si="5"/>
        <v>805759.5824999999</v>
      </c>
      <c r="I31" s="29">
        <v>837.67499999999995</v>
      </c>
      <c r="J31" s="29">
        <v>0</v>
      </c>
      <c r="K31" s="29">
        <f t="shared" si="6"/>
        <v>837.67499999999995</v>
      </c>
      <c r="L31" s="31" t="s">
        <v>56</v>
      </c>
    </row>
    <row r="32" spans="1:61" ht="28.5" hidden="1" customHeight="1" outlineLevel="1" x14ac:dyDescent="0.45">
      <c r="A32" s="27">
        <v>24</v>
      </c>
      <c r="B32" s="27">
        <v>24</v>
      </c>
      <c r="C32" s="27" t="s">
        <v>19</v>
      </c>
      <c r="D32" s="27" t="s">
        <v>17</v>
      </c>
      <c r="E32" s="28">
        <v>961.9</v>
      </c>
      <c r="F32" s="29">
        <f t="shared" si="11"/>
        <v>607079.13749999995</v>
      </c>
      <c r="G32" s="29">
        <f t="shared" si="12"/>
        <v>0</v>
      </c>
      <c r="H32" s="30">
        <f t="shared" si="5"/>
        <v>607079.13749999995</v>
      </c>
      <c r="I32" s="29">
        <v>631.125</v>
      </c>
      <c r="J32" s="29">
        <v>0</v>
      </c>
      <c r="K32" s="29">
        <f t="shared" si="6"/>
        <v>631.125</v>
      </c>
      <c r="L32" s="31" t="s">
        <v>57</v>
      </c>
    </row>
    <row r="33" spans="1:61" ht="57" hidden="1" customHeight="1" outlineLevel="1" x14ac:dyDescent="0.45">
      <c r="A33" s="27">
        <v>25</v>
      </c>
      <c r="B33" s="27">
        <v>25</v>
      </c>
      <c r="C33" s="27" t="s">
        <v>48</v>
      </c>
      <c r="D33" s="27" t="s">
        <v>22</v>
      </c>
      <c r="E33" s="28">
        <v>480</v>
      </c>
      <c r="F33" s="29">
        <f t="shared" si="11"/>
        <v>302940</v>
      </c>
      <c r="G33" s="29">
        <f t="shared" si="12"/>
        <v>0</v>
      </c>
      <c r="H33" s="30">
        <f t="shared" si="5"/>
        <v>302940</v>
      </c>
      <c r="I33" s="29">
        <v>631.125</v>
      </c>
      <c r="J33" s="29">
        <v>0</v>
      </c>
      <c r="K33" s="29">
        <f t="shared" si="6"/>
        <v>631.125</v>
      </c>
      <c r="L33" s="31" t="s">
        <v>23</v>
      </c>
    </row>
    <row r="34" spans="1:61" ht="57" hidden="1" customHeight="1" outlineLevel="1" x14ac:dyDescent="0.45">
      <c r="A34" s="27">
        <v>26</v>
      </c>
      <c r="B34" s="27">
        <v>26</v>
      </c>
      <c r="C34" s="27" t="s">
        <v>49</v>
      </c>
      <c r="D34" s="27" t="s">
        <v>22</v>
      </c>
      <c r="E34" s="28">
        <v>184</v>
      </c>
      <c r="F34" s="29">
        <f t="shared" si="11"/>
        <v>105570</v>
      </c>
      <c r="G34" s="29">
        <f t="shared" si="12"/>
        <v>0</v>
      </c>
      <c r="H34" s="30">
        <f t="shared" si="5"/>
        <v>105570</v>
      </c>
      <c r="I34" s="29">
        <v>573.75</v>
      </c>
      <c r="J34" s="29">
        <v>0</v>
      </c>
      <c r="K34" s="29">
        <f t="shared" si="6"/>
        <v>573.75</v>
      </c>
      <c r="L34" s="31" t="s">
        <v>50</v>
      </c>
    </row>
    <row r="35" spans="1:61" ht="57" hidden="1" customHeight="1" outlineLevel="1" x14ac:dyDescent="0.45">
      <c r="A35" s="27">
        <v>27</v>
      </c>
      <c r="B35" s="27">
        <v>27</v>
      </c>
      <c r="C35" s="27" t="s">
        <v>24</v>
      </c>
      <c r="D35" s="27" t="s">
        <v>22</v>
      </c>
      <c r="E35" s="28">
        <v>184</v>
      </c>
      <c r="F35" s="29">
        <f t="shared" si="11"/>
        <v>84456</v>
      </c>
      <c r="G35" s="29">
        <f t="shared" si="12"/>
        <v>0</v>
      </c>
      <c r="H35" s="30">
        <f t="shared" si="5"/>
        <v>84456</v>
      </c>
      <c r="I35" s="29">
        <v>459</v>
      </c>
      <c r="J35" s="29">
        <v>0</v>
      </c>
      <c r="K35" s="29">
        <f t="shared" si="6"/>
        <v>459</v>
      </c>
      <c r="L35" s="31" t="s">
        <v>25</v>
      </c>
    </row>
    <row r="36" spans="1:61" ht="57" hidden="1" customHeight="1" outlineLevel="1" x14ac:dyDescent="0.45">
      <c r="A36" s="27">
        <v>28</v>
      </c>
      <c r="B36" s="27">
        <v>28</v>
      </c>
      <c r="C36" s="27" t="s">
        <v>26</v>
      </c>
      <c r="D36" s="27" t="s">
        <v>22</v>
      </c>
      <c r="E36" s="28">
        <v>184</v>
      </c>
      <c r="F36" s="29">
        <f t="shared" si="11"/>
        <v>73899</v>
      </c>
      <c r="G36" s="29">
        <f t="shared" si="12"/>
        <v>0</v>
      </c>
      <c r="H36" s="30">
        <f t="shared" si="5"/>
        <v>73899</v>
      </c>
      <c r="I36" s="29">
        <v>401.625</v>
      </c>
      <c r="J36" s="29">
        <v>0</v>
      </c>
      <c r="K36" s="29">
        <f t="shared" si="6"/>
        <v>401.625</v>
      </c>
      <c r="L36" s="31" t="s">
        <v>27</v>
      </c>
    </row>
    <row r="37" spans="1:61" ht="42.75" hidden="1" customHeight="1" outlineLevel="1" x14ac:dyDescent="0.45">
      <c r="A37" s="27">
        <v>29</v>
      </c>
      <c r="B37" s="27">
        <v>29</v>
      </c>
      <c r="C37" s="27" t="s">
        <v>28</v>
      </c>
      <c r="D37" s="27" t="s">
        <v>29</v>
      </c>
      <c r="E37" s="28">
        <v>110.1</v>
      </c>
      <c r="F37" s="29">
        <f t="shared" si="11"/>
        <v>63169.875</v>
      </c>
      <c r="G37" s="29">
        <f t="shared" si="12"/>
        <v>0</v>
      </c>
      <c r="H37" s="30">
        <f t="shared" si="5"/>
        <v>63169.875</v>
      </c>
      <c r="I37" s="29">
        <v>573.75</v>
      </c>
      <c r="J37" s="29">
        <v>0</v>
      </c>
      <c r="K37" s="29">
        <f t="shared" si="6"/>
        <v>573.75</v>
      </c>
      <c r="L37" s="31" t="s">
        <v>58</v>
      </c>
    </row>
    <row r="38" spans="1:61" ht="71.25" hidden="1" customHeight="1" outlineLevel="1" x14ac:dyDescent="0.45">
      <c r="A38" s="27">
        <v>30</v>
      </c>
      <c r="B38" s="27">
        <v>30</v>
      </c>
      <c r="C38" s="27" t="s">
        <v>31</v>
      </c>
      <c r="D38" s="27" t="s">
        <v>17</v>
      </c>
      <c r="E38" s="28">
        <v>78.2</v>
      </c>
      <c r="F38" s="29">
        <f t="shared" si="11"/>
        <v>75376.98</v>
      </c>
      <c r="G38" s="29">
        <f t="shared" si="12"/>
        <v>0</v>
      </c>
      <c r="H38" s="30">
        <f t="shared" si="5"/>
        <v>75376.98</v>
      </c>
      <c r="I38" s="29">
        <v>963.9</v>
      </c>
      <c r="J38" s="29">
        <v>0</v>
      </c>
      <c r="K38" s="29">
        <f t="shared" si="6"/>
        <v>963.9</v>
      </c>
      <c r="L38" s="31" t="s">
        <v>59</v>
      </c>
    </row>
    <row r="39" spans="1:61" ht="28.5" hidden="1" customHeight="1" outlineLevel="1" x14ac:dyDescent="0.45">
      <c r="A39" s="27">
        <v>31</v>
      </c>
      <c r="B39" s="27">
        <v>31</v>
      </c>
      <c r="C39" s="27" t="s">
        <v>60</v>
      </c>
      <c r="D39" s="27" t="s">
        <v>34</v>
      </c>
      <c r="E39" s="28">
        <v>73.83</v>
      </c>
      <c r="F39" s="29">
        <f t="shared" si="11"/>
        <v>59303.947500000002</v>
      </c>
      <c r="G39" s="29">
        <f t="shared" si="12"/>
        <v>0</v>
      </c>
      <c r="H39" s="30">
        <f t="shared" si="5"/>
        <v>59303.947500000002</v>
      </c>
      <c r="I39" s="29">
        <v>803.25</v>
      </c>
      <c r="J39" s="29">
        <v>0</v>
      </c>
      <c r="K39" s="29">
        <f t="shared" si="6"/>
        <v>803.25</v>
      </c>
      <c r="L39" s="31" t="s">
        <v>61</v>
      </c>
    </row>
    <row r="40" spans="1:61" ht="28.5" hidden="1" customHeight="1" outlineLevel="1" x14ac:dyDescent="0.45">
      <c r="A40" s="27">
        <v>32</v>
      </c>
      <c r="B40" s="27">
        <v>32</v>
      </c>
      <c r="C40" s="27" t="s">
        <v>53</v>
      </c>
      <c r="D40" s="27" t="s">
        <v>34</v>
      </c>
      <c r="E40" s="28">
        <v>93.46</v>
      </c>
      <c r="F40" s="29">
        <f t="shared" si="11"/>
        <v>75071.744999999995</v>
      </c>
      <c r="G40" s="29">
        <f t="shared" si="12"/>
        <v>0</v>
      </c>
      <c r="H40" s="30">
        <f t="shared" si="5"/>
        <v>75071.744999999995</v>
      </c>
      <c r="I40" s="29">
        <v>803.25</v>
      </c>
      <c r="J40" s="29">
        <v>0</v>
      </c>
      <c r="K40" s="29">
        <f t="shared" si="6"/>
        <v>803.25</v>
      </c>
      <c r="L40" s="31" t="s">
        <v>62</v>
      </c>
    </row>
    <row r="41" spans="1:61" ht="42.75" hidden="1" customHeight="1" outlineLevel="1" x14ac:dyDescent="0.45">
      <c r="A41" s="27">
        <v>33</v>
      </c>
      <c r="B41" s="27">
        <v>33</v>
      </c>
      <c r="C41" s="27" t="s">
        <v>63</v>
      </c>
      <c r="D41" s="27" t="s">
        <v>22</v>
      </c>
      <c r="E41" s="28">
        <v>3</v>
      </c>
      <c r="F41" s="29">
        <f t="shared" si="11"/>
        <v>17901</v>
      </c>
      <c r="G41" s="29">
        <f t="shared" si="12"/>
        <v>0</v>
      </c>
      <c r="H41" s="30">
        <f t="shared" si="5"/>
        <v>17901</v>
      </c>
      <c r="I41" s="29">
        <v>5967</v>
      </c>
      <c r="J41" s="29">
        <v>0</v>
      </c>
      <c r="K41" s="29">
        <f t="shared" si="6"/>
        <v>5967</v>
      </c>
      <c r="L41" s="31" t="s">
        <v>64</v>
      </c>
    </row>
    <row r="42" spans="1:61" ht="28.5" hidden="1" customHeight="1" outlineLevel="1" x14ac:dyDescent="0.45">
      <c r="A42" s="27">
        <v>34</v>
      </c>
      <c r="B42" s="27">
        <v>34</v>
      </c>
      <c r="C42" s="27" t="s">
        <v>40</v>
      </c>
      <c r="D42" s="27" t="s">
        <v>22</v>
      </c>
      <c r="E42" s="28">
        <v>8</v>
      </c>
      <c r="F42" s="29">
        <f t="shared" si="11"/>
        <v>40392</v>
      </c>
      <c r="G42" s="29">
        <f t="shared" si="12"/>
        <v>0</v>
      </c>
      <c r="H42" s="30">
        <f t="shared" si="5"/>
        <v>40392</v>
      </c>
      <c r="I42" s="29">
        <v>5049</v>
      </c>
      <c r="J42" s="29">
        <v>0</v>
      </c>
      <c r="K42" s="29">
        <f t="shared" si="6"/>
        <v>5049</v>
      </c>
      <c r="L42" s="31" t="s">
        <v>65</v>
      </c>
    </row>
    <row r="43" spans="1:61" s="22" customFormat="1" ht="28.5" collapsed="1" x14ac:dyDescent="0.45">
      <c r="A43" s="18"/>
      <c r="B43" s="18"/>
      <c r="C43" s="18" t="s">
        <v>66</v>
      </c>
      <c r="D43" s="18"/>
      <c r="E43" s="23"/>
      <c r="F43" s="24">
        <f t="shared" ref="F43:H43" si="13">SUM(F44:F55)</f>
        <v>4474128.8925000001</v>
      </c>
      <c r="G43" s="24">
        <f t="shared" si="13"/>
        <v>0</v>
      </c>
      <c r="H43" s="24">
        <f t="shared" si="13"/>
        <v>4474128.8925000001</v>
      </c>
      <c r="I43" s="24">
        <v>0</v>
      </c>
      <c r="J43" s="24">
        <v>0</v>
      </c>
      <c r="K43" s="25">
        <f t="shared" si="6"/>
        <v>0</v>
      </c>
      <c r="L43" s="26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</row>
    <row r="44" spans="1:61" ht="42.75" hidden="1" customHeight="1" outlineLevel="1" x14ac:dyDescent="0.45">
      <c r="A44" s="27">
        <v>35</v>
      </c>
      <c r="B44" s="27">
        <v>35</v>
      </c>
      <c r="C44" s="27" t="s">
        <v>67</v>
      </c>
      <c r="D44" s="27" t="s">
        <v>17</v>
      </c>
      <c r="E44" s="28">
        <v>1475.4</v>
      </c>
      <c r="F44" s="29">
        <f t="shared" ref="F44:F55" si="14">I44*E44</f>
        <v>1235905.6950000001</v>
      </c>
      <c r="G44" s="29">
        <f t="shared" ref="G44:G55" si="15">J44*E44</f>
        <v>0</v>
      </c>
      <c r="H44" s="30">
        <f t="shared" si="5"/>
        <v>1235905.6950000001</v>
      </c>
      <c r="I44" s="29">
        <v>837.67499999999995</v>
      </c>
      <c r="J44" s="29">
        <v>0</v>
      </c>
      <c r="K44" s="29">
        <f t="shared" si="6"/>
        <v>837.67499999999995</v>
      </c>
      <c r="L44" s="31" t="s">
        <v>68</v>
      </c>
    </row>
    <row r="45" spans="1:61" ht="42.4" hidden="1" customHeight="1" outlineLevel="1" x14ac:dyDescent="0.45">
      <c r="A45" s="27">
        <v>36</v>
      </c>
      <c r="B45" s="27">
        <v>36</v>
      </c>
      <c r="C45" s="27" t="s">
        <v>69</v>
      </c>
      <c r="D45" s="27" t="s">
        <v>17</v>
      </c>
      <c r="E45" s="28">
        <v>1475.4</v>
      </c>
      <c r="F45" s="29">
        <f t="shared" si="14"/>
        <v>507906.45</v>
      </c>
      <c r="G45" s="29">
        <f t="shared" si="15"/>
        <v>0</v>
      </c>
      <c r="H45" s="30">
        <f t="shared" si="5"/>
        <v>507906.45</v>
      </c>
      <c r="I45" s="29">
        <v>344.25</v>
      </c>
      <c r="J45" s="29">
        <v>0</v>
      </c>
      <c r="K45" s="29">
        <f t="shared" si="6"/>
        <v>344.25</v>
      </c>
      <c r="L45" s="31" t="s">
        <v>70</v>
      </c>
    </row>
    <row r="46" spans="1:61" ht="57" hidden="1" customHeight="1" outlineLevel="1" x14ac:dyDescent="0.45">
      <c r="A46" s="27">
        <v>37</v>
      </c>
      <c r="B46" s="27">
        <v>37</v>
      </c>
      <c r="C46" s="27" t="s">
        <v>71</v>
      </c>
      <c r="D46" s="27" t="s">
        <v>17</v>
      </c>
      <c r="E46" s="28">
        <v>1475.4</v>
      </c>
      <c r="F46" s="29">
        <f t="shared" si="14"/>
        <v>1269766.125</v>
      </c>
      <c r="G46" s="29">
        <f t="shared" si="15"/>
        <v>0</v>
      </c>
      <c r="H46" s="30">
        <f t="shared" si="5"/>
        <v>1269766.125</v>
      </c>
      <c r="I46" s="29">
        <v>860.625</v>
      </c>
      <c r="J46" s="29">
        <v>0</v>
      </c>
      <c r="K46" s="29">
        <f t="shared" si="6"/>
        <v>860.625</v>
      </c>
      <c r="L46" s="31" t="s">
        <v>72</v>
      </c>
    </row>
    <row r="47" spans="1:61" ht="42.75" hidden="1" customHeight="1" outlineLevel="1" x14ac:dyDescent="0.45">
      <c r="A47" s="27">
        <v>38</v>
      </c>
      <c r="B47" s="27">
        <v>38</v>
      </c>
      <c r="C47" s="27" t="s">
        <v>73</v>
      </c>
      <c r="D47" s="27" t="s">
        <v>17</v>
      </c>
      <c r="E47" s="28">
        <v>1475.4</v>
      </c>
      <c r="F47" s="29">
        <f t="shared" si="14"/>
        <v>507906.45</v>
      </c>
      <c r="G47" s="29">
        <f t="shared" si="15"/>
        <v>0</v>
      </c>
      <c r="H47" s="30">
        <f t="shared" si="5"/>
        <v>507906.45</v>
      </c>
      <c r="I47" s="29">
        <v>344.25</v>
      </c>
      <c r="J47" s="29">
        <v>0</v>
      </c>
      <c r="K47" s="29">
        <f t="shared" si="6"/>
        <v>344.25</v>
      </c>
      <c r="L47" s="31" t="s">
        <v>74</v>
      </c>
    </row>
    <row r="48" spans="1:61" ht="42.75" hidden="1" customHeight="1" outlineLevel="1" x14ac:dyDescent="0.45">
      <c r="A48" s="27">
        <v>39</v>
      </c>
      <c r="B48" s="27">
        <v>39</v>
      </c>
      <c r="C48" s="27" t="s">
        <v>75</v>
      </c>
      <c r="D48" s="27" t="s">
        <v>22</v>
      </c>
      <c r="E48" s="28">
        <v>1032</v>
      </c>
      <c r="F48" s="29">
        <f t="shared" si="14"/>
        <v>651321</v>
      </c>
      <c r="G48" s="29">
        <f t="shared" si="15"/>
        <v>0</v>
      </c>
      <c r="H48" s="30">
        <f t="shared" si="5"/>
        <v>651321</v>
      </c>
      <c r="I48" s="29">
        <v>631.125</v>
      </c>
      <c r="J48" s="29">
        <v>0</v>
      </c>
      <c r="K48" s="29">
        <f t="shared" si="6"/>
        <v>631.125</v>
      </c>
      <c r="L48" s="31" t="s">
        <v>23</v>
      </c>
    </row>
    <row r="49" spans="1:61" ht="42.75" hidden="1" customHeight="1" outlineLevel="1" x14ac:dyDescent="0.45">
      <c r="A49" s="27">
        <v>40</v>
      </c>
      <c r="B49" s="27">
        <v>40</v>
      </c>
      <c r="C49" s="27" t="s">
        <v>76</v>
      </c>
      <c r="D49" s="27" t="s">
        <v>22</v>
      </c>
      <c r="E49" s="28">
        <v>184</v>
      </c>
      <c r="F49" s="29">
        <f t="shared" si="14"/>
        <v>84456</v>
      </c>
      <c r="G49" s="29">
        <f t="shared" si="15"/>
        <v>0</v>
      </c>
      <c r="H49" s="30">
        <f t="shared" si="5"/>
        <v>84456</v>
      </c>
      <c r="I49" s="29">
        <v>459</v>
      </c>
      <c r="J49" s="29">
        <v>0</v>
      </c>
      <c r="K49" s="29">
        <f t="shared" si="6"/>
        <v>459</v>
      </c>
      <c r="L49" s="31" t="s">
        <v>77</v>
      </c>
    </row>
    <row r="50" spans="1:61" ht="42.75" hidden="1" customHeight="1" outlineLevel="1" x14ac:dyDescent="0.45">
      <c r="A50" s="27">
        <v>41</v>
      </c>
      <c r="B50" s="27">
        <v>41</v>
      </c>
      <c r="C50" s="27" t="s">
        <v>78</v>
      </c>
      <c r="D50" s="27" t="s">
        <v>22</v>
      </c>
      <c r="E50" s="28">
        <v>184</v>
      </c>
      <c r="F50" s="29">
        <f t="shared" si="14"/>
        <v>84456</v>
      </c>
      <c r="G50" s="29">
        <f t="shared" si="15"/>
        <v>0</v>
      </c>
      <c r="H50" s="30">
        <f t="shared" si="5"/>
        <v>84456</v>
      </c>
      <c r="I50" s="29">
        <v>459</v>
      </c>
      <c r="J50" s="29">
        <v>0</v>
      </c>
      <c r="K50" s="29">
        <f t="shared" si="6"/>
        <v>459</v>
      </c>
      <c r="L50" s="31" t="s">
        <v>25</v>
      </c>
    </row>
    <row r="51" spans="1:61" ht="28.5" hidden="1" customHeight="1" outlineLevel="1" x14ac:dyDescent="0.45">
      <c r="A51" s="27">
        <v>42</v>
      </c>
      <c r="B51" s="27">
        <v>42</v>
      </c>
      <c r="C51" s="27" t="s">
        <v>79</v>
      </c>
      <c r="D51" s="27" t="s">
        <v>29</v>
      </c>
      <c r="E51" s="28">
        <v>23.8</v>
      </c>
      <c r="F51" s="29">
        <f t="shared" si="14"/>
        <v>19117.350000000002</v>
      </c>
      <c r="G51" s="29">
        <f t="shared" si="15"/>
        <v>0</v>
      </c>
      <c r="H51" s="30">
        <f t="shared" si="5"/>
        <v>19117.350000000002</v>
      </c>
      <c r="I51" s="29">
        <v>803.25</v>
      </c>
      <c r="J51" s="29">
        <v>0</v>
      </c>
      <c r="K51" s="29">
        <f t="shared" si="6"/>
        <v>803.25</v>
      </c>
      <c r="L51" s="31" t="s">
        <v>80</v>
      </c>
    </row>
    <row r="52" spans="1:61" ht="57" hidden="1" customHeight="1" outlineLevel="1" x14ac:dyDescent="0.45">
      <c r="A52" s="27">
        <v>43</v>
      </c>
      <c r="B52" s="27">
        <v>43</v>
      </c>
      <c r="C52" s="27" t="s">
        <v>81</v>
      </c>
      <c r="D52" s="27" t="s">
        <v>17</v>
      </c>
      <c r="E52" s="28">
        <v>30.5</v>
      </c>
      <c r="F52" s="29">
        <f t="shared" si="14"/>
        <v>29398.95</v>
      </c>
      <c r="G52" s="29">
        <f t="shared" si="15"/>
        <v>0</v>
      </c>
      <c r="H52" s="30">
        <f t="shared" si="5"/>
        <v>29398.95</v>
      </c>
      <c r="I52" s="29">
        <v>963.9</v>
      </c>
      <c r="J52" s="29">
        <v>0</v>
      </c>
      <c r="K52" s="29">
        <f t="shared" si="6"/>
        <v>963.9</v>
      </c>
      <c r="L52" s="31" t="s">
        <v>82</v>
      </c>
    </row>
    <row r="53" spans="1:61" ht="28.5" hidden="1" customHeight="1" outlineLevel="1" x14ac:dyDescent="0.45">
      <c r="A53" s="27">
        <v>44</v>
      </c>
      <c r="B53" s="27">
        <v>44</v>
      </c>
      <c r="C53" s="27" t="s">
        <v>83</v>
      </c>
      <c r="D53" s="27" t="s">
        <v>22</v>
      </c>
      <c r="E53" s="28">
        <v>1</v>
      </c>
      <c r="F53" s="29">
        <f t="shared" si="14"/>
        <v>5967</v>
      </c>
      <c r="G53" s="29">
        <f t="shared" si="15"/>
        <v>0</v>
      </c>
      <c r="H53" s="30">
        <f t="shared" si="5"/>
        <v>5967</v>
      </c>
      <c r="I53" s="29">
        <v>5967</v>
      </c>
      <c r="J53" s="29">
        <v>0</v>
      </c>
      <c r="K53" s="29">
        <f t="shared" si="6"/>
        <v>5967</v>
      </c>
      <c r="L53" s="31" t="s">
        <v>84</v>
      </c>
    </row>
    <row r="54" spans="1:61" ht="14.25" hidden="1" customHeight="1" outlineLevel="1" x14ac:dyDescent="0.45">
      <c r="A54" s="27">
        <v>45</v>
      </c>
      <c r="B54" s="27">
        <v>45</v>
      </c>
      <c r="C54" s="27" t="s">
        <v>85</v>
      </c>
      <c r="D54" s="27" t="s">
        <v>22</v>
      </c>
      <c r="E54" s="28">
        <v>8</v>
      </c>
      <c r="F54" s="29">
        <f t="shared" si="14"/>
        <v>40392</v>
      </c>
      <c r="G54" s="29">
        <f t="shared" si="15"/>
        <v>0</v>
      </c>
      <c r="H54" s="30">
        <f t="shared" si="5"/>
        <v>40392</v>
      </c>
      <c r="I54" s="29">
        <v>5049</v>
      </c>
      <c r="J54" s="29">
        <v>0</v>
      </c>
      <c r="K54" s="29">
        <f t="shared" si="6"/>
        <v>5049</v>
      </c>
      <c r="L54" s="31" t="s">
        <v>86</v>
      </c>
    </row>
    <row r="55" spans="1:61" ht="28.5" hidden="1" customHeight="1" outlineLevel="1" x14ac:dyDescent="0.45">
      <c r="A55" s="27">
        <v>46</v>
      </c>
      <c r="B55" s="27">
        <v>46</v>
      </c>
      <c r="C55" s="27" t="s">
        <v>87</v>
      </c>
      <c r="D55" s="27" t="s">
        <v>34</v>
      </c>
      <c r="E55" s="28">
        <v>46.73</v>
      </c>
      <c r="F55" s="29">
        <f t="shared" si="14"/>
        <v>37535.872499999998</v>
      </c>
      <c r="G55" s="29">
        <f t="shared" si="15"/>
        <v>0</v>
      </c>
      <c r="H55" s="30">
        <f t="shared" si="5"/>
        <v>37535.872499999998</v>
      </c>
      <c r="I55" s="29">
        <v>803.25</v>
      </c>
      <c r="J55" s="29">
        <v>0</v>
      </c>
      <c r="K55" s="29">
        <f t="shared" si="6"/>
        <v>803.25</v>
      </c>
      <c r="L55" s="31" t="s">
        <v>62</v>
      </c>
    </row>
    <row r="56" spans="1:61" s="22" customFormat="1" ht="28.5" collapsed="1" x14ac:dyDescent="0.45">
      <c r="A56" s="18"/>
      <c r="B56" s="18"/>
      <c r="C56" s="18" t="s">
        <v>88</v>
      </c>
      <c r="D56" s="18"/>
      <c r="E56" s="23"/>
      <c r="F56" s="24">
        <f t="shared" ref="F56:H56" si="16">SUM(F57:F64)</f>
        <v>2631355.2000000002</v>
      </c>
      <c r="G56" s="24">
        <f t="shared" si="16"/>
        <v>0</v>
      </c>
      <c r="H56" s="24">
        <f t="shared" si="16"/>
        <v>2631355.2000000002</v>
      </c>
      <c r="I56" s="24">
        <v>0</v>
      </c>
      <c r="J56" s="24">
        <v>0</v>
      </c>
      <c r="K56" s="25">
        <f t="shared" si="6"/>
        <v>0</v>
      </c>
      <c r="L56" s="26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</row>
    <row r="57" spans="1:61" ht="42.75" hidden="1" customHeight="1" outlineLevel="1" x14ac:dyDescent="0.45">
      <c r="A57" s="27">
        <v>47</v>
      </c>
      <c r="B57" s="27">
        <v>47</v>
      </c>
      <c r="C57" s="27" t="s">
        <v>67</v>
      </c>
      <c r="D57" s="27" t="s">
        <v>17</v>
      </c>
      <c r="E57" s="28">
        <v>956.8</v>
      </c>
      <c r="F57" s="29">
        <f t="shared" ref="F57:F64" si="17">I57*E57</f>
        <v>581901.84</v>
      </c>
      <c r="G57" s="29">
        <f t="shared" ref="G57:G64" si="18">J57*E57</f>
        <v>0</v>
      </c>
      <c r="H57" s="30">
        <f t="shared" si="5"/>
        <v>581901.84</v>
      </c>
      <c r="I57" s="29">
        <v>608.17499999999995</v>
      </c>
      <c r="J57" s="29">
        <v>0</v>
      </c>
      <c r="K57" s="29">
        <f t="shared" si="6"/>
        <v>608.17499999999995</v>
      </c>
      <c r="L57" s="31" t="s">
        <v>89</v>
      </c>
    </row>
    <row r="58" spans="1:61" ht="28.5" hidden="1" customHeight="1" outlineLevel="1" x14ac:dyDescent="0.45">
      <c r="A58" s="27">
        <v>48</v>
      </c>
      <c r="B58" s="27">
        <v>48</v>
      </c>
      <c r="C58" s="27" t="s">
        <v>69</v>
      </c>
      <c r="D58" s="27" t="s">
        <v>17</v>
      </c>
      <c r="E58" s="28">
        <v>956.8</v>
      </c>
      <c r="F58" s="29">
        <f t="shared" si="17"/>
        <v>329378.39999999997</v>
      </c>
      <c r="G58" s="29">
        <f t="shared" si="18"/>
        <v>0</v>
      </c>
      <c r="H58" s="30">
        <f t="shared" si="5"/>
        <v>329378.39999999997</v>
      </c>
      <c r="I58" s="29">
        <v>344.25</v>
      </c>
      <c r="J58" s="29">
        <v>0</v>
      </c>
      <c r="K58" s="29">
        <f t="shared" si="6"/>
        <v>344.25</v>
      </c>
      <c r="L58" s="31" t="s">
        <v>90</v>
      </c>
    </row>
    <row r="59" spans="1:61" ht="57" hidden="1" customHeight="1" outlineLevel="1" x14ac:dyDescent="0.45">
      <c r="A59" s="27">
        <v>49</v>
      </c>
      <c r="B59" s="27">
        <v>49</v>
      </c>
      <c r="C59" s="27" t="s">
        <v>71</v>
      </c>
      <c r="D59" s="27" t="s">
        <v>17</v>
      </c>
      <c r="E59" s="28">
        <v>956.8</v>
      </c>
      <c r="F59" s="29">
        <f t="shared" si="17"/>
        <v>603860.4</v>
      </c>
      <c r="G59" s="29">
        <f t="shared" si="18"/>
        <v>0</v>
      </c>
      <c r="H59" s="30">
        <f t="shared" si="5"/>
        <v>603860.4</v>
      </c>
      <c r="I59" s="29">
        <v>631.125</v>
      </c>
      <c r="J59" s="29">
        <v>0</v>
      </c>
      <c r="K59" s="29">
        <f t="shared" si="6"/>
        <v>631.125</v>
      </c>
      <c r="L59" s="31" t="s">
        <v>91</v>
      </c>
    </row>
    <row r="60" spans="1:61" ht="42.75" hidden="1" customHeight="1" outlineLevel="1" x14ac:dyDescent="0.45">
      <c r="A60" s="27">
        <v>50</v>
      </c>
      <c r="B60" s="27">
        <v>50</v>
      </c>
      <c r="C60" s="27" t="s">
        <v>73</v>
      </c>
      <c r="D60" s="27" t="s">
        <v>17</v>
      </c>
      <c r="E60" s="28">
        <v>956.8</v>
      </c>
      <c r="F60" s="29">
        <f t="shared" si="17"/>
        <v>406233.36</v>
      </c>
      <c r="G60" s="29">
        <f t="shared" si="18"/>
        <v>0</v>
      </c>
      <c r="H60" s="30">
        <f t="shared" si="5"/>
        <v>406233.36</v>
      </c>
      <c r="I60" s="29">
        <v>424.57499999999999</v>
      </c>
      <c r="J60" s="29">
        <v>0</v>
      </c>
      <c r="K60" s="29">
        <f t="shared" si="6"/>
        <v>424.57499999999999</v>
      </c>
      <c r="L60" s="31" t="s">
        <v>92</v>
      </c>
    </row>
    <row r="61" spans="1:61" ht="42.75" hidden="1" customHeight="1" outlineLevel="1" x14ac:dyDescent="0.45">
      <c r="A61" s="27">
        <v>51</v>
      </c>
      <c r="B61" s="27">
        <v>51</v>
      </c>
      <c r="C61" s="27" t="s">
        <v>75</v>
      </c>
      <c r="D61" s="27" t="s">
        <v>22</v>
      </c>
      <c r="E61" s="28">
        <v>848</v>
      </c>
      <c r="F61" s="29">
        <f t="shared" si="17"/>
        <v>535194</v>
      </c>
      <c r="G61" s="29">
        <f t="shared" si="18"/>
        <v>0</v>
      </c>
      <c r="H61" s="30">
        <f t="shared" si="5"/>
        <v>535194</v>
      </c>
      <c r="I61" s="29">
        <v>631.125</v>
      </c>
      <c r="J61" s="29">
        <v>0</v>
      </c>
      <c r="K61" s="29">
        <f t="shared" si="6"/>
        <v>631.125</v>
      </c>
      <c r="L61" s="31" t="s">
        <v>23</v>
      </c>
    </row>
    <row r="62" spans="1:61" ht="28.5" hidden="1" customHeight="1" outlineLevel="1" x14ac:dyDescent="0.45">
      <c r="A62" s="27">
        <v>52</v>
      </c>
      <c r="B62" s="27">
        <v>52</v>
      </c>
      <c r="C62" s="27" t="s">
        <v>79</v>
      </c>
      <c r="D62" s="27" t="s">
        <v>29</v>
      </c>
      <c r="E62" s="28">
        <v>110.03</v>
      </c>
      <c r="F62" s="29">
        <f t="shared" si="17"/>
        <v>88381.597500000003</v>
      </c>
      <c r="G62" s="29">
        <f t="shared" si="18"/>
        <v>0</v>
      </c>
      <c r="H62" s="30">
        <f t="shared" si="5"/>
        <v>88381.597500000003</v>
      </c>
      <c r="I62" s="29">
        <v>803.25</v>
      </c>
      <c r="J62" s="29">
        <v>0</v>
      </c>
      <c r="K62" s="29">
        <f t="shared" si="6"/>
        <v>803.25</v>
      </c>
      <c r="L62" s="31" t="s">
        <v>93</v>
      </c>
    </row>
    <row r="63" spans="1:61" ht="57" hidden="1" customHeight="1" outlineLevel="1" x14ac:dyDescent="0.45">
      <c r="A63" s="27">
        <v>53</v>
      </c>
      <c r="B63" s="27">
        <v>53</v>
      </c>
      <c r="C63" s="27" t="s">
        <v>81</v>
      </c>
      <c r="D63" s="27" t="s">
        <v>17</v>
      </c>
      <c r="E63" s="28">
        <v>50.7</v>
      </c>
      <c r="F63" s="29">
        <f t="shared" si="17"/>
        <v>48869.73</v>
      </c>
      <c r="G63" s="29">
        <f t="shared" si="18"/>
        <v>0</v>
      </c>
      <c r="H63" s="30">
        <f t="shared" si="5"/>
        <v>48869.73</v>
      </c>
      <c r="I63" s="29">
        <v>963.9</v>
      </c>
      <c r="J63" s="29">
        <v>0</v>
      </c>
      <c r="K63" s="29">
        <f t="shared" si="6"/>
        <v>963.9</v>
      </c>
      <c r="L63" s="31" t="s">
        <v>94</v>
      </c>
    </row>
    <row r="64" spans="1:61" ht="28.5" hidden="1" customHeight="1" outlineLevel="1" x14ac:dyDescent="0.45">
      <c r="A64" s="27">
        <v>54</v>
      </c>
      <c r="B64" s="27">
        <v>54</v>
      </c>
      <c r="C64" s="27" t="s">
        <v>87</v>
      </c>
      <c r="D64" s="27" t="s">
        <v>34</v>
      </c>
      <c r="E64" s="28">
        <v>46.73</v>
      </c>
      <c r="F64" s="29">
        <f t="shared" si="17"/>
        <v>37535.872499999998</v>
      </c>
      <c r="G64" s="29">
        <f t="shared" si="18"/>
        <v>0</v>
      </c>
      <c r="H64" s="30">
        <f t="shared" si="5"/>
        <v>37535.872499999998</v>
      </c>
      <c r="I64" s="29">
        <v>803.25</v>
      </c>
      <c r="J64" s="29">
        <v>0</v>
      </c>
      <c r="K64" s="29">
        <f t="shared" si="6"/>
        <v>803.25</v>
      </c>
      <c r="L64" s="31" t="s">
        <v>62</v>
      </c>
    </row>
    <row r="65" spans="1:61" s="22" customFormat="1" ht="28.5" collapsed="1" x14ac:dyDescent="0.45">
      <c r="A65" s="18"/>
      <c r="B65" s="18"/>
      <c r="C65" s="18" t="s">
        <v>95</v>
      </c>
      <c r="D65" s="18"/>
      <c r="E65" s="23"/>
      <c r="F65" s="24">
        <f t="shared" ref="F65:H65" si="19">SUM(F66:F79)</f>
        <v>4046479.7399999998</v>
      </c>
      <c r="G65" s="24">
        <f t="shared" si="19"/>
        <v>0</v>
      </c>
      <c r="H65" s="24">
        <f t="shared" si="19"/>
        <v>4046479.7399999998</v>
      </c>
      <c r="I65" s="24">
        <v>0</v>
      </c>
      <c r="J65" s="24">
        <v>0</v>
      </c>
      <c r="K65" s="25">
        <f t="shared" si="6"/>
        <v>0</v>
      </c>
      <c r="L65" s="26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</row>
    <row r="66" spans="1:61" ht="42.75" hidden="1" customHeight="1" outlineLevel="1" x14ac:dyDescent="0.45">
      <c r="A66" s="27">
        <v>55</v>
      </c>
      <c r="B66" s="27">
        <v>55</v>
      </c>
      <c r="C66" s="27" t="s">
        <v>96</v>
      </c>
      <c r="D66" s="27" t="s">
        <v>17</v>
      </c>
      <c r="E66" s="28">
        <v>960.6</v>
      </c>
      <c r="F66" s="29">
        <f t="shared" ref="F66:F79" si="20">I66*E66</f>
        <v>992059.65</v>
      </c>
      <c r="G66" s="29">
        <f t="shared" ref="G66:G79" si="21">J66*E66</f>
        <v>0</v>
      </c>
      <c r="H66" s="30">
        <f t="shared" si="5"/>
        <v>992059.65</v>
      </c>
      <c r="I66" s="29">
        <v>1032.75</v>
      </c>
      <c r="J66" s="29">
        <v>0</v>
      </c>
      <c r="K66" s="29">
        <f t="shared" si="6"/>
        <v>1032.75</v>
      </c>
      <c r="L66" s="31" t="s">
        <v>97</v>
      </c>
    </row>
    <row r="67" spans="1:61" ht="42.75" hidden="1" customHeight="1" outlineLevel="1" x14ac:dyDescent="0.45">
      <c r="A67" s="27">
        <v>56</v>
      </c>
      <c r="B67" s="27">
        <v>56</v>
      </c>
      <c r="C67" s="27" t="s">
        <v>98</v>
      </c>
      <c r="D67" s="27" t="s">
        <v>17</v>
      </c>
      <c r="E67" s="28">
        <v>960.6</v>
      </c>
      <c r="F67" s="29">
        <f t="shared" si="20"/>
        <v>826716.375</v>
      </c>
      <c r="G67" s="29">
        <f t="shared" si="21"/>
        <v>0</v>
      </c>
      <c r="H67" s="30">
        <f t="shared" si="5"/>
        <v>826716.375</v>
      </c>
      <c r="I67" s="29">
        <v>860.625</v>
      </c>
      <c r="J67" s="29">
        <v>0</v>
      </c>
      <c r="K67" s="29">
        <f t="shared" si="6"/>
        <v>860.625</v>
      </c>
      <c r="L67" s="31" t="s">
        <v>99</v>
      </c>
    </row>
    <row r="68" spans="1:61" ht="28.5" hidden="1" customHeight="1" outlineLevel="1" x14ac:dyDescent="0.45">
      <c r="A68" s="27">
        <v>57</v>
      </c>
      <c r="B68" s="27">
        <v>57</v>
      </c>
      <c r="C68" s="27" t="s">
        <v>69</v>
      </c>
      <c r="D68" s="27" t="s">
        <v>17</v>
      </c>
      <c r="E68" s="28">
        <v>960.6</v>
      </c>
      <c r="F68" s="29">
        <f t="shared" si="20"/>
        <v>485006.94</v>
      </c>
      <c r="G68" s="29">
        <f t="shared" si="21"/>
        <v>0</v>
      </c>
      <c r="H68" s="30">
        <f t="shared" si="5"/>
        <v>485006.94</v>
      </c>
      <c r="I68" s="29">
        <v>504.9</v>
      </c>
      <c r="J68" s="29">
        <v>0</v>
      </c>
      <c r="K68" s="29">
        <f t="shared" si="6"/>
        <v>504.9</v>
      </c>
      <c r="L68" s="31" t="s">
        <v>100</v>
      </c>
    </row>
    <row r="69" spans="1:61" ht="42.75" hidden="1" customHeight="1" outlineLevel="1" x14ac:dyDescent="0.45">
      <c r="A69" s="27">
        <v>58</v>
      </c>
      <c r="B69" s="27">
        <v>58</v>
      </c>
      <c r="C69" s="27" t="s">
        <v>101</v>
      </c>
      <c r="D69" s="27" t="s">
        <v>22</v>
      </c>
      <c r="E69" s="28">
        <v>936</v>
      </c>
      <c r="F69" s="29">
        <f t="shared" si="20"/>
        <v>590733</v>
      </c>
      <c r="G69" s="29">
        <f t="shared" si="21"/>
        <v>0</v>
      </c>
      <c r="H69" s="30">
        <f t="shared" si="5"/>
        <v>590733</v>
      </c>
      <c r="I69" s="29">
        <v>631.125</v>
      </c>
      <c r="J69" s="29">
        <v>0</v>
      </c>
      <c r="K69" s="29">
        <f t="shared" si="6"/>
        <v>631.125</v>
      </c>
      <c r="L69" s="31" t="s">
        <v>50</v>
      </c>
    </row>
    <row r="70" spans="1:61" ht="28.5" hidden="1" customHeight="1" outlineLevel="1" x14ac:dyDescent="0.45">
      <c r="A70" s="27">
        <v>59</v>
      </c>
      <c r="B70" s="27">
        <v>59</v>
      </c>
      <c r="C70" s="27" t="s">
        <v>83</v>
      </c>
      <c r="D70" s="27" t="s">
        <v>22</v>
      </c>
      <c r="E70" s="28">
        <v>2</v>
      </c>
      <c r="F70" s="29">
        <f t="shared" si="20"/>
        <v>11934</v>
      </c>
      <c r="G70" s="29">
        <f t="shared" si="21"/>
        <v>0</v>
      </c>
      <c r="H70" s="30">
        <f t="shared" si="5"/>
        <v>11934</v>
      </c>
      <c r="I70" s="29">
        <v>5967</v>
      </c>
      <c r="J70" s="29">
        <v>0</v>
      </c>
      <c r="K70" s="29">
        <f t="shared" si="6"/>
        <v>5967</v>
      </c>
      <c r="L70" s="31" t="s">
        <v>102</v>
      </c>
    </row>
    <row r="71" spans="1:61" ht="14.25" hidden="1" customHeight="1" outlineLevel="1" x14ac:dyDescent="0.45">
      <c r="A71" s="27">
        <v>60</v>
      </c>
      <c r="B71" s="27">
        <v>60</v>
      </c>
      <c r="C71" s="27" t="s">
        <v>85</v>
      </c>
      <c r="D71" s="27" t="s">
        <v>22</v>
      </c>
      <c r="E71" s="28">
        <v>3</v>
      </c>
      <c r="F71" s="29">
        <f t="shared" si="20"/>
        <v>15147</v>
      </c>
      <c r="G71" s="29">
        <f t="shared" si="21"/>
        <v>0</v>
      </c>
      <c r="H71" s="30">
        <f t="shared" si="5"/>
        <v>15147</v>
      </c>
      <c r="I71" s="29">
        <v>5049</v>
      </c>
      <c r="J71" s="29">
        <v>0</v>
      </c>
      <c r="K71" s="29">
        <f t="shared" si="6"/>
        <v>5049</v>
      </c>
      <c r="L71" s="31" t="s">
        <v>103</v>
      </c>
    </row>
    <row r="72" spans="1:61" ht="14.25" hidden="1" customHeight="1" outlineLevel="1" x14ac:dyDescent="0.45">
      <c r="A72" s="27">
        <v>61</v>
      </c>
      <c r="B72" s="27">
        <v>61</v>
      </c>
      <c r="C72" s="27" t="s">
        <v>104</v>
      </c>
      <c r="D72" s="27" t="s">
        <v>22</v>
      </c>
      <c r="E72" s="28">
        <v>312</v>
      </c>
      <c r="F72" s="29">
        <f t="shared" si="20"/>
        <v>196911</v>
      </c>
      <c r="G72" s="29">
        <f t="shared" si="21"/>
        <v>0</v>
      </c>
      <c r="H72" s="30">
        <f t="shared" ref="H72:H135" si="22">F72+G72</f>
        <v>196911</v>
      </c>
      <c r="I72" s="29">
        <v>631.125</v>
      </c>
      <c r="J72" s="29">
        <v>0</v>
      </c>
      <c r="K72" s="29">
        <f t="shared" ref="K72:K135" si="23">I72+J72</f>
        <v>631.125</v>
      </c>
      <c r="L72" s="31" t="s">
        <v>105</v>
      </c>
    </row>
    <row r="73" spans="1:61" ht="42.75" hidden="1" customHeight="1" outlineLevel="1" x14ac:dyDescent="0.45">
      <c r="A73" s="27">
        <v>62</v>
      </c>
      <c r="B73" s="27">
        <v>62</v>
      </c>
      <c r="C73" s="27" t="s">
        <v>106</v>
      </c>
      <c r="D73" s="27" t="s">
        <v>17</v>
      </c>
      <c r="E73" s="28">
        <v>358.2</v>
      </c>
      <c r="F73" s="29">
        <f t="shared" si="20"/>
        <v>82206.899999999994</v>
      </c>
      <c r="G73" s="29">
        <f t="shared" si="21"/>
        <v>0</v>
      </c>
      <c r="H73" s="30">
        <f t="shared" si="22"/>
        <v>82206.899999999994</v>
      </c>
      <c r="I73" s="29">
        <v>229.5</v>
      </c>
      <c r="J73" s="29">
        <v>0</v>
      </c>
      <c r="K73" s="29">
        <f t="shared" si="23"/>
        <v>229.5</v>
      </c>
      <c r="L73" s="31" t="s">
        <v>107</v>
      </c>
    </row>
    <row r="74" spans="1:61" ht="85.5" hidden="1" customHeight="1" outlineLevel="1" x14ac:dyDescent="0.45">
      <c r="A74" s="27">
        <v>63</v>
      </c>
      <c r="B74" s="27">
        <v>63</v>
      </c>
      <c r="C74" s="27" t="s">
        <v>108</v>
      </c>
      <c r="D74" s="27" t="s">
        <v>109</v>
      </c>
      <c r="E74" s="28">
        <v>10.7</v>
      </c>
      <c r="F74" s="29">
        <f t="shared" si="20"/>
        <v>306956.25</v>
      </c>
      <c r="G74" s="29">
        <f t="shared" si="21"/>
        <v>0</v>
      </c>
      <c r="H74" s="30">
        <f t="shared" si="22"/>
        <v>306956.25</v>
      </c>
      <c r="I74" s="29">
        <v>28687.5</v>
      </c>
      <c r="J74" s="29">
        <v>0</v>
      </c>
      <c r="K74" s="29">
        <f t="shared" si="23"/>
        <v>28687.5</v>
      </c>
      <c r="L74" s="31" t="s">
        <v>110</v>
      </c>
    </row>
    <row r="75" spans="1:61" ht="85.5" hidden="1" customHeight="1" outlineLevel="1" x14ac:dyDescent="0.45">
      <c r="A75" s="27">
        <v>64</v>
      </c>
      <c r="B75" s="27">
        <v>64</v>
      </c>
      <c r="C75" s="27" t="s">
        <v>111</v>
      </c>
      <c r="D75" s="27" t="s">
        <v>17</v>
      </c>
      <c r="E75" s="28">
        <v>35.54</v>
      </c>
      <c r="F75" s="29">
        <f t="shared" si="20"/>
        <v>53016.794999999998</v>
      </c>
      <c r="G75" s="29">
        <f t="shared" si="21"/>
        <v>0</v>
      </c>
      <c r="H75" s="30">
        <f t="shared" si="22"/>
        <v>53016.794999999998</v>
      </c>
      <c r="I75" s="29">
        <v>1491.75</v>
      </c>
      <c r="J75" s="29">
        <v>0</v>
      </c>
      <c r="K75" s="29">
        <f t="shared" si="23"/>
        <v>1491.75</v>
      </c>
      <c r="L75" s="31" t="s">
        <v>112</v>
      </c>
    </row>
    <row r="76" spans="1:61" ht="85.5" hidden="1" customHeight="1" outlineLevel="1" x14ac:dyDescent="0.45">
      <c r="A76" s="27">
        <v>65</v>
      </c>
      <c r="B76" s="27">
        <v>65</v>
      </c>
      <c r="C76" s="27" t="s">
        <v>111</v>
      </c>
      <c r="D76" s="27" t="s">
        <v>17</v>
      </c>
      <c r="E76" s="28">
        <v>35.54</v>
      </c>
      <c r="F76" s="29">
        <f t="shared" si="20"/>
        <v>53016.794999999998</v>
      </c>
      <c r="G76" s="29">
        <f t="shared" si="21"/>
        <v>0</v>
      </c>
      <c r="H76" s="30">
        <f t="shared" si="22"/>
        <v>53016.794999999998</v>
      </c>
      <c r="I76" s="29">
        <v>1491.75</v>
      </c>
      <c r="J76" s="29">
        <v>0</v>
      </c>
      <c r="K76" s="29">
        <f t="shared" si="23"/>
        <v>1491.75</v>
      </c>
      <c r="L76" s="31" t="s">
        <v>113</v>
      </c>
    </row>
    <row r="77" spans="1:61" ht="42.75" hidden="1" customHeight="1" outlineLevel="1" x14ac:dyDescent="0.45">
      <c r="A77" s="27">
        <v>66</v>
      </c>
      <c r="B77" s="27">
        <v>66</v>
      </c>
      <c r="C77" s="27" t="s">
        <v>114</v>
      </c>
      <c r="D77" s="27" t="s">
        <v>29</v>
      </c>
      <c r="E77" s="28">
        <v>338.5</v>
      </c>
      <c r="F77" s="29">
        <f t="shared" si="20"/>
        <v>271900.125</v>
      </c>
      <c r="G77" s="29">
        <f t="shared" si="21"/>
        <v>0</v>
      </c>
      <c r="H77" s="30">
        <f t="shared" si="22"/>
        <v>271900.125</v>
      </c>
      <c r="I77" s="29">
        <v>803.25</v>
      </c>
      <c r="J77" s="29">
        <v>0</v>
      </c>
      <c r="K77" s="29">
        <f t="shared" si="23"/>
        <v>803.25</v>
      </c>
      <c r="L77" s="31" t="s">
        <v>115</v>
      </c>
    </row>
    <row r="78" spans="1:61" ht="42.75" hidden="1" customHeight="1" outlineLevel="1" x14ac:dyDescent="0.45">
      <c r="A78" s="27">
        <v>67</v>
      </c>
      <c r="B78" s="27">
        <v>67</v>
      </c>
      <c r="C78" s="27" t="s">
        <v>116</v>
      </c>
      <c r="D78" s="27" t="s">
        <v>17</v>
      </c>
      <c r="E78" s="28">
        <v>144.80000000000001</v>
      </c>
      <c r="F78" s="29">
        <f t="shared" si="20"/>
        <v>139572.72</v>
      </c>
      <c r="G78" s="29">
        <f t="shared" si="21"/>
        <v>0</v>
      </c>
      <c r="H78" s="30">
        <f t="shared" si="22"/>
        <v>139572.72</v>
      </c>
      <c r="I78" s="29">
        <v>963.9</v>
      </c>
      <c r="J78" s="29">
        <v>0</v>
      </c>
      <c r="K78" s="29">
        <f t="shared" si="23"/>
        <v>963.9</v>
      </c>
      <c r="L78" s="31" t="s">
        <v>117</v>
      </c>
    </row>
    <row r="79" spans="1:61" ht="42.75" hidden="1" customHeight="1" outlineLevel="1" x14ac:dyDescent="0.45">
      <c r="A79" s="27">
        <v>68</v>
      </c>
      <c r="B79" s="27">
        <v>68</v>
      </c>
      <c r="C79" s="27" t="s">
        <v>118</v>
      </c>
      <c r="D79" s="27" t="s">
        <v>17</v>
      </c>
      <c r="E79" s="28">
        <v>53.04</v>
      </c>
      <c r="F79" s="29">
        <f t="shared" si="20"/>
        <v>21302.19</v>
      </c>
      <c r="G79" s="29">
        <f t="shared" si="21"/>
        <v>0</v>
      </c>
      <c r="H79" s="30">
        <f t="shared" si="22"/>
        <v>21302.19</v>
      </c>
      <c r="I79" s="29">
        <v>401.625</v>
      </c>
      <c r="J79" s="29">
        <v>0</v>
      </c>
      <c r="K79" s="29">
        <f t="shared" si="23"/>
        <v>401.625</v>
      </c>
      <c r="L79" s="31" t="s">
        <v>119</v>
      </c>
    </row>
    <row r="80" spans="1:61" s="22" customFormat="1" ht="28.5" collapsed="1" x14ac:dyDescent="0.45">
      <c r="A80" s="18"/>
      <c r="B80" s="18"/>
      <c r="C80" s="18" t="s">
        <v>120</v>
      </c>
      <c r="D80" s="18"/>
      <c r="E80" s="23"/>
      <c r="F80" s="24">
        <f t="shared" ref="F80:H80" si="24">SUM(F81:F93)</f>
        <v>3505355.4599999995</v>
      </c>
      <c r="G80" s="24">
        <f t="shared" si="24"/>
        <v>0</v>
      </c>
      <c r="H80" s="24">
        <f t="shared" si="24"/>
        <v>3505355.4599999995</v>
      </c>
      <c r="I80" s="24">
        <v>0</v>
      </c>
      <c r="J80" s="24">
        <v>0</v>
      </c>
      <c r="K80" s="25">
        <f t="shared" si="23"/>
        <v>0</v>
      </c>
      <c r="L80" s="26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</row>
    <row r="81" spans="1:61" ht="42.75" hidden="1" customHeight="1" outlineLevel="1" x14ac:dyDescent="0.45">
      <c r="A81" s="27">
        <v>69</v>
      </c>
      <c r="B81" s="27">
        <v>69</v>
      </c>
      <c r="C81" s="27" t="s">
        <v>121</v>
      </c>
      <c r="D81" s="27" t="s">
        <v>17</v>
      </c>
      <c r="E81" s="28">
        <v>718.6</v>
      </c>
      <c r="F81" s="29">
        <f t="shared" ref="F81:F93" si="25">I81*E81</f>
        <v>692658.54</v>
      </c>
      <c r="G81" s="29">
        <f t="shared" ref="G81:G93" si="26">J81*E81</f>
        <v>0</v>
      </c>
      <c r="H81" s="30">
        <f t="shared" si="22"/>
        <v>692658.54</v>
      </c>
      <c r="I81" s="29">
        <v>963.9</v>
      </c>
      <c r="J81" s="29">
        <v>0</v>
      </c>
      <c r="K81" s="29">
        <f t="shared" si="23"/>
        <v>963.9</v>
      </c>
      <c r="L81" s="31" t="s">
        <v>122</v>
      </c>
    </row>
    <row r="82" spans="1:61" ht="28.5" hidden="1" customHeight="1" outlineLevel="1" x14ac:dyDescent="0.45">
      <c r="A82" s="27">
        <v>70</v>
      </c>
      <c r="B82" s="27">
        <v>70</v>
      </c>
      <c r="C82" s="27" t="s">
        <v>69</v>
      </c>
      <c r="D82" s="27" t="s">
        <v>17</v>
      </c>
      <c r="E82" s="28">
        <v>718.6</v>
      </c>
      <c r="F82" s="29">
        <f t="shared" si="25"/>
        <v>362821.14</v>
      </c>
      <c r="G82" s="29">
        <f t="shared" si="26"/>
        <v>0</v>
      </c>
      <c r="H82" s="30">
        <f t="shared" si="22"/>
        <v>362821.14</v>
      </c>
      <c r="I82" s="29">
        <v>504.9</v>
      </c>
      <c r="J82" s="29">
        <v>0</v>
      </c>
      <c r="K82" s="29">
        <f t="shared" si="23"/>
        <v>504.9</v>
      </c>
      <c r="L82" s="31" t="s">
        <v>57</v>
      </c>
    </row>
    <row r="83" spans="1:61" ht="42.75" hidden="1" customHeight="1" outlineLevel="1" x14ac:dyDescent="0.45">
      <c r="A83" s="27">
        <v>71</v>
      </c>
      <c r="B83" s="27">
        <v>71</v>
      </c>
      <c r="C83" s="27" t="s">
        <v>123</v>
      </c>
      <c r="D83" s="27" t="s">
        <v>17</v>
      </c>
      <c r="E83" s="28">
        <v>718.6</v>
      </c>
      <c r="F83" s="29">
        <f t="shared" si="25"/>
        <v>618445.125</v>
      </c>
      <c r="G83" s="29">
        <f t="shared" si="26"/>
        <v>0</v>
      </c>
      <c r="H83" s="30">
        <f t="shared" si="22"/>
        <v>618445.125</v>
      </c>
      <c r="I83" s="29">
        <v>860.625</v>
      </c>
      <c r="J83" s="29">
        <v>0</v>
      </c>
      <c r="K83" s="29">
        <f t="shared" si="23"/>
        <v>860.625</v>
      </c>
      <c r="L83" s="31" t="s">
        <v>124</v>
      </c>
    </row>
    <row r="84" spans="1:61" ht="42.75" hidden="1" customHeight="1" outlineLevel="1" x14ac:dyDescent="0.45">
      <c r="A84" s="27">
        <v>72</v>
      </c>
      <c r="B84" s="27">
        <v>72</v>
      </c>
      <c r="C84" s="27" t="s">
        <v>75</v>
      </c>
      <c r="D84" s="27" t="s">
        <v>22</v>
      </c>
      <c r="E84" s="28">
        <v>624</v>
      </c>
      <c r="F84" s="29">
        <f t="shared" si="25"/>
        <v>537030</v>
      </c>
      <c r="G84" s="29">
        <f t="shared" si="26"/>
        <v>0</v>
      </c>
      <c r="H84" s="30">
        <f t="shared" si="22"/>
        <v>537030</v>
      </c>
      <c r="I84" s="29">
        <v>860.625</v>
      </c>
      <c r="J84" s="29">
        <v>0</v>
      </c>
      <c r="K84" s="29">
        <f t="shared" si="23"/>
        <v>860.625</v>
      </c>
      <c r="L84" s="31" t="s">
        <v>23</v>
      </c>
    </row>
    <row r="85" spans="1:61" ht="14.25" hidden="1" customHeight="1" outlineLevel="1" x14ac:dyDescent="0.45">
      <c r="A85" s="27">
        <v>73</v>
      </c>
      <c r="B85" s="27">
        <v>73</v>
      </c>
      <c r="C85" s="27" t="s">
        <v>104</v>
      </c>
      <c r="D85" s="27" t="s">
        <v>22</v>
      </c>
      <c r="E85" s="28">
        <v>312</v>
      </c>
      <c r="F85" s="29">
        <f t="shared" si="25"/>
        <v>268515</v>
      </c>
      <c r="G85" s="29">
        <f t="shared" si="26"/>
        <v>0</v>
      </c>
      <c r="H85" s="30">
        <f t="shared" si="22"/>
        <v>268515</v>
      </c>
      <c r="I85" s="29">
        <v>860.625</v>
      </c>
      <c r="J85" s="29">
        <v>0</v>
      </c>
      <c r="K85" s="29">
        <f t="shared" si="23"/>
        <v>860.625</v>
      </c>
      <c r="L85" s="31" t="s">
        <v>105</v>
      </c>
    </row>
    <row r="86" spans="1:61" ht="14.25" hidden="1" customHeight="1" outlineLevel="1" x14ac:dyDescent="0.45">
      <c r="A86" s="27">
        <v>74</v>
      </c>
      <c r="B86" s="27">
        <v>74</v>
      </c>
      <c r="C86" s="27" t="s">
        <v>85</v>
      </c>
      <c r="D86" s="27" t="s">
        <v>22</v>
      </c>
      <c r="E86" s="28">
        <v>4</v>
      </c>
      <c r="F86" s="29">
        <f t="shared" si="25"/>
        <v>20196</v>
      </c>
      <c r="G86" s="29">
        <f t="shared" si="26"/>
        <v>0</v>
      </c>
      <c r="H86" s="30">
        <f t="shared" si="22"/>
        <v>20196</v>
      </c>
      <c r="I86" s="29">
        <v>5049</v>
      </c>
      <c r="J86" s="29">
        <v>0</v>
      </c>
      <c r="K86" s="29">
        <f t="shared" si="23"/>
        <v>5049</v>
      </c>
      <c r="L86" s="31" t="s">
        <v>102</v>
      </c>
    </row>
    <row r="87" spans="1:61" ht="42.75" hidden="1" customHeight="1" outlineLevel="1" x14ac:dyDescent="0.45">
      <c r="A87" s="27">
        <v>75</v>
      </c>
      <c r="B87" s="27">
        <v>75</v>
      </c>
      <c r="C87" s="27" t="s">
        <v>106</v>
      </c>
      <c r="D87" s="27" t="s">
        <v>17</v>
      </c>
      <c r="E87" s="28">
        <v>358.2</v>
      </c>
      <c r="F87" s="29">
        <f t="shared" si="25"/>
        <v>82206.899999999994</v>
      </c>
      <c r="G87" s="29">
        <f t="shared" si="26"/>
        <v>0</v>
      </c>
      <c r="H87" s="30">
        <f t="shared" si="22"/>
        <v>82206.899999999994</v>
      </c>
      <c r="I87" s="29">
        <v>229.5</v>
      </c>
      <c r="J87" s="29">
        <v>0</v>
      </c>
      <c r="K87" s="29">
        <f t="shared" si="23"/>
        <v>229.5</v>
      </c>
      <c r="L87" s="31" t="s">
        <v>107</v>
      </c>
    </row>
    <row r="88" spans="1:61" ht="85.5" hidden="1" customHeight="1" outlineLevel="1" x14ac:dyDescent="0.45">
      <c r="A88" s="27">
        <v>76</v>
      </c>
      <c r="B88" s="27">
        <v>76</v>
      </c>
      <c r="C88" s="27" t="s">
        <v>125</v>
      </c>
      <c r="D88" s="27" t="s">
        <v>109</v>
      </c>
      <c r="E88" s="28">
        <v>10.7</v>
      </c>
      <c r="F88" s="29">
        <f t="shared" si="25"/>
        <v>306956.25</v>
      </c>
      <c r="G88" s="29">
        <f t="shared" si="26"/>
        <v>0</v>
      </c>
      <c r="H88" s="30">
        <f t="shared" si="22"/>
        <v>306956.25</v>
      </c>
      <c r="I88" s="29">
        <v>28687.5</v>
      </c>
      <c r="J88" s="29">
        <v>0</v>
      </c>
      <c r="K88" s="29">
        <f t="shared" si="23"/>
        <v>28687.5</v>
      </c>
      <c r="L88" s="31" t="s">
        <v>110</v>
      </c>
    </row>
    <row r="89" spans="1:61" ht="28.5" hidden="1" customHeight="1" outlineLevel="1" x14ac:dyDescent="0.45">
      <c r="A89" s="27">
        <v>77</v>
      </c>
      <c r="B89" s="27">
        <v>77</v>
      </c>
      <c r="C89" s="27" t="s">
        <v>111</v>
      </c>
      <c r="D89" s="27" t="s">
        <v>17</v>
      </c>
      <c r="E89" s="28">
        <v>28.08</v>
      </c>
      <c r="F89" s="29">
        <f t="shared" si="25"/>
        <v>22555.26</v>
      </c>
      <c r="G89" s="29">
        <f t="shared" si="26"/>
        <v>0</v>
      </c>
      <c r="H89" s="30">
        <f t="shared" si="22"/>
        <v>22555.26</v>
      </c>
      <c r="I89" s="29">
        <v>803.25</v>
      </c>
      <c r="J89" s="29">
        <v>0</v>
      </c>
      <c r="K89" s="29">
        <f t="shared" si="23"/>
        <v>803.25</v>
      </c>
      <c r="L89" s="31" t="s">
        <v>126</v>
      </c>
    </row>
    <row r="90" spans="1:61" ht="28.5" hidden="1" customHeight="1" outlineLevel="1" x14ac:dyDescent="0.45">
      <c r="A90" s="27">
        <v>78</v>
      </c>
      <c r="B90" s="27">
        <v>78</v>
      </c>
      <c r="C90" s="27" t="s">
        <v>111</v>
      </c>
      <c r="D90" s="27" t="s">
        <v>17</v>
      </c>
      <c r="E90" s="28">
        <v>28.08</v>
      </c>
      <c r="F90" s="29">
        <f t="shared" si="25"/>
        <v>22555.26</v>
      </c>
      <c r="G90" s="29">
        <f t="shared" si="26"/>
        <v>0</v>
      </c>
      <c r="H90" s="30">
        <f t="shared" si="22"/>
        <v>22555.26</v>
      </c>
      <c r="I90" s="29">
        <v>803.25</v>
      </c>
      <c r="J90" s="29">
        <v>0</v>
      </c>
      <c r="K90" s="29">
        <f t="shared" si="23"/>
        <v>803.25</v>
      </c>
      <c r="L90" s="31" t="s">
        <v>127</v>
      </c>
    </row>
    <row r="91" spans="1:61" ht="42.75" hidden="1" customHeight="1" outlineLevel="1" x14ac:dyDescent="0.45">
      <c r="A91" s="27">
        <v>79</v>
      </c>
      <c r="B91" s="27">
        <v>79</v>
      </c>
      <c r="C91" s="27" t="s">
        <v>114</v>
      </c>
      <c r="D91" s="27" t="s">
        <v>29</v>
      </c>
      <c r="E91" s="28">
        <v>489.5</v>
      </c>
      <c r="F91" s="29">
        <f t="shared" si="25"/>
        <v>393190.875</v>
      </c>
      <c r="G91" s="29">
        <f t="shared" si="26"/>
        <v>0</v>
      </c>
      <c r="H91" s="30">
        <f t="shared" si="22"/>
        <v>393190.875</v>
      </c>
      <c r="I91" s="29">
        <v>803.25</v>
      </c>
      <c r="J91" s="29">
        <v>0</v>
      </c>
      <c r="K91" s="29">
        <f t="shared" si="23"/>
        <v>803.25</v>
      </c>
      <c r="L91" s="31" t="s">
        <v>128</v>
      </c>
    </row>
    <row r="92" spans="1:61" ht="42.75" hidden="1" customHeight="1" outlineLevel="1" x14ac:dyDescent="0.45">
      <c r="A92" s="27">
        <v>80</v>
      </c>
      <c r="B92" s="27">
        <v>80</v>
      </c>
      <c r="C92" s="27" t="s">
        <v>116</v>
      </c>
      <c r="D92" s="27" t="s">
        <v>17</v>
      </c>
      <c r="E92" s="28">
        <v>140.69999999999999</v>
      </c>
      <c r="F92" s="29">
        <f t="shared" si="25"/>
        <v>135620.72999999998</v>
      </c>
      <c r="G92" s="29">
        <f t="shared" si="26"/>
        <v>0</v>
      </c>
      <c r="H92" s="30">
        <f t="shared" si="22"/>
        <v>135620.72999999998</v>
      </c>
      <c r="I92" s="29">
        <v>963.9</v>
      </c>
      <c r="J92" s="29">
        <v>0</v>
      </c>
      <c r="K92" s="29">
        <f t="shared" si="23"/>
        <v>963.9</v>
      </c>
      <c r="L92" s="31" t="s">
        <v>129</v>
      </c>
    </row>
    <row r="93" spans="1:61" ht="42.75" hidden="1" customHeight="1" outlineLevel="1" x14ac:dyDescent="0.45">
      <c r="A93" s="27">
        <v>81</v>
      </c>
      <c r="B93" s="27">
        <v>81</v>
      </c>
      <c r="C93" s="27" t="s">
        <v>118</v>
      </c>
      <c r="D93" s="27" t="s">
        <v>17</v>
      </c>
      <c r="E93" s="28">
        <v>53.04</v>
      </c>
      <c r="F93" s="29">
        <f t="shared" si="25"/>
        <v>42604.38</v>
      </c>
      <c r="G93" s="29">
        <f t="shared" si="26"/>
        <v>0</v>
      </c>
      <c r="H93" s="30">
        <f t="shared" si="22"/>
        <v>42604.38</v>
      </c>
      <c r="I93" s="29">
        <v>803.25</v>
      </c>
      <c r="J93" s="29">
        <v>0</v>
      </c>
      <c r="K93" s="29">
        <f t="shared" si="23"/>
        <v>803.25</v>
      </c>
      <c r="L93" s="31" t="s">
        <v>119</v>
      </c>
    </row>
    <row r="94" spans="1:61" s="22" customFormat="1" ht="28.5" collapsed="1" x14ac:dyDescent="0.45">
      <c r="A94" s="18"/>
      <c r="B94" s="18"/>
      <c r="C94" s="18" t="s">
        <v>130</v>
      </c>
      <c r="D94" s="18"/>
      <c r="E94" s="23"/>
      <c r="F94" s="24">
        <f t="shared" ref="F94:H94" si="27">SUM(F95:F106)</f>
        <v>2826797.3999999994</v>
      </c>
      <c r="G94" s="24">
        <f t="shared" si="27"/>
        <v>0</v>
      </c>
      <c r="H94" s="24">
        <f t="shared" si="27"/>
        <v>2826797.3999999994</v>
      </c>
      <c r="I94" s="24">
        <v>0</v>
      </c>
      <c r="J94" s="24">
        <v>0</v>
      </c>
      <c r="K94" s="25">
        <f t="shared" si="23"/>
        <v>0</v>
      </c>
      <c r="L94" s="26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</row>
    <row r="95" spans="1:61" ht="42.75" hidden="1" customHeight="1" outlineLevel="1" x14ac:dyDescent="0.45">
      <c r="A95" s="27">
        <v>82</v>
      </c>
      <c r="B95" s="27">
        <v>82</v>
      </c>
      <c r="C95" s="27" t="s">
        <v>67</v>
      </c>
      <c r="D95" s="27" t="s">
        <v>17</v>
      </c>
      <c r="E95" s="28">
        <v>742.2</v>
      </c>
      <c r="F95" s="29">
        <f t="shared" ref="F95:F106" si="28">I95*E95</f>
        <v>621722.38500000001</v>
      </c>
      <c r="G95" s="29">
        <f t="shared" ref="G95:G106" si="29">J95*E95</f>
        <v>0</v>
      </c>
      <c r="H95" s="30">
        <f t="shared" si="22"/>
        <v>621722.38500000001</v>
      </c>
      <c r="I95" s="29">
        <v>837.67499999999995</v>
      </c>
      <c r="J95" s="29">
        <v>0</v>
      </c>
      <c r="K95" s="29">
        <f t="shared" si="23"/>
        <v>837.67499999999995</v>
      </c>
      <c r="L95" s="31" t="s">
        <v>131</v>
      </c>
    </row>
    <row r="96" spans="1:61" ht="28.5" hidden="1" customHeight="1" outlineLevel="1" x14ac:dyDescent="0.45">
      <c r="A96" s="27">
        <v>83</v>
      </c>
      <c r="B96" s="27">
        <v>83</v>
      </c>
      <c r="C96" s="27" t="s">
        <v>69</v>
      </c>
      <c r="D96" s="27" t="s">
        <v>17</v>
      </c>
      <c r="E96" s="28">
        <v>742.2</v>
      </c>
      <c r="F96" s="29">
        <f t="shared" si="28"/>
        <v>374736.78</v>
      </c>
      <c r="G96" s="29">
        <f t="shared" si="29"/>
        <v>0</v>
      </c>
      <c r="H96" s="30">
        <f t="shared" si="22"/>
        <v>374736.78</v>
      </c>
      <c r="I96" s="29">
        <v>504.9</v>
      </c>
      <c r="J96" s="29">
        <v>0</v>
      </c>
      <c r="K96" s="29">
        <f t="shared" si="23"/>
        <v>504.9</v>
      </c>
      <c r="L96" s="31" t="s">
        <v>57</v>
      </c>
    </row>
    <row r="97" spans="1:61" ht="42.75" hidden="1" customHeight="1" outlineLevel="1" x14ac:dyDescent="0.45">
      <c r="A97" s="27">
        <v>84</v>
      </c>
      <c r="B97" s="27">
        <v>84</v>
      </c>
      <c r="C97" s="27" t="s">
        <v>75</v>
      </c>
      <c r="D97" s="27" t="s">
        <v>22</v>
      </c>
      <c r="E97" s="28">
        <v>624</v>
      </c>
      <c r="F97" s="29">
        <f t="shared" si="28"/>
        <v>537030</v>
      </c>
      <c r="G97" s="29">
        <f t="shared" si="29"/>
        <v>0</v>
      </c>
      <c r="H97" s="30">
        <f t="shared" si="22"/>
        <v>537030</v>
      </c>
      <c r="I97" s="29">
        <v>860.625</v>
      </c>
      <c r="J97" s="29">
        <v>0</v>
      </c>
      <c r="K97" s="29">
        <f t="shared" si="23"/>
        <v>860.625</v>
      </c>
      <c r="L97" s="31" t="s">
        <v>23</v>
      </c>
    </row>
    <row r="98" spans="1:61" ht="14.25" hidden="1" customHeight="1" outlineLevel="1" x14ac:dyDescent="0.45">
      <c r="A98" s="27">
        <v>85</v>
      </c>
      <c r="B98" s="27">
        <v>85</v>
      </c>
      <c r="C98" s="27" t="s">
        <v>104</v>
      </c>
      <c r="D98" s="27" t="s">
        <v>22</v>
      </c>
      <c r="E98" s="28">
        <v>312</v>
      </c>
      <c r="F98" s="29">
        <f t="shared" si="28"/>
        <v>268515</v>
      </c>
      <c r="G98" s="29">
        <f t="shared" si="29"/>
        <v>0</v>
      </c>
      <c r="H98" s="30">
        <f t="shared" si="22"/>
        <v>268515</v>
      </c>
      <c r="I98" s="29">
        <v>860.625</v>
      </c>
      <c r="J98" s="29">
        <v>0</v>
      </c>
      <c r="K98" s="29">
        <f t="shared" si="23"/>
        <v>860.625</v>
      </c>
      <c r="L98" s="31" t="s">
        <v>105</v>
      </c>
    </row>
    <row r="99" spans="1:61" ht="14.25" hidden="1" customHeight="1" outlineLevel="1" x14ac:dyDescent="0.45">
      <c r="A99" s="27">
        <v>86</v>
      </c>
      <c r="B99" s="27">
        <v>86</v>
      </c>
      <c r="C99" s="27" t="s">
        <v>85</v>
      </c>
      <c r="D99" s="27" t="s">
        <v>22</v>
      </c>
      <c r="E99" s="28">
        <v>4</v>
      </c>
      <c r="F99" s="29">
        <f t="shared" si="28"/>
        <v>20196</v>
      </c>
      <c r="G99" s="29">
        <f t="shared" si="29"/>
        <v>0</v>
      </c>
      <c r="H99" s="30">
        <f t="shared" si="22"/>
        <v>20196</v>
      </c>
      <c r="I99" s="29">
        <v>5049</v>
      </c>
      <c r="J99" s="29">
        <v>0</v>
      </c>
      <c r="K99" s="29">
        <f t="shared" si="23"/>
        <v>5049</v>
      </c>
      <c r="L99" s="31" t="s">
        <v>102</v>
      </c>
    </row>
    <row r="100" spans="1:61" ht="42.75" hidden="1" customHeight="1" outlineLevel="1" x14ac:dyDescent="0.45">
      <c r="A100" s="27">
        <v>87</v>
      </c>
      <c r="B100" s="27">
        <v>87</v>
      </c>
      <c r="C100" s="27" t="s">
        <v>106</v>
      </c>
      <c r="D100" s="27" t="s">
        <v>17</v>
      </c>
      <c r="E100" s="28">
        <v>358.2</v>
      </c>
      <c r="F100" s="29">
        <f t="shared" si="28"/>
        <v>82206.899999999994</v>
      </c>
      <c r="G100" s="29">
        <f t="shared" si="29"/>
        <v>0</v>
      </c>
      <c r="H100" s="30">
        <f t="shared" si="22"/>
        <v>82206.899999999994</v>
      </c>
      <c r="I100" s="29">
        <v>229.5</v>
      </c>
      <c r="J100" s="29">
        <v>0</v>
      </c>
      <c r="K100" s="29">
        <f t="shared" si="23"/>
        <v>229.5</v>
      </c>
      <c r="L100" s="31" t="s">
        <v>107</v>
      </c>
    </row>
    <row r="101" spans="1:61" ht="85.5" hidden="1" customHeight="1" outlineLevel="1" x14ac:dyDescent="0.45">
      <c r="A101" s="27">
        <v>88</v>
      </c>
      <c r="B101" s="27">
        <v>88</v>
      </c>
      <c r="C101" s="27" t="s">
        <v>125</v>
      </c>
      <c r="D101" s="27" t="s">
        <v>109</v>
      </c>
      <c r="E101" s="28">
        <v>10.7</v>
      </c>
      <c r="F101" s="29">
        <f t="shared" si="28"/>
        <v>306956.25</v>
      </c>
      <c r="G101" s="29">
        <f t="shared" si="29"/>
        <v>0</v>
      </c>
      <c r="H101" s="30">
        <f t="shared" si="22"/>
        <v>306956.25</v>
      </c>
      <c r="I101" s="29">
        <v>28687.5</v>
      </c>
      <c r="J101" s="29">
        <v>0</v>
      </c>
      <c r="K101" s="29">
        <f t="shared" si="23"/>
        <v>28687.5</v>
      </c>
      <c r="L101" s="31" t="s">
        <v>110</v>
      </c>
    </row>
    <row r="102" spans="1:61" ht="85.5" hidden="1" customHeight="1" outlineLevel="1" x14ac:dyDescent="0.45">
      <c r="A102" s="27">
        <v>89</v>
      </c>
      <c r="B102" s="27">
        <v>89</v>
      </c>
      <c r="C102" s="27" t="s">
        <v>111</v>
      </c>
      <c r="D102" s="27" t="s">
        <v>17</v>
      </c>
      <c r="E102" s="28">
        <v>27.2</v>
      </c>
      <c r="F102" s="29">
        <f t="shared" si="28"/>
        <v>21848.399999999998</v>
      </c>
      <c r="G102" s="29">
        <f t="shared" si="29"/>
        <v>0</v>
      </c>
      <c r="H102" s="30">
        <f t="shared" si="22"/>
        <v>21848.399999999998</v>
      </c>
      <c r="I102" s="29">
        <v>803.25</v>
      </c>
      <c r="J102" s="29">
        <v>0</v>
      </c>
      <c r="K102" s="29">
        <f t="shared" si="23"/>
        <v>803.25</v>
      </c>
      <c r="L102" s="31" t="s">
        <v>132</v>
      </c>
    </row>
    <row r="103" spans="1:61" ht="28.5" hidden="1" customHeight="1" outlineLevel="1" x14ac:dyDescent="0.45">
      <c r="A103" s="27">
        <v>90</v>
      </c>
      <c r="B103" s="27">
        <v>90</v>
      </c>
      <c r="C103" s="27" t="s">
        <v>111</v>
      </c>
      <c r="D103" s="27" t="s">
        <v>17</v>
      </c>
      <c r="E103" s="28">
        <v>27.2</v>
      </c>
      <c r="F103" s="29">
        <f t="shared" si="28"/>
        <v>21848.399999999998</v>
      </c>
      <c r="G103" s="29">
        <f t="shared" si="29"/>
        <v>0</v>
      </c>
      <c r="H103" s="30">
        <f t="shared" si="22"/>
        <v>21848.399999999998</v>
      </c>
      <c r="I103" s="29">
        <v>803.25</v>
      </c>
      <c r="J103" s="29">
        <v>0</v>
      </c>
      <c r="K103" s="29">
        <f t="shared" si="23"/>
        <v>803.25</v>
      </c>
      <c r="L103" s="31" t="s">
        <v>133</v>
      </c>
    </row>
    <row r="104" spans="1:61" ht="42.75" hidden="1" customHeight="1" outlineLevel="1" x14ac:dyDescent="0.45">
      <c r="A104" s="27">
        <v>91</v>
      </c>
      <c r="B104" s="27">
        <v>91</v>
      </c>
      <c r="C104" s="27" t="s">
        <v>114</v>
      </c>
      <c r="D104" s="27" t="s">
        <v>29</v>
      </c>
      <c r="E104" s="28">
        <v>489.9</v>
      </c>
      <c r="F104" s="29">
        <f t="shared" si="28"/>
        <v>393512.17499999999</v>
      </c>
      <c r="G104" s="29">
        <f t="shared" si="29"/>
        <v>0</v>
      </c>
      <c r="H104" s="30">
        <f t="shared" si="22"/>
        <v>393512.17499999999</v>
      </c>
      <c r="I104" s="29">
        <v>803.25</v>
      </c>
      <c r="J104" s="29">
        <v>0</v>
      </c>
      <c r="K104" s="29">
        <f t="shared" si="23"/>
        <v>803.25</v>
      </c>
      <c r="L104" s="31" t="s">
        <v>134</v>
      </c>
    </row>
    <row r="105" spans="1:61" ht="42.75" hidden="1" customHeight="1" outlineLevel="1" x14ac:dyDescent="0.45">
      <c r="A105" s="27">
        <v>92</v>
      </c>
      <c r="B105" s="27">
        <v>92</v>
      </c>
      <c r="C105" s="27" t="s">
        <v>116</v>
      </c>
      <c r="D105" s="27" t="s">
        <v>17</v>
      </c>
      <c r="E105" s="28">
        <v>140.69999999999999</v>
      </c>
      <c r="F105" s="29">
        <f t="shared" si="28"/>
        <v>135620.72999999998</v>
      </c>
      <c r="G105" s="29">
        <f t="shared" si="29"/>
        <v>0</v>
      </c>
      <c r="H105" s="30">
        <f t="shared" si="22"/>
        <v>135620.72999999998</v>
      </c>
      <c r="I105" s="29">
        <v>963.9</v>
      </c>
      <c r="J105" s="29">
        <v>0</v>
      </c>
      <c r="K105" s="29">
        <f t="shared" si="23"/>
        <v>963.9</v>
      </c>
      <c r="L105" s="31" t="s">
        <v>129</v>
      </c>
    </row>
    <row r="106" spans="1:61" ht="42.75" hidden="1" customHeight="1" outlineLevel="1" x14ac:dyDescent="0.45">
      <c r="A106" s="27">
        <v>93</v>
      </c>
      <c r="B106" s="27">
        <v>93</v>
      </c>
      <c r="C106" s="27" t="s">
        <v>118</v>
      </c>
      <c r="D106" s="27" t="s">
        <v>17</v>
      </c>
      <c r="E106" s="28">
        <v>53.04</v>
      </c>
      <c r="F106" s="29">
        <f t="shared" si="28"/>
        <v>42604.38</v>
      </c>
      <c r="G106" s="29">
        <f t="shared" si="29"/>
        <v>0</v>
      </c>
      <c r="H106" s="30">
        <f t="shared" si="22"/>
        <v>42604.38</v>
      </c>
      <c r="I106" s="29">
        <v>803.25</v>
      </c>
      <c r="J106" s="29">
        <v>0</v>
      </c>
      <c r="K106" s="29">
        <f t="shared" si="23"/>
        <v>803.25</v>
      </c>
      <c r="L106" s="31" t="s">
        <v>135</v>
      </c>
    </row>
    <row r="107" spans="1:61" s="22" customFormat="1" ht="28.5" collapsed="1" x14ac:dyDescent="0.45">
      <c r="A107" s="18"/>
      <c r="B107" s="18"/>
      <c r="C107" s="18" t="s">
        <v>136</v>
      </c>
      <c r="D107" s="18"/>
      <c r="E107" s="23"/>
      <c r="F107" s="24">
        <f t="shared" ref="F107:H107" si="30">SUM(F108:F121)</f>
        <v>3743597.1150000002</v>
      </c>
      <c r="G107" s="24">
        <f t="shared" si="30"/>
        <v>0</v>
      </c>
      <c r="H107" s="24">
        <f t="shared" si="30"/>
        <v>3743597.1150000002</v>
      </c>
      <c r="I107" s="24">
        <v>0</v>
      </c>
      <c r="J107" s="24">
        <v>0</v>
      </c>
      <c r="K107" s="25">
        <f t="shared" si="23"/>
        <v>0</v>
      </c>
      <c r="L107" s="26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</row>
    <row r="108" spans="1:61" ht="42.75" hidden="1" customHeight="1" outlineLevel="1" x14ac:dyDescent="0.45">
      <c r="A108" s="27">
        <v>94</v>
      </c>
      <c r="B108" s="27">
        <v>94</v>
      </c>
      <c r="C108" s="27" t="s">
        <v>67</v>
      </c>
      <c r="D108" s="27" t="s">
        <v>17</v>
      </c>
      <c r="E108" s="28">
        <v>745.5</v>
      </c>
      <c r="F108" s="29">
        <f t="shared" ref="F108:F121" si="31">I108*E108</f>
        <v>615932.1</v>
      </c>
      <c r="G108" s="29">
        <f t="shared" ref="G108:G121" si="32">J108*E108</f>
        <v>0</v>
      </c>
      <c r="H108" s="30">
        <f t="shared" si="22"/>
        <v>615932.1</v>
      </c>
      <c r="I108" s="29">
        <v>826.19999999999993</v>
      </c>
      <c r="J108" s="29">
        <v>0</v>
      </c>
      <c r="K108" s="29">
        <f t="shared" si="23"/>
        <v>826.19999999999993</v>
      </c>
      <c r="L108" s="31" t="s">
        <v>137</v>
      </c>
    </row>
    <row r="109" spans="1:61" ht="28.5" hidden="1" customHeight="1" outlineLevel="1" x14ac:dyDescent="0.45">
      <c r="A109" s="27">
        <v>95</v>
      </c>
      <c r="B109" s="27">
        <v>95</v>
      </c>
      <c r="C109" s="27" t="s">
        <v>69</v>
      </c>
      <c r="D109" s="27" t="s">
        <v>17</v>
      </c>
      <c r="E109" s="28">
        <v>745.5</v>
      </c>
      <c r="F109" s="29">
        <f t="shared" si="31"/>
        <v>376402.95</v>
      </c>
      <c r="G109" s="29">
        <f t="shared" si="32"/>
        <v>0</v>
      </c>
      <c r="H109" s="30">
        <f t="shared" si="22"/>
        <v>376402.95</v>
      </c>
      <c r="I109" s="29">
        <v>504.9</v>
      </c>
      <c r="J109" s="29">
        <v>0</v>
      </c>
      <c r="K109" s="29">
        <f t="shared" si="23"/>
        <v>504.9</v>
      </c>
      <c r="L109" s="31" t="s">
        <v>138</v>
      </c>
    </row>
    <row r="110" spans="1:61" ht="42.75" hidden="1" customHeight="1" outlineLevel="1" x14ac:dyDescent="0.45">
      <c r="A110" s="27">
        <v>96</v>
      </c>
      <c r="B110" s="27">
        <v>96</v>
      </c>
      <c r="C110" s="27" t="s">
        <v>139</v>
      </c>
      <c r="D110" s="27" t="s">
        <v>17</v>
      </c>
      <c r="E110" s="28">
        <v>745.5</v>
      </c>
      <c r="F110" s="29">
        <f t="shared" si="31"/>
        <v>769915.125</v>
      </c>
      <c r="G110" s="29">
        <f t="shared" si="32"/>
        <v>0</v>
      </c>
      <c r="H110" s="30">
        <f t="shared" si="22"/>
        <v>769915.125</v>
      </c>
      <c r="I110" s="29">
        <v>1032.75</v>
      </c>
      <c r="J110" s="29">
        <v>0</v>
      </c>
      <c r="K110" s="29">
        <f t="shared" si="23"/>
        <v>1032.75</v>
      </c>
      <c r="L110" s="31" t="s">
        <v>140</v>
      </c>
    </row>
    <row r="111" spans="1:61" ht="14.25" hidden="1" customHeight="1" outlineLevel="1" x14ac:dyDescent="0.45">
      <c r="A111" s="27">
        <v>97</v>
      </c>
      <c r="B111" s="27">
        <v>97</v>
      </c>
      <c r="C111" s="27" t="s">
        <v>141</v>
      </c>
      <c r="D111" s="27" t="s">
        <v>17</v>
      </c>
      <c r="E111" s="28">
        <v>745.2</v>
      </c>
      <c r="F111" s="29">
        <f t="shared" si="31"/>
        <v>85511.700000000012</v>
      </c>
      <c r="G111" s="29">
        <f t="shared" si="32"/>
        <v>0</v>
      </c>
      <c r="H111" s="30">
        <f t="shared" si="22"/>
        <v>85511.700000000012</v>
      </c>
      <c r="I111" s="29">
        <v>114.75</v>
      </c>
      <c r="J111" s="29">
        <v>0</v>
      </c>
      <c r="K111" s="29">
        <f t="shared" si="23"/>
        <v>114.75</v>
      </c>
      <c r="L111" s="31" t="s">
        <v>142</v>
      </c>
    </row>
    <row r="112" spans="1:61" ht="14.25" hidden="1" customHeight="1" outlineLevel="1" x14ac:dyDescent="0.45">
      <c r="A112" s="27">
        <v>98</v>
      </c>
      <c r="B112" s="27">
        <v>98</v>
      </c>
      <c r="C112" s="27" t="s">
        <v>143</v>
      </c>
      <c r="D112" s="27" t="s">
        <v>17</v>
      </c>
      <c r="E112" s="28">
        <v>745.2</v>
      </c>
      <c r="F112" s="29">
        <f t="shared" si="31"/>
        <v>598581.9</v>
      </c>
      <c r="G112" s="29">
        <f t="shared" si="32"/>
        <v>0</v>
      </c>
      <c r="H112" s="30">
        <f t="shared" si="22"/>
        <v>598581.9</v>
      </c>
      <c r="I112" s="29">
        <v>803.25</v>
      </c>
      <c r="J112" s="29">
        <v>0</v>
      </c>
      <c r="K112" s="29">
        <f t="shared" si="23"/>
        <v>803.25</v>
      </c>
      <c r="L112" s="31" t="s">
        <v>144</v>
      </c>
    </row>
    <row r="113" spans="1:61" ht="28.5" hidden="1" customHeight="1" outlineLevel="1" x14ac:dyDescent="0.45">
      <c r="A113" s="27">
        <v>99</v>
      </c>
      <c r="B113" s="27">
        <v>99</v>
      </c>
      <c r="C113" s="27" t="s">
        <v>83</v>
      </c>
      <c r="D113" s="27" t="s">
        <v>22</v>
      </c>
      <c r="E113" s="28">
        <v>4</v>
      </c>
      <c r="F113" s="29">
        <f t="shared" si="31"/>
        <v>23868</v>
      </c>
      <c r="G113" s="29">
        <f t="shared" si="32"/>
        <v>0</v>
      </c>
      <c r="H113" s="30">
        <f t="shared" si="22"/>
        <v>23868</v>
      </c>
      <c r="I113" s="29">
        <v>5967</v>
      </c>
      <c r="J113" s="29">
        <v>0</v>
      </c>
      <c r="K113" s="29">
        <f t="shared" si="23"/>
        <v>5967</v>
      </c>
      <c r="L113" s="31" t="s">
        <v>145</v>
      </c>
    </row>
    <row r="114" spans="1:61" ht="14.25" hidden="1" customHeight="1" outlineLevel="1" x14ac:dyDescent="0.45">
      <c r="A114" s="27">
        <v>100</v>
      </c>
      <c r="B114" s="27">
        <v>100</v>
      </c>
      <c r="C114" s="27" t="s">
        <v>104</v>
      </c>
      <c r="D114" s="27" t="s">
        <v>22</v>
      </c>
      <c r="E114" s="28">
        <v>312</v>
      </c>
      <c r="F114" s="29">
        <f t="shared" si="31"/>
        <v>268515</v>
      </c>
      <c r="G114" s="29">
        <f t="shared" si="32"/>
        <v>0</v>
      </c>
      <c r="H114" s="30">
        <f t="shared" si="22"/>
        <v>268515</v>
      </c>
      <c r="I114" s="29">
        <v>860.625</v>
      </c>
      <c r="J114" s="29">
        <v>0</v>
      </c>
      <c r="K114" s="29">
        <f t="shared" si="23"/>
        <v>860.625</v>
      </c>
      <c r="L114" s="31" t="s">
        <v>105</v>
      </c>
    </row>
    <row r="115" spans="1:61" ht="42.75" hidden="1" customHeight="1" outlineLevel="1" x14ac:dyDescent="0.45">
      <c r="A115" s="27">
        <v>101</v>
      </c>
      <c r="B115" s="27">
        <v>101</v>
      </c>
      <c r="C115" s="27" t="s">
        <v>106</v>
      </c>
      <c r="D115" s="27" t="s">
        <v>17</v>
      </c>
      <c r="E115" s="28">
        <v>358.2</v>
      </c>
      <c r="F115" s="29">
        <f t="shared" si="31"/>
        <v>82206.899999999994</v>
      </c>
      <c r="G115" s="29">
        <f t="shared" si="32"/>
        <v>0</v>
      </c>
      <c r="H115" s="30">
        <f t="shared" si="22"/>
        <v>82206.899999999994</v>
      </c>
      <c r="I115" s="29">
        <v>229.5</v>
      </c>
      <c r="J115" s="29">
        <v>0</v>
      </c>
      <c r="K115" s="29">
        <f t="shared" si="23"/>
        <v>229.5</v>
      </c>
      <c r="L115" s="31" t="s">
        <v>107</v>
      </c>
    </row>
    <row r="116" spans="1:61" ht="85.5" hidden="1" customHeight="1" outlineLevel="1" x14ac:dyDescent="0.45">
      <c r="A116" s="27">
        <v>102</v>
      </c>
      <c r="B116" s="27">
        <v>102</v>
      </c>
      <c r="C116" s="27" t="s">
        <v>125</v>
      </c>
      <c r="D116" s="27" t="s">
        <v>109</v>
      </c>
      <c r="E116" s="28">
        <v>10.7</v>
      </c>
      <c r="F116" s="29">
        <f t="shared" si="31"/>
        <v>306956.25</v>
      </c>
      <c r="G116" s="29">
        <f t="shared" si="32"/>
        <v>0</v>
      </c>
      <c r="H116" s="30">
        <f t="shared" si="22"/>
        <v>306956.25</v>
      </c>
      <c r="I116" s="29">
        <v>28687.5</v>
      </c>
      <c r="J116" s="29">
        <v>0</v>
      </c>
      <c r="K116" s="29">
        <f t="shared" si="23"/>
        <v>28687.5</v>
      </c>
      <c r="L116" s="31" t="s">
        <v>110</v>
      </c>
    </row>
    <row r="117" spans="1:61" ht="28.5" hidden="1" customHeight="1" outlineLevel="1" x14ac:dyDescent="0.45">
      <c r="A117" s="27">
        <v>103</v>
      </c>
      <c r="B117" s="27">
        <v>103</v>
      </c>
      <c r="C117" s="27" t="s">
        <v>111</v>
      </c>
      <c r="D117" s="27" t="s">
        <v>17</v>
      </c>
      <c r="E117" s="28">
        <v>27.21</v>
      </c>
      <c r="F117" s="29">
        <f t="shared" si="31"/>
        <v>21856.432499999999</v>
      </c>
      <c r="G117" s="29">
        <f t="shared" si="32"/>
        <v>0</v>
      </c>
      <c r="H117" s="30">
        <f t="shared" si="22"/>
        <v>21856.432499999999</v>
      </c>
      <c r="I117" s="29">
        <v>803.25</v>
      </c>
      <c r="J117" s="29">
        <v>0</v>
      </c>
      <c r="K117" s="29">
        <f t="shared" si="23"/>
        <v>803.25</v>
      </c>
      <c r="L117" s="31" t="s">
        <v>146</v>
      </c>
    </row>
    <row r="118" spans="1:61" ht="28.5" hidden="1" customHeight="1" outlineLevel="1" x14ac:dyDescent="0.45">
      <c r="A118" s="27">
        <v>104</v>
      </c>
      <c r="B118" s="27">
        <v>104</v>
      </c>
      <c r="C118" s="27" t="s">
        <v>111</v>
      </c>
      <c r="D118" s="27" t="s">
        <v>17</v>
      </c>
      <c r="E118" s="28">
        <v>27.21</v>
      </c>
      <c r="F118" s="29">
        <f t="shared" si="31"/>
        <v>21856.432499999999</v>
      </c>
      <c r="G118" s="29">
        <f t="shared" si="32"/>
        <v>0</v>
      </c>
      <c r="H118" s="30">
        <f t="shared" si="22"/>
        <v>21856.432499999999</v>
      </c>
      <c r="I118" s="29">
        <v>803.25</v>
      </c>
      <c r="J118" s="29">
        <v>0</v>
      </c>
      <c r="K118" s="29">
        <f t="shared" si="23"/>
        <v>803.25</v>
      </c>
      <c r="L118" s="31" t="s">
        <v>147</v>
      </c>
    </row>
    <row r="119" spans="1:61" ht="42.75" hidden="1" customHeight="1" outlineLevel="1" x14ac:dyDescent="0.45">
      <c r="A119" s="27">
        <v>105</v>
      </c>
      <c r="B119" s="27">
        <v>105</v>
      </c>
      <c r="C119" s="27" t="s">
        <v>114</v>
      </c>
      <c r="D119" s="27" t="s">
        <v>29</v>
      </c>
      <c r="E119" s="28">
        <v>490.1</v>
      </c>
      <c r="F119" s="29">
        <f t="shared" si="31"/>
        <v>393672.82500000001</v>
      </c>
      <c r="G119" s="29">
        <f t="shared" si="32"/>
        <v>0</v>
      </c>
      <c r="H119" s="30">
        <f t="shared" si="22"/>
        <v>393672.82500000001</v>
      </c>
      <c r="I119" s="29">
        <v>803.25</v>
      </c>
      <c r="J119" s="29">
        <v>0</v>
      </c>
      <c r="K119" s="29">
        <f t="shared" si="23"/>
        <v>803.25</v>
      </c>
      <c r="L119" s="31" t="s">
        <v>148</v>
      </c>
    </row>
    <row r="120" spans="1:61" ht="42.75" hidden="1" customHeight="1" outlineLevel="1" x14ac:dyDescent="0.45">
      <c r="A120" s="27">
        <v>106</v>
      </c>
      <c r="B120" s="27">
        <v>106</v>
      </c>
      <c r="C120" s="27" t="s">
        <v>116</v>
      </c>
      <c r="D120" s="27" t="s">
        <v>17</v>
      </c>
      <c r="E120" s="28">
        <v>140.80000000000001</v>
      </c>
      <c r="F120" s="29">
        <f t="shared" si="31"/>
        <v>135717.12</v>
      </c>
      <c r="G120" s="29">
        <f t="shared" si="32"/>
        <v>0</v>
      </c>
      <c r="H120" s="30">
        <f t="shared" si="22"/>
        <v>135717.12</v>
      </c>
      <c r="I120" s="29">
        <v>963.9</v>
      </c>
      <c r="J120" s="29">
        <v>0</v>
      </c>
      <c r="K120" s="29">
        <f t="shared" si="23"/>
        <v>963.9</v>
      </c>
      <c r="L120" s="31" t="s">
        <v>149</v>
      </c>
    </row>
    <row r="121" spans="1:61" ht="42.75" hidden="1" customHeight="1" outlineLevel="1" x14ac:dyDescent="0.45">
      <c r="A121" s="27">
        <v>107</v>
      </c>
      <c r="B121" s="27">
        <v>107</v>
      </c>
      <c r="C121" s="27" t="s">
        <v>118</v>
      </c>
      <c r="D121" s="27" t="s">
        <v>17</v>
      </c>
      <c r="E121" s="28">
        <v>53.04</v>
      </c>
      <c r="F121" s="29">
        <f t="shared" si="31"/>
        <v>42604.38</v>
      </c>
      <c r="G121" s="29">
        <f t="shared" si="32"/>
        <v>0</v>
      </c>
      <c r="H121" s="30">
        <f t="shared" si="22"/>
        <v>42604.38</v>
      </c>
      <c r="I121" s="29">
        <v>803.25</v>
      </c>
      <c r="J121" s="29">
        <v>0</v>
      </c>
      <c r="K121" s="29">
        <f t="shared" si="23"/>
        <v>803.25</v>
      </c>
      <c r="L121" s="31" t="s">
        <v>135</v>
      </c>
    </row>
    <row r="122" spans="1:61" s="22" customFormat="1" collapsed="1" x14ac:dyDescent="0.45">
      <c r="A122" s="18"/>
      <c r="B122" s="18"/>
      <c r="C122" s="11" t="s">
        <v>150</v>
      </c>
      <c r="D122" s="11"/>
      <c r="E122" s="33">
        <f t="shared" ref="E122" si="33">E123+E133+E146+E158+E179+E206+E215+E226+E231+E236</f>
        <v>15.579000000000001</v>
      </c>
      <c r="F122" s="34">
        <f>F123+F133+F146+F155+F158+F179+F206+F215+F226+F231+F236</f>
        <v>97541964.692999989</v>
      </c>
      <c r="G122" s="34">
        <f t="shared" ref="G122:H122" si="34">G123+G133+G146+G155+G158+G179+G206+G215+G226+G231+G236</f>
        <v>42928219.132068604</v>
      </c>
      <c r="H122" s="34">
        <f t="shared" si="34"/>
        <v>140470183.82506859</v>
      </c>
      <c r="I122" s="34">
        <v>0</v>
      </c>
      <c r="J122" s="34">
        <v>0</v>
      </c>
      <c r="K122" s="21">
        <f t="shared" si="23"/>
        <v>0</v>
      </c>
      <c r="L122" s="15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</row>
    <row r="123" spans="1:61" s="22" customFormat="1" x14ac:dyDescent="0.45">
      <c r="A123" s="18"/>
      <c r="B123" s="18"/>
      <c r="C123" s="18" t="s">
        <v>151</v>
      </c>
      <c r="D123" s="18"/>
      <c r="E123" s="32">
        <f t="shared" ref="E123" si="35">SUM(E124:E132)</f>
        <v>15.579000000000001</v>
      </c>
      <c r="F123" s="24">
        <f t="shared" ref="F123:H123" si="36">SUM(F124:F132)</f>
        <v>3733253.55</v>
      </c>
      <c r="G123" s="24">
        <f t="shared" si="36"/>
        <v>1072684.2555</v>
      </c>
      <c r="H123" s="24">
        <f t="shared" si="36"/>
        <v>4805937.8055000007</v>
      </c>
      <c r="I123" s="24">
        <v>0</v>
      </c>
      <c r="J123" s="24">
        <v>0</v>
      </c>
      <c r="K123" s="25">
        <f t="shared" si="23"/>
        <v>0</v>
      </c>
      <c r="L123" s="26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</row>
    <row r="124" spans="1:61" ht="114" hidden="1" customHeight="1" outlineLevel="1" x14ac:dyDescent="0.45">
      <c r="A124" s="27">
        <v>108</v>
      </c>
      <c r="B124" s="27">
        <v>108</v>
      </c>
      <c r="C124" s="27" t="s">
        <v>152</v>
      </c>
      <c r="D124" s="27" t="s">
        <v>109</v>
      </c>
      <c r="E124" s="28">
        <v>3.93</v>
      </c>
      <c r="F124" s="29">
        <f t="shared" ref="F124:F132" si="37">I124*E124</f>
        <v>992128.5</v>
      </c>
      <c r="G124" s="29">
        <f t="shared" ref="G124:G132" si="38">J124*E124</f>
        <v>270598.185</v>
      </c>
      <c r="H124" s="30">
        <f t="shared" si="22"/>
        <v>1262726.6850000001</v>
      </c>
      <c r="I124" s="29">
        <v>252450</v>
      </c>
      <c r="J124" s="29">
        <v>68854.5</v>
      </c>
      <c r="K124" s="29">
        <f t="shared" si="23"/>
        <v>321304.5</v>
      </c>
      <c r="L124" s="31" t="s">
        <v>153</v>
      </c>
    </row>
    <row r="125" spans="1:61" ht="85.5" hidden="1" customHeight="1" outlineLevel="1" x14ac:dyDescent="0.45">
      <c r="A125" s="27">
        <v>109</v>
      </c>
      <c r="B125" s="27">
        <v>109</v>
      </c>
      <c r="C125" s="27" t="s">
        <v>154</v>
      </c>
      <c r="D125" s="27" t="s">
        <v>109</v>
      </c>
      <c r="E125" s="28">
        <v>3.48</v>
      </c>
      <c r="F125" s="29">
        <f t="shared" si="37"/>
        <v>678861</v>
      </c>
      <c r="G125" s="29">
        <f t="shared" si="38"/>
        <v>239613.66</v>
      </c>
      <c r="H125" s="30">
        <f t="shared" si="22"/>
        <v>918474.66</v>
      </c>
      <c r="I125" s="29">
        <v>195075</v>
      </c>
      <c r="J125" s="29">
        <v>68854.5</v>
      </c>
      <c r="K125" s="29">
        <f t="shared" si="23"/>
        <v>263929.5</v>
      </c>
      <c r="L125" s="31" t="s">
        <v>155</v>
      </c>
    </row>
    <row r="126" spans="1:61" ht="28.5" hidden="1" customHeight="1" outlineLevel="1" x14ac:dyDescent="0.45">
      <c r="A126" s="27"/>
      <c r="B126" s="27"/>
      <c r="C126" s="27" t="s">
        <v>156</v>
      </c>
      <c r="D126" s="27"/>
      <c r="E126" s="28"/>
      <c r="F126" s="29">
        <f t="shared" si="37"/>
        <v>0</v>
      </c>
      <c r="G126" s="29">
        <f t="shared" si="38"/>
        <v>0</v>
      </c>
      <c r="H126" s="30">
        <f t="shared" si="22"/>
        <v>0</v>
      </c>
      <c r="I126" s="29">
        <v>0</v>
      </c>
      <c r="J126" s="29">
        <v>0</v>
      </c>
      <c r="K126" s="29">
        <f t="shared" si="23"/>
        <v>0</v>
      </c>
      <c r="L126" s="31"/>
    </row>
    <row r="127" spans="1:61" ht="185.25" hidden="1" customHeight="1" outlineLevel="1" x14ac:dyDescent="0.45">
      <c r="A127" s="27">
        <v>110</v>
      </c>
      <c r="B127" s="27">
        <v>110</v>
      </c>
      <c r="C127" s="27" t="s">
        <v>157</v>
      </c>
      <c r="D127" s="27" t="s">
        <v>109</v>
      </c>
      <c r="E127" s="28">
        <v>3.28</v>
      </c>
      <c r="F127" s="29">
        <f t="shared" si="37"/>
        <v>828036</v>
      </c>
      <c r="G127" s="29">
        <f t="shared" si="38"/>
        <v>225842.75999999998</v>
      </c>
      <c r="H127" s="30">
        <f t="shared" si="22"/>
        <v>1053878.76</v>
      </c>
      <c r="I127" s="29">
        <v>252450</v>
      </c>
      <c r="J127" s="29">
        <v>68854.5</v>
      </c>
      <c r="K127" s="29">
        <f t="shared" si="23"/>
        <v>321304.5</v>
      </c>
      <c r="L127" s="31" t="s">
        <v>158</v>
      </c>
    </row>
    <row r="128" spans="1:61" ht="99.75" hidden="1" customHeight="1" outlineLevel="1" x14ac:dyDescent="0.45">
      <c r="A128" s="27">
        <v>111</v>
      </c>
      <c r="B128" s="27">
        <v>111</v>
      </c>
      <c r="C128" s="27" t="s">
        <v>159</v>
      </c>
      <c r="D128" s="27" t="s">
        <v>109</v>
      </c>
      <c r="E128" s="28">
        <v>2.72</v>
      </c>
      <c r="F128" s="29">
        <f t="shared" si="37"/>
        <v>686664</v>
      </c>
      <c r="G128" s="29">
        <f t="shared" si="38"/>
        <v>187284.24000000002</v>
      </c>
      <c r="H128" s="30">
        <f t="shared" si="22"/>
        <v>873948.24</v>
      </c>
      <c r="I128" s="29">
        <v>252450</v>
      </c>
      <c r="J128" s="29">
        <v>68854.5</v>
      </c>
      <c r="K128" s="29">
        <f t="shared" si="23"/>
        <v>321304.5</v>
      </c>
      <c r="L128" s="31" t="s">
        <v>160</v>
      </c>
    </row>
    <row r="129" spans="1:61" ht="28.5" hidden="1" customHeight="1" outlineLevel="1" x14ac:dyDescent="0.45">
      <c r="A129" s="27"/>
      <c r="B129" s="27"/>
      <c r="C129" s="27" t="s">
        <v>161</v>
      </c>
      <c r="D129" s="27"/>
      <c r="E129" s="28"/>
      <c r="F129" s="29">
        <f t="shared" si="37"/>
        <v>0</v>
      </c>
      <c r="G129" s="29">
        <f t="shared" si="38"/>
        <v>0</v>
      </c>
      <c r="H129" s="30">
        <f t="shared" si="22"/>
        <v>0</v>
      </c>
      <c r="I129" s="29">
        <v>0</v>
      </c>
      <c r="J129" s="29">
        <v>0</v>
      </c>
      <c r="K129" s="29">
        <f t="shared" si="23"/>
        <v>0</v>
      </c>
      <c r="L129" s="31"/>
    </row>
    <row r="130" spans="1:61" ht="85.5" hidden="1" customHeight="1" outlineLevel="1" x14ac:dyDescent="0.45">
      <c r="A130" s="27">
        <v>112</v>
      </c>
      <c r="B130" s="27">
        <v>112</v>
      </c>
      <c r="C130" s="27" t="s">
        <v>162</v>
      </c>
      <c r="D130" s="27" t="s">
        <v>109</v>
      </c>
      <c r="E130" s="28">
        <v>0.79900000000000004</v>
      </c>
      <c r="F130" s="29">
        <f t="shared" si="37"/>
        <v>201707.55000000002</v>
      </c>
      <c r="G130" s="29">
        <f t="shared" si="38"/>
        <v>55014.745500000005</v>
      </c>
      <c r="H130" s="30">
        <f t="shared" si="22"/>
        <v>256722.29550000001</v>
      </c>
      <c r="I130" s="29">
        <v>252450</v>
      </c>
      <c r="J130" s="29">
        <v>68854.5</v>
      </c>
      <c r="K130" s="29">
        <f t="shared" si="23"/>
        <v>321304.5</v>
      </c>
      <c r="L130" s="31" t="s">
        <v>163</v>
      </c>
    </row>
    <row r="131" spans="1:61" ht="28.5" hidden="1" customHeight="1" outlineLevel="1" x14ac:dyDescent="0.45">
      <c r="A131" s="27"/>
      <c r="B131" s="27"/>
      <c r="C131" s="27" t="s">
        <v>164</v>
      </c>
      <c r="D131" s="27"/>
      <c r="E131" s="28"/>
      <c r="F131" s="29">
        <f t="shared" si="37"/>
        <v>0</v>
      </c>
      <c r="G131" s="29">
        <f t="shared" si="38"/>
        <v>0</v>
      </c>
      <c r="H131" s="30">
        <f t="shared" si="22"/>
        <v>0</v>
      </c>
      <c r="I131" s="29">
        <v>0</v>
      </c>
      <c r="J131" s="29">
        <v>0</v>
      </c>
      <c r="K131" s="29">
        <f t="shared" si="23"/>
        <v>0</v>
      </c>
      <c r="L131" s="31"/>
    </row>
    <row r="132" spans="1:61" ht="71.25" hidden="1" customHeight="1" outlineLevel="1" x14ac:dyDescent="0.45">
      <c r="A132" s="27">
        <v>113</v>
      </c>
      <c r="B132" s="27">
        <v>113</v>
      </c>
      <c r="C132" s="27" t="s">
        <v>165</v>
      </c>
      <c r="D132" s="27" t="s">
        <v>109</v>
      </c>
      <c r="E132" s="28">
        <v>1.37</v>
      </c>
      <c r="F132" s="29">
        <f t="shared" si="37"/>
        <v>345856.5</v>
      </c>
      <c r="G132" s="29">
        <f t="shared" si="38"/>
        <v>94330.665000000008</v>
      </c>
      <c r="H132" s="30">
        <f t="shared" si="22"/>
        <v>440187.16500000004</v>
      </c>
      <c r="I132" s="29">
        <v>252450</v>
      </c>
      <c r="J132" s="29">
        <v>68854.5</v>
      </c>
      <c r="K132" s="29">
        <f t="shared" si="23"/>
        <v>321304.5</v>
      </c>
      <c r="L132" s="31" t="s">
        <v>166</v>
      </c>
    </row>
    <row r="133" spans="1:61" s="22" customFormat="1" collapsed="1" x14ac:dyDescent="0.45">
      <c r="A133" s="18"/>
      <c r="B133" s="18"/>
      <c r="C133" s="18" t="s">
        <v>167</v>
      </c>
      <c r="D133" s="18"/>
      <c r="E133" s="23"/>
      <c r="F133" s="35">
        <f>SUM(F134:F144)</f>
        <v>2811537.9449999998</v>
      </c>
      <c r="G133" s="35">
        <f t="shared" ref="G133:H133" si="39">SUM(G134:G144)</f>
        <v>0</v>
      </c>
      <c r="H133" s="35">
        <f t="shared" si="39"/>
        <v>2811537.9449999998</v>
      </c>
      <c r="I133" s="35"/>
      <c r="J133" s="35"/>
      <c r="K133" s="25">
        <f t="shared" si="23"/>
        <v>0</v>
      </c>
      <c r="L133" s="26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</row>
    <row r="134" spans="1:61" ht="42.75" hidden="1" customHeight="1" outlineLevel="1" x14ac:dyDescent="0.45">
      <c r="A134" s="27">
        <v>114</v>
      </c>
      <c r="B134" s="27">
        <v>114</v>
      </c>
      <c r="C134" s="27" t="s">
        <v>168</v>
      </c>
      <c r="D134" s="27" t="s">
        <v>109</v>
      </c>
      <c r="E134" s="28">
        <v>4.0679999999999996</v>
      </c>
      <c r="F134" s="29">
        <f t="shared" ref="F134:F144" si="40">I134*E134</f>
        <v>285683.43599999999</v>
      </c>
      <c r="G134" s="29">
        <f t="shared" ref="G134:G144" si="41">J134*E134</f>
        <v>0</v>
      </c>
      <c r="H134" s="30">
        <f t="shared" si="22"/>
        <v>285683.43599999999</v>
      </c>
      <c r="I134" s="29">
        <v>70227</v>
      </c>
      <c r="J134" s="29">
        <v>0</v>
      </c>
      <c r="K134" s="29">
        <f t="shared" si="23"/>
        <v>70227</v>
      </c>
      <c r="L134" s="31" t="s">
        <v>169</v>
      </c>
    </row>
    <row r="135" spans="1:61" ht="42.75" hidden="1" customHeight="1" outlineLevel="1" x14ac:dyDescent="0.45">
      <c r="A135" s="27">
        <v>115</v>
      </c>
      <c r="B135" s="27">
        <v>115</v>
      </c>
      <c r="C135" s="27" t="s">
        <v>170</v>
      </c>
      <c r="D135" s="27" t="s">
        <v>109</v>
      </c>
      <c r="E135" s="28">
        <v>8.1359999999999992</v>
      </c>
      <c r="F135" s="29">
        <f t="shared" si="40"/>
        <v>571366.87199999997</v>
      </c>
      <c r="G135" s="29">
        <f t="shared" si="41"/>
        <v>0</v>
      </c>
      <c r="H135" s="30">
        <f t="shared" si="22"/>
        <v>571366.87199999997</v>
      </c>
      <c r="I135" s="29">
        <v>70227</v>
      </c>
      <c r="J135" s="29">
        <v>0</v>
      </c>
      <c r="K135" s="29">
        <f t="shared" si="23"/>
        <v>70227</v>
      </c>
      <c r="L135" s="31" t="s">
        <v>171</v>
      </c>
    </row>
    <row r="136" spans="1:61" ht="42.75" hidden="1" customHeight="1" outlineLevel="1" x14ac:dyDescent="0.45">
      <c r="A136" s="27">
        <v>116</v>
      </c>
      <c r="B136" s="27">
        <v>116</v>
      </c>
      <c r="C136" s="27" t="s">
        <v>172</v>
      </c>
      <c r="D136" s="27" t="s">
        <v>109</v>
      </c>
      <c r="E136" s="28">
        <v>7.1280000000000001</v>
      </c>
      <c r="F136" s="29">
        <f t="shared" si="40"/>
        <v>500578.05599999998</v>
      </c>
      <c r="G136" s="29">
        <f t="shared" si="41"/>
        <v>0</v>
      </c>
      <c r="H136" s="30">
        <f t="shared" ref="H136:H199" si="42">F136+G136</f>
        <v>500578.05599999998</v>
      </c>
      <c r="I136" s="29">
        <v>70227</v>
      </c>
      <c r="J136" s="29">
        <v>0</v>
      </c>
      <c r="K136" s="29">
        <f t="shared" ref="K136:K199" si="43">I136+J136</f>
        <v>70227</v>
      </c>
      <c r="L136" s="31" t="s">
        <v>173</v>
      </c>
    </row>
    <row r="137" spans="1:61" ht="42.75" hidden="1" customHeight="1" outlineLevel="1" x14ac:dyDescent="0.45">
      <c r="A137" s="27">
        <v>117</v>
      </c>
      <c r="B137" s="27">
        <v>117</v>
      </c>
      <c r="C137" s="27" t="s">
        <v>174</v>
      </c>
      <c r="D137" s="27" t="s">
        <v>109</v>
      </c>
      <c r="E137" s="28">
        <v>14.256</v>
      </c>
      <c r="F137" s="29">
        <f t="shared" si="40"/>
        <v>1001156.112</v>
      </c>
      <c r="G137" s="29">
        <f t="shared" si="41"/>
        <v>0</v>
      </c>
      <c r="H137" s="30">
        <f t="shared" si="42"/>
        <v>1001156.112</v>
      </c>
      <c r="I137" s="29">
        <v>70227</v>
      </c>
      <c r="J137" s="29">
        <v>0</v>
      </c>
      <c r="K137" s="29">
        <f t="shared" si="43"/>
        <v>70227</v>
      </c>
      <c r="L137" s="31" t="s">
        <v>175</v>
      </c>
    </row>
    <row r="138" spans="1:61" ht="57" hidden="1" customHeight="1" outlineLevel="1" x14ac:dyDescent="0.45">
      <c r="A138" s="27">
        <v>118</v>
      </c>
      <c r="B138" s="27">
        <v>118</v>
      </c>
      <c r="C138" s="27" t="s">
        <v>176</v>
      </c>
      <c r="D138" s="27" t="s">
        <v>109</v>
      </c>
      <c r="E138" s="28">
        <v>0.17499999999999999</v>
      </c>
      <c r="F138" s="29">
        <f t="shared" si="40"/>
        <v>12289.724999999999</v>
      </c>
      <c r="G138" s="29">
        <f t="shared" si="41"/>
        <v>0</v>
      </c>
      <c r="H138" s="30">
        <f t="shared" si="42"/>
        <v>12289.724999999999</v>
      </c>
      <c r="I138" s="29">
        <v>70227</v>
      </c>
      <c r="J138" s="29">
        <v>0</v>
      </c>
      <c r="K138" s="29">
        <f t="shared" si="43"/>
        <v>70227</v>
      </c>
      <c r="L138" s="31" t="s">
        <v>177</v>
      </c>
    </row>
    <row r="139" spans="1:61" ht="57" hidden="1" customHeight="1" outlineLevel="1" x14ac:dyDescent="0.45">
      <c r="A139" s="27">
        <v>119</v>
      </c>
      <c r="B139" s="27">
        <v>119</v>
      </c>
      <c r="C139" s="27" t="s">
        <v>178</v>
      </c>
      <c r="D139" s="27" t="s">
        <v>109</v>
      </c>
      <c r="E139" s="28">
        <v>0.11799999999999999</v>
      </c>
      <c r="F139" s="29">
        <f t="shared" si="40"/>
        <v>8286.7860000000001</v>
      </c>
      <c r="G139" s="29">
        <f t="shared" si="41"/>
        <v>0</v>
      </c>
      <c r="H139" s="30">
        <f t="shared" si="42"/>
        <v>8286.7860000000001</v>
      </c>
      <c r="I139" s="29">
        <v>70227</v>
      </c>
      <c r="J139" s="29">
        <v>0</v>
      </c>
      <c r="K139" s="29">
        <f t="shared" si="43"/>
        <v>70227</v>
      </c>
      <c r="L139" s="31" t="s">
        <v>179</v>
      </c>
    </row>
    <row r="140" spans="1:61" ht="57" hidden="1" customHeight="1" outlineLevel="1" x14ac:dyDescent="0.45">
      <c r="A140" s="27">
        <v>120</v>
      </c>
      <c r="B140" s="27">
        <v>120</v>
      </c>
      <c r="C140" s="27" t="s">
        <v>180</v>
      </c>
      <c r="D140" s="27" t="s">
        <v>109</v>
      </c>
      <c r="E140" s="28">
        <v>0.307</v>
      </c>
      <c r="F140" s="29">
        <f t="shared" si="40"/>
        <v>21559.688999999998</v>
      </c>
      <c r="G140" s="29">
        <f t="shared" si="41"/>
        <v>0</v>
      </c>
      <c r="H140" s="30">
        <f t="shared" si="42"/>
        <v>21559.688999999998</v>
      </c>
      <c r="I140" s="29">
        <v>70227</v>
      </c>
      <c r="J140" s="29">
        <v>0</v>
      </c>
      <c r="K140" s="29">
        <f t="shared" si="43"/>
        <v>70227</v>
      </c>
      <c r="L140" s="31" t="s">
        <v>181</v>
      </c>
    </row>
    <row r="141" spans="1:61" ht="57" hidden="1" customHeight="1" outlineLevel="1" x14ac:dyDescent="0.45">
      <c r="A141" s="27">
        <v>121</v>
      </c>
      <c r="B141" s="27">
        <v>121</v>
      </c>
      <c r="C141" s="27" t="s">
        <v>182</v>
      </c>
      <c r="D141" s="27" t="s">
        <v>109</v>
      </c>
      <c r="E141" s="28">
        <v>0.20699999999999999</v>
      </c>
      <c r="F141" s="29">
        <f t="shared" si="40"/>
        <v>14536.989</v>
      </c>
      <c r="G141" s="29">
        <f t="shared" si="41"/>
        <v>0</v>
      </c>
      <c r="H141" s="30">
        <f t="shared" si="42"/>
        <v>14536.989</v>
      </c>
      <c r="I141" s="29">
        <v>70227</v>
      </c>
      <c r="J141" s="29">
        <v>0</v>
      </c>
      <c r="K141" s="29">
        <f t="shared" si="43"/>
        <v>70227</v>
      </c>
      <c r="L141" s="31" t="s">
        <v>183</v>
      </c>
    </row>
    <row r="142" spans="1:61" ht="57" hidden="1" customHeight="1" outlineLevel="1" x14ac:dyDescent="0.45">
      <c r="A142" s="27">
        <v>122</v>
      </c>
      <c r="B142" s="27">
        <v>122</v>
      </c>
      <c r="C142" s="27" t="s">
        <v>184</v>
      </c>
      <c r="D142" s="27" t="s">
        <v>109</v>
      </c>
      <c r="E142" s="28">
        <v>4.04</v>
      </c>
      <c r="F142" s="29">
        <f t="shared" si="40"/>
        <v>283717.08</v>
      </c>
      <c r="G142" s="29">
        <f t="shared" si="41"/>
        <v>0</v>
      </c>
      <c r="H142" s="30">
        <f t="shared" si="42"/>
        <v>283717.08</v>
      </c>
      <c r="I142" s="29">
        <v>70227</v>
      </c>
      <c r="J142" s="29">
        <v>0</v>
      </c>
      <c r="K142" s="29">
        <f t="shared" si="43"/>
        <v>70227</v>
      </c>
      <c r="L142" s="31" t="s">
        <v>185</v>
      </c>
    </row>
    <row r="143" spans="1:61" ht="57" hidden="1" customHeight="1" outlineLevel="1" x14ac:dyDescent="0.45">
      <c r="A143" s="27">
        <v>123</v>
      </c>
      <c r="B143" s="27">
        <v>123</v>
      </c>
      <c r="C143" s="27" t="s">
        <v>186</v>
      </c>
      <c r="D143" s="27" t="s">
        <v>109</v>
      </c>
      <c r="E143" s="28">
        <v>0.28999999999999998</v>
      </c>
      <c r="F143" s="29">
        <f t="shared" si="40"/>
        <v>20365.829999999998</v>
      </c>
      <c r="G143" s="29">
        <f t="shared" si="41"/>
        <v>0</v>
      </c>
      <c r="H143" s="30">
        <f t="shared" si="42"/>
        <v>20365.829999999998</v>
      </c>
      <c r="I143" s="29">
        <v>70227</v>
      </c>
      <c r="J143" s="29">
        <v>0</v>
      </c>
      <c r="K143" s="29">
        <f t="shared" si="43"/>
        <v>70227</v>
      </c>
      <c r="L143" s="31" t="s">
        <v>187</v>
      </c>
    </row>
    <row r="144" spans="1:61" ht="57" hidden="1" customHeight="1" outlineLevel="1" x14ac:dyDescent="0.45">
      <c r="A144" s="27">
        <v>124</v>
      </c>
      <c r="B144" s="27">
        <v>124</v>
      </c>
      <c r="C144" s="27" t="s">
        <v>188</v>
      </c>
      <c r="D144" s="27" t="s">
        <v>109</v>
      </c>
      <c r="E144" s="28">
        <v>1.31</v>
      </c>
      <c r="F144" s="29">
        <f t="shared" si="40"/>
        <v>91997.37000000001</v>
      </c>
      <c r="G144" s="29">
        <f t="shared" si="41"/>
        <v>0</v>
      </c>
      <c r="H144" s="30">
        <f t="shared" si="42"/>
        <v>91997.37000000001</v>
      </c>
      <c r="I144" s="29">
        <v>70227</v>
      </c>
      <c r="J144" s="29">
        <v>0</v>
      </c>
      <c r="K144" s="29">
        <f t="shared" si="43"/>
        <v>70227</v>
      </c>
      <c r="L144" s="31" t="s">
        <v>189</v>
      </c>
    </row>
    <row r="145" spans="1:61" s="22" customFormat="1" collapsed="1" x14ac:dyDescent="0.45">
      <c r="A145" s="18"/>
      <c r="B145" s="18"/>
      <c r="C145" s="18" t="s">
        <v>190</v>
      </c>
      <c r="D145" s="18"/>
      <c r="E145" s="23"/>
      <c r="F145" s="35"/>
      <c r="G145" s="35"/>
      <c r="H145" s="35"/>
      <c r="I145" s="35"/>
      <c r="J145" s="35"/>
      <c r="K145" s="25">
        <f t="shared" si="43"/>
        <v>0</v>
      </c>
      <c r="L145" s="26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</row>
    <row r="146" spans="1:61" s="22" customFormat="1" x14ac:dyDescent="0.45">
      <c r="A146" s="18"/>
      <c r="B146" s="18"/>
      <c r="C146" s="18" t="s">
        <v>191</v>
      </c>
      <c r="D146" s="18"/>
      <c r="E146" s="23"/>
      <c r="F146" s="35">
        <f>SUM(F147:F154)</f>
        <v>8772228.9900000002</v>
      </c>
      <c r="G146" s="35">
        <f t="shared" ref="G146:H146" si="44">SUM(G147:G154)</f>
        <v>7535019.6708335998</v>
      </c>
      <c r="H146" s="35">
        <f t="shared" si="44"/>
        <v>16307248.660833601</v>
      </c>
      <c r="I146" s="35"/>
      <c r="J146" s="35"/>
      <c r="K146" s="25">
        <f t="shared" si="43"/>
        <v>0</v>
      </c>
      <c r="L146" s="26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</row>
    <row r="147" spans="1:61" ht="42.75" hidden="1" customHeight="1" outlineLevel="1" x14ac:dyDescent="0.45">
      <c r="A147" s="27">
        <v>125</v>
      </c>
      <c r="B147" s="27">
        <v>125</v>
      </c>
      <c r="C147" s="27" t="s">
        <v>192</v>
      </c>
      <c r="D147" s="27" t="s">
        <v>109</v>
      </c>
      <c r="E147" s="28">
        <v>80.703000000000003</v>
      </c>
      <c r="F147" s="29">
        <f t="shared" ref="F147:F154" si="45">I147*E147</f>
        <v>6482468.4750000006</v>
      </c>
      <c r="G147" s="29">
        <f t="shared" ref="G147:G154" si="46">J147*E147</f>
        <v>6767854.9913897999</v>
      </c>
      <c r="H147" s="30">
        <f t="shared" si="42"/>
        <v>13250323.466389801</v>
      </c>
      <c r="I147" s="29">
        <v>80325</v>
      </c>
      <c r="J147" s="29">
        <v>83861.256599999993</v>
      </c>
      <c r="K147" s="29">
        <f t="shared" si="43"/>
        <v>164186.25659999999</v>
      </c>
      <c r="L147" s="31" t="s">
        <v>193</v>
      </c>
    </row>
    <row r="148" spans="1:61" ht="42.75" hidden="1" customHeight="1" outlineLevel="1" x14ac:dyDescent="0.45">
      <c r="A148" s="27">
        <v>126</v>
      </c>
      <c r="B148" s="27">
        <v>126</v>
      </c>
      <c r="C148" s="27" t="s">
        <v>194</v>
      </c>
      <c r="D148" s="27" t="s">
        <v>109</v>
      </c>
      <c r="E148" s="28">
        <v>0.77700000000000002</v>
      </c>
      <c r="F148" s="29">
        <f t="shared" si="45"/>
        <v>62412.525000000001</v>
      </c>
      <c r="G148" s="29">
        <f t="shared" si="46"/>
        <v>65160.196378199995</v>
      </c>
      <c r="H148" s="30">
        <f t="shared" si="42"/>
        <v>127572.72137819999</v>
      </c>
      <c r="I148" s="29">
        <v>80325</v>
      </c>
      <c r="J148" s="29">
        <v>83861.256599999993</v>
      </c>
      <c r="K148" s="29">
        <f t="shared" si="43"/>
        <v>164186.25659999999</v>
      </c>
      <c r="L148" s="31" t="s">
        <v>195</v>
      </c>
    </row>
    <row r="149" spans="1:61" ht="42.75" hidden="1" customHeight="1" outlineLevel="1" x14ac:dyDescent="0.45">
      <c r="A149" s="27">
        <v>127</v>
      </c>
      <c r="B149" s="27">
        <v>127</v>
      </c>
      <c r="C149" s="27" t="s">
        <v>196</v>
      </c>
      <c r="D149" s="27" t="s">
        <v>109</v>
      </c>
      <c r="E149" s="28">
        <v>1.1539999999999999</v>
      </c>
      <c r="F149" s="29">
        <f t="shared" si="45"/>
        <v>92695.049999999988</v>
      </c>
      <c r="G149" s="29">
        <f t="shared" si="46"/>
        <v>96775.890116399984</v>
      </c>
      <c r="H149" s="30">
        <f t="shared" si="42"/>
        <v>189470.94011639996</v>
      </c>
      <c r="I149" s="29">
        <v>80325</v>
      </c>
      <c r="J149" s="29">
        <v>83861.256599999993</v>
      </c>
      <c r="K149" s="29">
        <f t="shared" si="43"/>
        <v>164186.25659999999</v>
      </c>
      <c r="L149" s="31" t="s">
        <v>197</v>
      </c>
    </row>
    <row r="150" spans="1:61" ht="85.5" hidden="1" customHeight="1" outlineLevel="1" x14ac:dyDescent="0.45">
      <c r="A150" s="27">
        <v>128</v>
      </c>
      <c r="B150" s="27">
        <v>128</v>
      </c>
      <c r="C150" s="27" t="s">
        <v>198</v>
      </c>
      <c r="D150" s="27" t="s">
        <v>109</v>
      </c>
      <c r="E150" s="28">
        <v>2.2839999999999998</v>
      </c>
      <c r="F150" s="29">
        <f t="shared" si="45"/>
        <v>1378588.14</v>
      </c>
      <c r="G150" s="29">
        <f t="shared" si="46"/>
        <v>586311.25833720004</v>
      </c>
      <c r="H150" s="30">
        <f t="shared" si="42"/>
        <v>1964899.3983371998</v>
      </c>
      <c r="I150" s="29">
        <v>603585</v>
      </c>
      <c r="J150" s="29">
        <v>256703.70330000005</v>
      </c>
      <c r="K150" s="29">
        <f t="shared" si="43"/>
        <v>860288.70330000005</v>
      </c>
      <c r="L150" s="31" t="s">
        <v>199</v>
      </c>
    </row>
    <row r="151" spans="1:61" ht="42.75" hidden="1" customHeight="1" outlineLevel="1" x14ac:dyDescent="0.45">
      <c r="A151" s="27">
        <v>129</v>
      </c>
      <c r="B151" s="27">
        <v>129</v>
      </c>
      <c r="C151" s="27" t="s">
        <v>200</v>
      </c>
      <c r="D151" s="27" t="s">
        <v>22</v>
      </c>
      <c r="E151" s="28">
        <v>36</v>
      </c>
      <c r="F151" s="29">
        <f t="shared" si="45"/>
        <v>561816</v>
      </c>
      <c r="G151" s="29">
        <f t="shared" si="46"/>
        <v>0</v>
      </c>
      <c r="H151" s="30">
        <f t="shared" si="42"/>
        <v>561816</v>
      </c>
      <c r="I151" s="29">
        <v>15606</v>
      </c>
      <c r="J151" s="29">
        <v>0</v>
      </c>
      <c r="K151" s="29">
        <f t="shared" si="43"/>
        <v>15606</v>
      </c>
      <c r="L151" s="31" t="s">
        <v>201</v>
      </c>
    </row>
    <row r="152" spans="1:61" ht="42.75" hidden="1" customHeight="1" outlineLevel="1" x14ac:dyDescent="0.45">
      <c r="A152" s="27">
        <v>130</v>
      </c>
      <c r="B152" s="27">
        <v>130</v>
      </c>
      <c r="C152" s="27" t="s">
        <v>202</v>
      </c>
      <c r="D152" s="27" t="s">
        <v>203</v>
      </c>
      <c r="E152" s="28">
        <v>0.21</v>
      </c>
      <c r="F152" s="29">
        <f t="shared" si="45"/>
        <v>61689.599999999999</v>
      </c>
      <c r="G152" s="29">
        <f t="shared" si="46"/>
        <v>556.13249999999994</v>
      </c>
      <c r="H152" s="30">
        <f t="shared" si="42"/>
        <v>62245.732499999998</v>
      </c>
      <c r="I152" s="29">
        <v>293760</v>
      </c>
      <c r="J152" s="29">
        <v>2648.25</v>
      </c>
      <c r="K152" s="29">
        <f t="shared" si="43"/>
        <v>296408.25</v>
      </c>
      <c r="L152" s="31" t="s">
        <v>204</v>
      </c>
    </row>
    <row r="153" spans="1:61" ht="71.25" hidden="1" customHeight="1" outlineLevel="1" x14ac:dyDescent="0.45">
      <c r="A153" s="27">
        <v>131</v>
      </c>
      <c r="B153" s="27">
        <v>131</v>
      </c>
      <c r="C153" s="27" t="s">
        <v>205</v>
      </c>
      <c r="D153" s="27" t="s">
        <v>203</v>
      </c>
      <c r="E153" s="28">
        <v>0.25600000000000001</v>
      </c>
      <c r="F153" s="29">
        <f t="shared" si="45"/>
        <v>106047.36</v>
      </c>
      <c r="G153" s="29">
        <f t="shared" si="46"/>
        <v>14688.961689600003</v>
      </c>
      <c r="H153" s="30">
        <f t="shared" si="42"/>
        <v>120736.32168960001</v>
      </c>
      <c r="I153" s="29">
        <v>414247.5</v>
      </c>
      <c r="J153" s="29">
        <v>57378.756600000008</v>
      </c>
      <c r="K153" s="29">
        <f t="shared" si="43"/>
        <v>471626.25660000002</v>
      </c>
      <c r="L153" s="31" t="s">
        <v>206</v>
      </c>
    </row>
    <row r="154" spans="1:61" ht="57" hidden="1" customHeight="1" outlineLevel="1" x14ac:dyDescent="0.45">
      <c r="A154" s="27">
        <v>132</v>
      </c>
      <c r="B154" s="27">
        <v>132</v>
      </c>
      <c r="C154" s="27" t="s">
        <v>207</v>
      </c>
      <c r="D154" s="27" t="s">
        <v>203</v>
      </c>
      <c r="E154" s="28">
        <v>6.4000000000000001E-2</v>
      </c>
      <c r="F154" s="29">
        <f t="shared" si="45"/>
        <v>26511.84</v>
      </c>
      <c r="G154" s="29">
        <f t="shared" si="46"/>
        <v>3672.2404224000006</v>
      </c>
      <c r="H154" s="30">
        <f t="shared" si="42"/>
        <v>30184.080422400002</v>
      </c>
      <c r="I154" s="29">
        <v>414247.5</v>
      </c>
      <c r="J154" s="29">
        <v>57378.756600000008</v>
      </c>
      <c r="K154" s="29">
        <f t="shared" si="43"/>
        <v>471626.25660000002</v>
      </c>
      <c r="L154" s="31" t="s">
        <v>208</v>
      </c>
    </row>
    <row r="155" spans="1:61" s="22" customFormat="1" collapsed="1" x14ac:dyDescent="0.45">
      <c r="A155" s="18"/>
      <c r="B155" s="18"/>
      <c r="C155" s="18" t="s">
        <v>209</v>
      </c>
      <c r="D155" s="18"/>
      <c r="E155" s="23"/>
      <c r="F155" s="35">
        <f>SUM(F156:F157)</f>
        <v>572969.69999999995</v>
      </c>
      <c r="G155" s="35">
        <f t="shared" ref="G155:H155" si="47">SUM(G156:G157)</f>
        <v>440774.76468959998</v>
      </c>
      <c r="H155" s="35">
        <f t="shared" si="47"/>
        <v>1013744.4646895998</v>
      </c>
      <c r="I155" s="35"/>
      <c r="J155" s="35"/>
      <c r="K155" s="25">
        <f t="shared" si="43"/>
        <v>0</v>
      </c>
      <c r="L155" s="26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</row>
    <row r="156" spans="1:61" ht="42.75" hidden="1" customHeight="1" outlineLevel="1" x14ac:dyDescent="0.45">
      <c r="A156" s="27">
        <v>133</v>
      </c>
      <c r="B156" s="27">
        <v>133</v>
      </c>
      <c r="C156" s="27" t="s">
        <v>210</v>
      </c>
      <c r="D156" s="27" t="s">
        <v>109</v>
      </c>
      <c r="E156" s="28">
        <v>4.968</v>
      </c>
      <c r="F156" s="29">
        <f>I156*E156</f>
        <v>541574.1</v>
      </c>
      <c r="G156" s="29">
        <f>J156*E156</f>
        <v>416622.72278879996</v>
      </c>
      <c r="H156" s="30">
        <f t="shared" si="42"/>
        <v>958196.82278879988</v>
      </c>
      <c r="I156" s="29">
        <v>109012.5</v>
      </c>
      <c r="J156" s="29">
        <v>83861.256599999993</v>
      </c>
      <c r="K156" s="29">
        <f t="shared" si="43"/>
        <v>192873.75659999999</v>
      </c>
      <c r="L156" s="31" t="s">
        <v>211</v>
      </c>
    </row>
    <row r="157" spans="1:61" ht="42.75" hidden="1" customHeight="1" outlineLevel="1" x14ac:dyDescent="0.45">
      <c r="A157" s="27">
        <v>134</v>
      </c>
      <c r="B157" s="27">
        <v>134</v>
      </c>
      <c r="C157" s="27" t="s">
        <v>212</v>
      </c>
      <c r="D157" s="27" t="s">
        <v>109</v>
      </c>
      <c r="E157" s="28">
        <v>0.28799999999999998</v>
      </c>
      <c r="F157" s="29">
        <f>I157*E157</f>
        <v>31395.599999999999</v>
      </c>
      <c r="G157" s="29">
        <f>J157*E157</f>
        <v>24152.041900799995</v>
      </c>
      <c r="H157" s="30">
        <f t="shared" si="42"/>
        <v>55547.641900799994</v>
      </c>
      <c r="I157" s="29">
        <v>109012.5</v>
      </c>
      <c r="J157" s="29">
        <v>83861.256599999993</v>
      </c>
      <c r="K157" s="29">
        <f t="shared" si="43"/>
        <v>192873.75659999999</v>
      </c>
      <c r="L157" s="31" t="s">
        <v>213</v>
      </c>
    </row>
    <row r="158" spans="1:61" s="22" customFormat="1" ht="42.75" collapsed="1" x14ac:dyDescent="0.45">
      <c r="A158" s="18"/>
      <c r="B158" s="18"/>
      <c r="C158" s="18" t="s">
        <v>214</v>
      </c>
      <c r="D158" s="18"/>
      <c r="E158" s="23"/>
      <c r="F158" s="35">
        <f t="shared" ref="F158:H158" si="48">SUM(F159:F178)</f>
        <v>930970.69740000006</v>
      </c>
      <c r="G158" s="35">
        <f t="shared" si="48"/>
        <v>0</v>
      </c>
      <c r="H158" s="35">
        <f t="shared" si="48"/>
        <v>930970.69740000006</v>
      </c>
      <c r="I158" s="35"/>
      <c r="J158" s="35"/>
      <c r="K158" s="25">
        <f t="shared" si="43"/>
        <v>0</v>
      </c>
      <c r="L158" s="26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</row>
    <row r="159" spans="1:61" ht="71.25" hidden="1" customHeight="1" outlineLevel="1" x14ac:dyDescent="0.45">
      <c r="A159" s="27">
        <v>135</v>
      </c>
      <c r="B159" s="27">
        <v>135</v>
      </c>
      <c r="C159" s="27" t="s">
        <v>215</v>
      </c>
      <c r="D159" s="27" t="s">
        <v>109</v>
      </c>
      <c r="E159" s="28">
        <v>1.399</v>
      </c>
      <c r="F159" s="29">
        <f t="shared" ref="F159:F178" si="49">I159*E159</f>
        <v>118796.08500000001</v>
      </c>
      <c r="G159" s="29">
        <f t="shared" ref="G159:G178" si="50">J159*E159</f>
        <v>0</v>
      </c>
      <c r="H159" s="30">
        <f t="shared" si="42"/>
        <v>118796.08500000001</v>
      </c>
      <c r="I159" s="29">
        <v>84915</v>
      </c>
      <c r="J159" s="29">
        <v>0</v>
      </c>
      <c r="K159" s="29">
        <f t="shared" si="43"/>
        <v>84915</v>
      </c>
      <c r="L159" s="31" t="s">
        <v>216</v>
      </c>
    </row>
    <row r="160" spans="1:61" ht="57" hidden="1" customHeight="1" outlineLevel="1" x14ac:dyDescent="0.45">
      <c r="A160" s="27">
        <v>136</v>
      </c>
      <c r="B160" s="27">
        <v>136</v>
      </c>
      <c r="C160" s="27" t="s">
        <v>217</v>
      </c>
      <c r="D160" s="27" t="s">
        <v>109</v>
      </c>
      <c r="E160" s="28">
        <v>0.49299999999999999</v>
      </c>
      <c r="F160" s="29">
        <f t="shared" si="49"/>
        <v>41863.095000000001</v>
      </c>
      <c r="G160" s="29">
        <f t="shared" si="50"/>
        <v>0</v>
      </c>
      <c r="H160" s="30">
        <f t="shared" si="42"/>
        <v>41863.095000000001</v>
      </c>
      <c r="I160" s="29">
        <v>84915</v>
      </c>
      <c r="J160" s="29">
        <v>0</v>
      </c>
      <c r="K160" s="29">
        <f t="shared" si="43"/>
        <v>84915</v>
      </c>
      <c r="L160" s="31" t="s">
        <v>218</v>
      </c>
    </row>
    <row r="161" spans="1:12" ht="71.25" hidden="1" customHeight="1" outlineLevel="1" x14ac:dyDescent="0.45">
      <c r="A161" s="27">
        <v>137</v>
      </c>
      <c r="B161" s="27">
        <v>137</v>
      </c>
      <c r="C161" s="27" t="s">
        <v>219</v>
      </c>
      <c r="D161" s="27" t="s">
        <v>109</v>
      </c>
      <c r="E161" s="28">
        <v>1.208</v>
      </c>
      <c r="F161" s="29">
        <f t="shared" si="49"/>
        <v>102577.31999999999</v>
      </c>
      <c r="G161" s="29">
        <f t="shared" si="50"/>
        <v>0</v>
      </c>
      <c r="H161" s="30">
        <f t="shared" si="42"/>
        <v>102577.31999999999</v>
      </c>
      <c r="I161" s="29">
        <v>84915</v>
      </c>
      <c r="J161" s="29">
        <v>0</v>
      </c>
      <c r="K161" s="29">
        <f t="shared" si="43"/>
        <v>84915</v>
      </c>
      <c r="L161" s="31" t="s">
        <v>220</v>
      </c>
    </row>
    <row r="162" spans="1:12" ht="71.25" hidden="1" customHeight="1" outlineLevel="1" x14ac:dyDescent="0.45">
      <c r="A162" s="27">
        <v>138</v>
      </c>
      <c r="B162" s="27">
        <v>138</v>
      </c>
      <c r="C162" s="27" t="s">
        <v>221</v>
      </c>
      <c r="D162" s="27" t="s">
        <v>109</v>
      </c>
      <c r="E162" s="28">
        <v>0.55800000000000005</v>
      </c>
      <c r="F162" s="29">
        <f t="shared" si="49"/>
        <v>47382.570000000007</v>
      </c>
      <c r="G162" s="29">
        <f t="shared" si="50"/>
        <v>0</v>
      </c>
      <c r="H162" s="30">
        <f t="shared" si="42"/>
        <v>47382.570000000007</v>
      </c>
      <c r="I162" s="29">
        <v>84915</v>
      </c>
      <c r="J162" s="29">
        <v>0</v>
      </c>
      <c r="K162" s="29">
        <f t="shared" si="43"/>
        <v>84915</v>
      </c>
      <c r="L162" s="31" t="s">
        <v>222</v>
      </c>
    </row>
    <row r="163" spans="1:12" ht="57" hidden="1" customHeight="1" outlineLevel="1" x14ac:dyDescent="0.45">
      <c r="A163" s="27">
        <v>139</v>
      </c>
      <c r="B163" s="27">
        <v>139</v>
      </c>
      <c r="C163" s="27" t="s">
        <v>223</v>
      </c>
      <c r="D163" s="27" t="s">
        <v>34</v>
      </c>
      <c r="E163" s="28">
        <v>21.87</v>
      </c>
      <c r="F163" s="29">
        <f t="shared" si="49"/>
        <v>1857.0910500000002</v>
      </c>
      <c r="G163" s="29">
        <f t="shared" si="50"/>
        <v>0</v>
      </c>
      <c r="H163" s="30">
        <f t="shared" si="42"/>
        <v>1857.0910500000002</v>
      </c>
      <c r="I163" s="29">
        <v>84.915000000000006</v>
      </c>
      <c r="J163" s="29">
        <v>0</v>
      </c>
      <c r="K163" s="29">
        <f t="shared" si="43"/>
        <v>84.915000000000006</v>
      </c>
      <c r="L163" s="31" t="s">
        <v>224</v>
      </c>
    </row>
    <row r="164" spans="1:12" ht="57" hidden="1" customHeight="1" outlineLevel="1" x14ac:dyDescent="0.45">
      <c r="A164" s="27">
        <v>140</v>
      </c>
      <c r="B164" s="27">
        <v>140</v>
      </c>
      <c r="C164" s="27" t="s">
        <v>225</v>
      </c>
      <c r="D164" s="27" t="s">
        <v>109</v>
      </c>
      <c r="E164" s="28">
        <v>0.27900000000000003</v>
      </c>
      <c r="F164" s="29">
        <f t="shared" si="49"/>
        <v>23691.285000000003</v>
      </c>
      <c r="G164" s="29">
        <f t="shared" si="50"/>
        <v>0</v>
      </c>
      <c r="H164" s="30">
        <f t="shared" si="42"/>
        <v>23691.285000000003</v>
      </c>
      <c r="I164" s="29">
        <v>84915</v>
      </c>
      <c r="J164" s="29">
        <v>0</v>
      </c>
      <c r="K164" s="29">
        <f t="shared" si="43"/>
        <v>84915</v>
      </c>
      <c r="L164" s="31" t="s">
        <v>226</v>
      </c>
    </row>
    <row r="165" spans="1:12" ht="57" hidden="1" customHeight="1" outlineLevel="1" x14ac:dyDescent="0.45">
      <c r="A165" s="27">
        <v>141</v>
      </c>
      <c r="B165" s="27">
        <v>141</v>
      </c>
      <c r="C165" s="27" t="s">
        <v>227</v>
      </c>
      <c r="D165" s="27" t="s">
        <v>109</v>
      </c>
      <c r="E165" s="28">
        <v>0.98599999999999999</v>
      </c>
      <c r="F165" s="29">
        <f t="shared" si="49"/>
        <v>83726.19</v>
      </c>
      <c r="G165" s="29">
        <f t="shared" si="50"/>
        <v>0</v>
      </c>
      <c r="H165" s="30">
        <f t="shared" si="42"/>
        <v>83726.19</v>
      </c>
      <c r="I165" s="29">
        <v>84915</v>
      </c>
      <c r="J165" s="29">
        <v>0</v>
      </c>
      <c r="K165" s="29">
        <f t="shared" si="43"/>
        <v>84915</v>
      </c>
      <c r="L165" s="31" t="s">
        <v>228</v>
      </c>
    </row>
    <row r="166" spans="1:12" ht="57" hidden="1" customHeight="1" outlineLevel="1" x14ac:dyDescent="0.45">
      <c r="A166" s="27">
        <v>142</v>
      </c>
      <c r="B166" s="27">
        <v>142</v>
      </c>
      <c r="C166" s="27" t="s">
        <v>229</v>
      </c>
      <c r="D166" s="27" t="s">
        <v>109</v>
      </c>
      <c r="E166" s="28">
        <v>0.53100000000000003</v>
      </c>
      <c r="F166" s="29">
        <f t="shared" si="49"/>
        <v>45089.865000000005</v>
      </c>
      <c r="G166" s="29">
        <f t="shared" si="50"/>
        <v>0</v>
      </c>
      <c r="H166" s="30">
        <f t="shared" si="42"/>
        <v>45089.865000000005</v>
      </c>
      <c r="I166" s="29">
        <v>84915</v>
      </c>
      <c r="J166" s="29">
        <v>0</v>
      </c>
      <c r="K166" s="29">
        <f t="shared" si="43"/>
        <v>84915</v>
      </c>
      <c r="L166" s="31" t="s">
        <v>230</v>
      </c>
    </row>
    <row r="167" spans="1:12" ht="57" hidden="1" customHeight="1" outlineLevel="1" x14ac:dyDescent="0.45">
      <c r="A167" s="27">
        <v>143</v>
      </c>
      <c r="B167" s="27">
        <v>143</v>
      </c>
      <c r="C167" s="27" t="s">
        <v>231</v>
      </c>
      <c r="D167" s="27" t="s">
        <v>109</v>
      </c>
      <c r="E167" s="28">
        <v>0.32</v>
      </c>
      <c r="F167" s="29">
        <f t="shared" si="49"/>
        <v>27172.799999999999</v>
      </c>
      <c r="G167" s="29">
        <f t="shared" si="50"/>
        <v>0</v>
      </c>
      <c r="H167" s="30">
        <f t="shared" si="42"/>
        <v>27172.799999999999</v>
      </c>
      <c r="I167" s="29">
        <v>84915</v>
      </c>
      <c r="J167" s="29">
        <v>0</v>
      </c>
      <c r="K167" s="29">
        <f t="shared" si="43"/>
        <v>84915</v>
      </c>
      <c r="L167" s="31" t="s">
        <v>232</v>
      </c>
    </row>
    <row r="168" spans="1:12" ht="57" hidden="1" customHeight="1" outlineLevel="1" x14ac:dyDescent="0.45">
      <c r="A168" s="27">
        <v>144</v>
      </c>
      <c r="B168" s="27">
        <v>144</v>
      </c>
      <c r="C168" s="27" t="s">
        <v>233</v>
      </c>
      <c r="D168" s="27" t="s">
        <v>34</v>
      </c>
      <c r="E168" s="28">
        <v>123</v>
      </c>
      <c r="F168" s="29">
        <f t="shared" si="49"/>
        <v>10444.545</v>
      </c>
      <c r="G168" s="29">
        <f t="shared" si="50"/>
        <v>0</v>
      </c>
      <c r="H168" s="30">
        <f t="shared" si="42"/>
        <v>10444.545</v>
      </c>
      <c r="I168" s="29">
        <v>84.915000000000006</v>
      </c>
      <c r="J168" s="29">
        <v>0</v>
      </c>
      <c r="K168" s="29">
        <f t="shared" si="43"/>
        <v>84.915000000000006</v>
      </c>
      <c r="L168" s="31" t="s">
        <v>234</v>
      </c>
    </row>
    <row r="169" spans="1:12" ht="57" hidden="1" customHeight="1" outlineLevel="1" x14ac:dyDescent="0.45">
      <c r="A169" s="27">
        <v>145</v>
      </c>
      <c r="B169" s="27">
        <v>145</v>
      </c>
      <c r="C169" s="27" t="s">
        <v>235</v>
      </c>
      <c r="D169" s="27" t="s">
        <v>109</v>
      </c>
      <c r="E169" s="28">
        <v>0.55900000000000005</v>
      </c>
      <c r="F169" s="29">
        <f t="shared" si="49"/>
        <v>47467.485000000008</v>
      </c>
      <c r="G169" s="29">
        <f t="shared" si="50"/>
        <v>0</v>
      </c>
      <c r="H169" s="30">
        <f t="shared" si="42"/>
        <v>47467.485000000008</v>
      </c>
      <c r="I169" s="29">
        <v>84915</v>
      </c>
      <c r="J169" s="29">
        <v>0</v>
      </c>
      <c r="K169" s="29">
        <f t="shared" si="43"/>
        <v>84915</v>
      </c>
      <c r="L169" s="31" t="s">
        <v>236</v>
      </c>
    </row>
    <row r="170" spans="1:12" ht="71.25" hidden="1" customHeight="1" outlineLevel="1" x14ac:dyDescent="0.45">
      <c r="A170" s="27">
        <v>146</v>
      </c>
      <c r="B170" s="27">
        <v>146</v>
      </c>
      <c r="C170" s="27" t="s">
        <v>237</v>
      </c>
      <c r="D170" s="27" t="s">
        <v>109</v>
      </c>
      <c r="E170" s="28">
        <v>2.3109999999999999</v>
      </c>
      <c r="F170" s="29">
        <f t="shared" si="49"/>
        <v>196238.565</v>
      </c>
      <c r="G170" s="29">
        <f t="shared" si="50"/>
        <v>0</v>
      </c>
      <c r="H170" s="30">
        <f t="shared" si="42"/>
        <v>196238.565</v>
      </c>
      <c r="I170" s="29">
        <v>84915</v>
      </c>
      <c r="J170" s="29">
        <v>0</v>
      </c>
      <c r="K170" s="29">
        <f t="shared" si="43"/>
        <v>84915</v>
      </c>
      <c r="L170" s="31" t="s">
        <v>238</v>
      </c>
    </row>
    <row r="171" spans="1:12" ht="71.25" hidden="1" customHeight="1" outlineLevel="1" x14ac:dyDescent="0.45">
      <c r="A171" s="27">
        <v>147</v>
      </c>
      <c r="B171" s="27">
        <v>147</v>
      </c>
      <c r="C171" s="27" t="s">
        <v>239</v>
      </c>
      <c r="D171" s="27" t="s">
        <v>34</v>
      </c>
      <c r="E171" s="28">
        <v>88.11</v>
      </c>
      <c r="F171" s="29">
        <f t="shared" si="49"/>
        <v>7481.8606500000005</v>
      </c>
      <c r="G171" s="29">
        <f t="shared" si="50"/>
        <v>0</v>
      </c>
      <c r="H171" s="30">
        <f t="shared" si="42"/>
        <v>7481.8606500000005</v>
      </c>
      <c r="I171" s="29">
        <v>84.915000000000006</v>
      </c>
      <c r="J171" s="29">
        <v>0</v>
      </c>
      <c r="K171" s="29">
        <f t="shared" si="43"/>
        <v>84.915000000000006</v>
      </c>
      <c r="L171" s="31" t="s">
        <v>240</v>
      </c>
    </row>
    <row r="172" spans="1:12" ht="99.75" hidden="1" customHeight="1" outlineLevel="1" x14ac:dyDescent="0.45">
      <c r="A172" s="27">
        <v>148</v>
      </c>
      <c r="B172" s="27">
        <v>148</v>
      </c>
      <c r="C172" s="27" t="s">
        <v>241</v>
      </c>
      <c r="D172" s="27" t="s">
        <v>109</v>
      </c>
      <c r="E172" s="28">
        <v>0.68899999999999995</v>
      </c>
      <c r="F172" s="29">
        <f t="shared" si="49"/>
        <v>58506.434999999998</v>
      </c>
      <c r="G172" s="29">
        <f t="shared" si="50"/>
        <v>0</v>
      </c>
      <c r="H172" s="30">
        <f t="shared" si="42"/>
        <v>58506.434999999998</v>
      </c>
      <c r="I172" s="29">
        <v>84915</v>
      </c>
      <c r="J172" s="29">
        <v>0</v>
      </c>
      <c r="K172" s="29">
        <f t="shared" si="43"/>
        <v>84915</v>
      </c>
      <c r="L172" s="31" t="s">
        <v>242</v>
      </c>
    </row>
    <row r="173" spans="1:12" ht="71.25" hidden="1" customHeight="1" outlineLevel="1" x14ac:dyDescent="0.45">
      <c r="A173" s="27">
        <v>149</v>
      </c>
      <c r="B173" s="27">
        <v>149</v>
      </c>
      <c r="C173" s="27" t="s">
        <v>243</v>
      </c>
      <c r="D173" s="27" t="s">
        <v>34</v>
      </c>
      <c r="E173" s="28">
        <v>342.11</v>
      </c>
      <c r="F173" s="29">
        <f t="shared" si="49"/>
        <v>29050.270650000002</v>
      </c>
      <c r="G173" s="29">
        <f t="shared" si="50"/>
        <v>0</v>
      </c>
      <c r="H173" s="30">
        <f t="shared" si="42"/>
        <v>29050.270650000002</v>
      </c>
      <c r="I173" s="29">
        <v>84.915000000000006</v>
      </c>
      <c r="J173" s="29">
        <v>0</v>
      </c>
      <c r="K173" s="29">
        <f t="shared" si="43"/>
        <v>84.915000000000006</v>
      </c>
      <c r="L173" s="31" t="s">
        <v>244</v>
      </c>
    </row>
    <row r="174" spans="1:12" ht="71.25" hidden="1" customHeight="1" outlineLevel="1" x14ac:dyDescent="0.45">
      <c r="A174" s="27">
        <v>150</v>
      </c>
      <c r="B174" s="27">
        <v>150</v>
      </c>
      <c r="C174" s="27" t="s">
        <v>245</v>
      </c>
      <c r="D174" s="27" t="s">
        <v>34</v>
      </c>
      <c r="E174" s="28">
        <v>356.85</v>
      </c>
      <c r="F174" s="29">
        <f t="shared" si="49"/>
        <v>30301.917750000004</v>
      </c>
      <c r="G174" s="29">
        <f t="shared" si="50"/>
        <v>0</v>
      </c>
      <c r="H174" s="30">
        <f t="shared" si="42"/>
        <v>30301.917750000004</v>
      </c>
      <c r="I174" s="29">
        <v>84.915000000000006</v>
      </c>
      <c r="J174" s="29">
        <v>0</v>
      </c>
      <c r="K174" s="29">
        <f t="shared" si="43"/>
        <v>84.915000000000006</v>
      </c>
      <c r="L174" s="31" t="s">
        <v>246</v>
      </c>
    </row>
    <row r="175" spans="1:12" ht="71.25" hidden="1" customHeight="1" outlineLevel="1" x14ac:dyDescent="0.45">
      <c r="A175" s="27">
        <v>151</v>
      </c>
      <c r="B175" s="27">
        <v>151</v>
      </c>
      <c r="C175" s="27" t="s">
        <v>247</v>
      </c>
      <c r="D175" s="27" t="s">
        <v>34</v>
      </c>
      <c r="E175" s="28">
        <v>205.84</v>
      </c>
      <c r="F175" s="29">
        <f t="shared" si="49"/>
        <v>17478.903600000001</v>
      </c>
      <c r="G175" s="29">
        <f t="shared" si="50"/>
        <v>0</v>
      </c>
      <c r="H175" s="30">
        <f t="shared" si="42"/>
        <v>17478.903600000001</v>
      </c>
      <c r="I175" s="29">
        <v>84.915000000000006</v>
      </c>
      <c r="J175" s="29">
        <v>0</v>
      </c>
      <c r="K175" s="29">
        <f t="shared" si="43"/>
        <v>84.915000000000006</v>
      </c>
      <c r="L175" s="31" t="s">
        <v>248</v>
      </c>
    </row>
    <row r="176" spans="1:12" ht="71.25" hidden="1" customHeight="1" outlineLevel="1" x14ac:dyDescent="0.45">
      <c r="A176" s="27">
        <v>152</v>
      </c>
      <c r="B176" s="27">
        <v>152</v>
      </c>
      <c r="C176" s="27" t="s">
        <v>249</v>
      </c>
      <c r="D176" s="27" t="s">
        <v>34</v>
      </c>
      <c r="E176" s="28">
        <v>34.31</v>
      </c>
      <c r="F176" s="29">
        <f t="shared" si="49"/>
        <v>2913.4336500000004</v>
      </c>
      <c r="G176" s="29">
        <f t="shared" si="50"/>
        <v>0</v>
      </c>
      <c r="H176" s="30">
        <f t="shared" si="42"/>
        <v>2913.4336500000004</v>
      </c>
      <c r="I176" s="29">
        <v>84.915000000000006</v>
      </c>
      <c r="J176" s="29">
        <v>0</v>
      </c>
      <c r="K176" s="29">
        <f t="shared" si="43"/>
        <v>84.915000000000006</v>
      </c>
      <c r="L176" s="31" t="s">
        <v>250</v>
      </c>
    </row>
    <row r="177" spans="1:61" ht="71.25" hidden="1" customHeight="1" outlineLevel="1" x14ac:dyDescent="0.45">
      <c r="A177" s="27">
        <v>153</v>
      </c>
      <c r="B177" s="27">
        <v>153</v>
      </c>
      <c r="C177" s="27" t="s">
        <v>251</v>
      </c>
      <c r="D177" s="27" t="s">
        <v>34</v>
      </c>
      <c r="E177" s="28">
        <v>274.02999999999997</v>
      </c>
      <c r="F177" s="29">
        <f t="shared" si="49"/>
        <v>23269.257450000001</v>
      </c>
      <c r="G177" s="29">
        <f t="shared" si="50"/>
        <v>0</v>
      </c>
      <c r="H177" s="30">
        <f t="shared" si="42"/>
        <v>23269.257450000001</v>
      </c>
      <c r="I177" s="29">
        <v>84.915000000000006</v>
      </c>
      <c r="J177" s="29">
        <v>0</v>
      </c>
      <c r="K177" s="29">
        <f t="shared" si="43"/>
        <v>84.915000000000006</v>
      </c>
      <c r="L177" s="31" t="s">
        <v>252</v>
      </c>
    </row>
    <row r="178" spans="1:61" ht="71.25" hidden="1" customHeight="1" outlineLevel="1" x14ac:dyDescent="0.45">
      <c r="A178" s="27">
        <v>154</v>
      </c>
      <c r="B178" s="27">
        <v>154</v>
      </c>
      <c r="C178" s="27" t="s">
        <v>253</v>
      </c>
      <c r="D178" s="27" t="s">
        <v>34</v>
      </c>
      <c r="E178" s="28">
        <v>184.44</v>
      </c>
      <c r="F178" s="29">
        <f t="shared" si="49"/>
        <v>15661.722600000001</v>
      </c>
      <c r="G178" s="29">
        <f t="shared" si="50"/>
        <v>0</v>
      </c>
      <c r="H178" s="30">
        <f t="shared" si="42"/>
        <v>15661.722600000001</v>
      </c>
      <c r="I178" s="29">
        <v>84.915000000000006</v>
      </c>
      <c r="J178" s="29">
        <v>0</v>
      </c>
      <c r="K178" s="29">
        <f t="shared" si="43"/>
        <v>84.915000000000006</v>
      </c>
      <c r="L178" s="31" t="s">
        <v>254</v>
      </c>
    </row>
    <row r="179" spans="1:61" s="22" customFormat="1" ht="42.75" collapsed="1" x14ac:dyDescent="0.45">
      <c r="A179" s="18"/>
      <c r="B179" s="18"/>
      <c r="C179" s="18" t="s">
        <v>255</v>
      </c>
      <c r="D179" s="18"/>
      <c r="E179" s="32"/>
      <c r="F179" s="35">
        <f t="shared" ref="F179:H179" si="51">SUM(F180:F205)</f>
        <v>6715024.2215999998</v>
      </c>
      <c r="G179" s="35">
        <f t="shared" si="51"/>
        <v>1959916.1947299002</v>
      </c>
      <c r="H179" s="35">
        <f t="shared" si="51"/>
        <v>8674940.4163298998</v>
      </c>
      <c r="I179" s="35"/>
      <c r="J179" s="35"/>
      <c r="K179" s="25">
        <f t="shared" si="43"/>
        <v>0</v>
      </c>
      <c r="L179" s="26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</row>
    <row r="180" spans="1:61" ht="57" hidden="1" customHeight="1" outlineLevel="1" x14ac:dyDescent="0.45">
      <c r="A180" s="27">
        <v>155</v>
      </c>
      <c r="B180" s="27">
        <v>155</v>
      </c>
      <c r="C180" s="27" t="s">
        <v>256</v>
      </c>
      <c r="D180" s="27" t="s">
        <v>109</v>
      </c>
      <c r="E180" s="28">
        <v>1.4450000000000001</v>
      </c>
      <c r="F180" s="29">
        <f>I180*E180</f>
        <v>490808.7</v>
      </c>
      <c r="G180" s="29">
        <f>J180*E180</f>
        <v>142864.26476850003</v>
      </c>
      <c r="H180" s="30">
        <f t="shared" si="42"/>
        <v>633672.96476850007</v>
      </c>
      <c r="I180" s="29">
        <v>339660</v>
      </c>
      <c r="J180" s="29">
        <v>98868.003300000011</v>
      </c>
      <c r="K180" s="29">
        <f t="shared" si="43"/>
        <v>438528.00329999998</v>
      </c>
      <c r="L180" s="31" t="s">
        <v>257</v>
      </c>
    </row>
    <row r="181" spans="1:61" ht="128.25" hidden="1" customHeight="1" outlineLevel="1" x14ac:dyDescent="0.45">
      <c r="A181" s="27">
        <v>156</v>
      </c>
      <c r="B181" s="27">
        <v>156</v>
      </c>
      <c r="C181" s="27" t="s">
        <v>258</v>
      </c>
      <c r="D181" s="27" t="s">
        <v>109</v>
      </c>
      <c r="E181" s="28">
        <v>3.0880000000000001</v>
      </c>
      <c r="F181" s="29">
        <f>I181*E181</f>
        <v>1048870.08</v>
      </c>
      <c r="G181" s="29">
        <f>J181*E181</f>
        <v>305304.39419040002</v>
      </c>
      <c r="H181" s="30">
        <f t="shared" si="42"/>
        <v>1354174.4741904</v>
      </c>
      <c r="I181" s="29">
        <v>339660</v>
      </c>
      <c r="J181" s="29">
        <v>98868.003300000011</v>
      </c>
      <c r="K181" s="29">
        <f t="shared" si="43"/>
        <v>438528.00329999998</v>
      </c>
      <c r="L181" s="31" t="s">
        <v>259</v>
      </c>
    </row>
    <row r="182" spans="1:61" ht="114" hidden="1" customHeight="1" outlineLevel="1" x14ac:dyDescent="0.45">
      <c r="A182" s="27">
        <v>157</v>
      </c>
      <c r="B182" s="27">
        <v>157</v>
      </c>
      <c r="C182" s="27" t="s">
        <v>260</v>
      </c>
      <c r="D182" s="27" t="s">
        <v>109</v>
      </c>
      <c r="E182" s="28">
        <v>0.69599999999999995</v>
      </c>
      <c r="H182" s="30">
        <f t="shared" si="42"/>
        <v>0</v>
      </c>
      <c r="I182" s="29">
        <v>0</v>
      </c>
      <c r="J182" s="29">
        <v>0</v>
      </c>
      <c r="K182" s="29">
        <f t="shared" si="43"/>
        <v>0</v>
      </c>
      <c r="L182" s="31" t="s">
        <v>261</v>
      </c>
    </row>
    <row r="183" spans="1:61" ht="99.75" hidden="1" customHeight="1" outlineLevel="1" x14ac:dyDescent="0.45">
      <c r="A183" s="27">
        <v>158</v>
      </c>
      <c r="B183" s="27">
        <v>158</v>
      </c>
      <c r="C183" s="27" t="s">
        <v>262</v>
      </c>
      <c r="D183" s="27" t="s">
        <v>109</v>
      </c>
      <c r="E183" s="28">
        <v>3.7080000000000002</v>
      </c>
      <c r="F183" s="29">
        <f t="shared" ref="F183:F205" si="52">I183*E183</f>
        <v>1259459.28</v>
      </c>
      <c r="G183" s="29">
        <f t="shared" ref="G183:G205" si="53">J183*E183</f>
        <v>366602.55623640004</v>
      </c>
      <c r="H183" s="30">
        <f t="shared" si="42"/>
        <v>1626061.8362364001</v>
      </c>
      <c r="I183" s="29">
        <v>339660</v>
      </c>
      <c r="J183" s="29">
        <v>98868.003300000011</v>
      </c>
      <c r="K183" s="29">
        <f t="shared" si="43"/>
        <v>438528.00329999998</v>
      </c>
      <c r="L183" s="31" t="s">
        <v>263</v>
      </c>
    </row>
    <row r="184" spans="1:61" ht="99.75" hidden="1" customHeight="1" outlineLevel="1" x14ac:dyDescent="0.45">
      <c r="A184" s="27">
        <v>159</v>
      </c>
      <c r="B184" s="27">
        <v>159</v>
      </c>
      <c r="C184" s="27" t="s">
        <v>264</v>
      </c>
      <c r="D184" s="27" t="s">
        <v>109</v>
      </c>
      <c r="E184" s="28">
        <v>0.61699999999999999</v>
      </c>
      <c r="F184" s="29">
        <f t="shared" si="52"/>
        <v>209570.22</v>
      </c>
      <c r="G184" s="29">
        <f t="shared" si="53"/>
        <v>61001.558036100003</v>
      </c>
      <c r="H184" s="30">
        <f t="shared" si="42"/>
        <v>270571.77803609997</v>
      </c>
      <c r="I184" s="29">
        <v>339660</v>
      </c>
      <c r="J184" s="29">
        <v>98868.003300000011</v>
      </c>
      <c r="K184" s="29">
        <f t="shared" si="43"/>
        <v>438528.00329999998</v>
      </c>
      <c r="L184" s="31" t="s">
        <v>265</v>
      </c>
    </row>
    <row r="185" spans="1:61" ht="85.5" hidden="1" customHeight="1" outlineLevel="1" x14ac:dyDescent="0.45">
      <c r="A185" s="27">
        <v>160</v>
      </c>
      <c r="B185" s="27">
        <v>160</v>
      </c>
      <c r="C185" s="27" t="s">
        <v>266</v>
      </c>
      <c r="D185" s="27" t="s">
        <v>34</v>
      </c>
      <c r="E185" s="28">
        <v>135.16999999999999</v>
      </c>
      <c r="F185" s="29">
        <f t="shared" si="52"/>
        <v>45911.842199999999</v>
      </c>
      <c r="G185" s="29">
        <f t="shared" si="53"/>
        <v>13364.433621000002</v>
      </c>
      <c r="H185" s="30">
        <f t="shared" si="42"/>
        <v>59276.275821000003</v>
      </c>
      <c r="I185" s="29">
        <v>339.66</v>
      </c>
      <c r="J185" s="29">
        <v>98.871300000000019</v>
      </c>
      <c r="K185" s="29">
        <f t="shared" si="43"/>
        <v>438.53130000000004</v>
      </c>
      <c r="L185" s="31" t="s">
        <v>267</v>
      </c>
    </row>
    <row r="186" spans="1:61" ht="85.5" hidden="1" customHeight="1" outlineLevel="1" x14ac:dyDescent="0.45">
      <c r="A186" s="27">
        <v>161</v>
      </c>
      <c r="B186" s="27">
        <v>161</v>
      </c>
      <c r="C186" s="27" t="s">
        <v>268</v>
      </c>
      <c r="D186" s="27" t="s">
        <v>34</v>
      </c>
      <c r="E186" s="28">
        <v>136.1</v>
      </c>
      <c r="F186" s="29">
        <f t="shared" si="52"/>
        <v>46227.726000000002</v>
      </c>
      <c r="G186" s="29">
        <f t="shared" si="53"/>
        <v>13456.383930000002</v>
      </c>
      <c r="H186" s="30">
        <f t="shared" si="42"/>
        <v>59684.109930000006</v>
      </c>
      <c r="I186" s="29">
        <v>339.66</v>
      </c>
      <c r="J186" s="29">
        <v>98.871300000000019</v>
      </c>
      <c r="K186" s="29">
        <f t="shared" si="43"/>
        <v>438.53130000000004</v>
      </c>
      <c r="L186" s="31" t="s">
        <v>269</v>
      </c>
    </row>
    <row r="187" spans="1:61" ht="42.75" hidden="1" customHeight="1" outlineLevel="1" x14ac:dyDescent="0.45">
      <c r="A187" s="27">
        <v>162</v>
      </c>
      <c r="B187" s="27">
        <v>162</v>
      </c>
      <c r="C187" s="27" t="s">
        <v>270</v>
      </c>
      <c r="D187" s="27" t="s">
        <v>34</v>
      </c>
      <c r="E187" s="28">
        <v>50.74</v>
      </c>
      <c r="F187" s="29">
        <f t="shared" si="52"/>
        <v>17234.348400000003</v>
      </c>
      <c r="G187" s="29">
        <f t="shared" si="53"/>
        <v>5016.7297620000008</v>
      </c>
      <c r="H187" s="30">
        <f t="shared" si="42"/>
        <v>22251.078162000005</v>
      </c>
      <c r="I187" s="29">
        <v>339.66</v>
      </c>
      <c r="J187" s="29">
        <v>98.871300000000019</v>
      </c>
      <c r="K187" s="29">
        <f t="shared" si="43"/>
        <v>438.53130000000004</v>
      </c>
      <c r="L187" s="31" t="s">
        <v>271</v>
      </c>
    </row>
    <row r="188" spans="1:61" ht="57" hidden="1" customHeight="1" outlineLevel="1" x14ac:dyDescent="0.45">
      <c r="A188" s="27">
        <v>163</v>
      </c>
      <c r="B188" s="27">
        <v>163</v>
      </c>
      <c r="C188" s="27" t="s">
        <v>272</v>
      </c>
      <c r="D188" s="27" t="s">
        <v>109</v>
      </c>
      <c r="E188" s="28">
        <v>0.95899999999999996</v>
      </c>
      <c r="F188" s="29">
        <f t="shared" si="52"/>
        <v>325733.94</v>
      </c>
      <c r="G188" s="29">
        <f t="shared" si="53"/>
        <v>94814.415164700011</v>
      </c>
      <c r="H188" s="30">
        <f t="shared" si="42"/>
        <v>420548.35516470001</v>
      </c>
      <c r="I188" s="29">
        <v>339660</v>
      </c>
      <c r="J188" s="29">
        <v>98868.003300000011</v>
      </c>
      <c r="K188" s="29">
        <f t="shared" si="43"/>
        <v>438528.00329999998</v>
      </c>
      <c r="L188" s="31" t="s">
        <v>273</v>
      </c>
    </row>
    <row r="189" spans="1:61" ht="57" hidden="1" customHeight="1" outlineLevel="1" x14ac:dyDescent="0.45">
      <c r="A189" s="27">
        <v>164</v>
      </c>
      <c r="B189" s="27">
        <v>164</v>
      </c>
      <c r="C189" s="27" t="s">
        <v>274</v>
      </c>
      <c r="D189" s="27" t="s">
        <v>109</v>
      </c>
      <c r="E189" s="28">
        <v>1.484</v>
      </c>
      <c r="F189" s="29">
        <f t="shared" si="52"/>
        <v>504055.44</v>
      </c>
      <c r="G189" s="29">
        <f t="shared" si="53"/>
        <v>146720.1168972</v>
      </c>
      <c r="H189" s="30">
        <f t="shared" si="42"/>
        <v>650775.55689719995</v>
      </c>
      <c r="I189" s="29">
        <v>339660</v>
      </c>
      <c r="J189" s="29">
        <v>98868.003300000011</v>
      </c>
      <c r="K189" s="29">
        <f t="shared" si="43"/>
        <v>438528.00329999998</v>
      </c>
      <c r="L189" s="31" t="s">
        <v>275</v>
      </c>
    </row>
    <row r="190" spans="1:61" ht="42.75" hidden="1" customHeight="1" outlineLevel="1" x14ac:dyDescent="0.45">
      <c r="A190" s="27">
        <v>165</v>
      </c>
      <c r="B190" s="27">
        <v>165</v>
      </c>
      <c r="C190" s="27" t="s">
        <v>276</v>
      </c>
      <c r="D190" s="27" t="s">
        <v>34</v>
      </c>
      <c r="E190" s="28">
        <v>272.70999999999998</v>
      </c>
      <c r="F190" s="29">
        <f t="shared" si="52"/>
        <v>92628.678599999999</v>
      </c>
      <c r="G190" s="29">
        <f t="shared" si="53"/>
        <v>26963.192223000002</v>
      </c>
      <c r="H190" s="30">
        <f t="shared" si="42"/>
        <v>119591.870823</v>
      </c>
      <c r="I190" s="29">
        <v>339.66</v>
      </c>
      <c r="J190" s="29">
        <v>98.871300000000019</v>
      </c>
      <c r="K190" s="29">
        <f t="shared" si="43"/>
        <v>438.53130000000004</v>
      </c>
      <c r="L190" s="31" t="s">
        <v>277</v>
      </c>
    </row>
    <row r="191" spans="1:61" ht="28.5" hidden="1" customHeight="1" outlineLevel="1" x14ac:dyDescent="0.45">
      <c r="A191" s="27">
        <v>166</v>
      </c>
      <c r="B191" s="27">
        <v>166</v>
      </c>
      <c r="C191" s="27" t="s">
        <v>278</v>
      </c>
      <c r="D191" s="27" t="s">
        <v>34</v>
      </c>
      <c r="E191" s="28">
        <v>141.30000000000001</v>
      </c>
      <c r="F191" s="29">
        <f t="shared" si="52"/>
        <v>47993.958000000006</v>
      </c>
      <c r="G191" s="29">
        <f t="shared" si="53"/>
        <v>13970.514690000004</v>
      </c>
      <c r="H191" s="30">
        <f t="shared" si="42"/>
        <v>61964.47269000001</v>
      </c>
      <c r="I191" s="29">
        <v>339.66</v>
      </c>
      <c r="J191" s="29">
        <v>98.871300000000019</v>
      </c>
      <c r="K191" s="29">
        <f t="shared" si="43"/>
        <v>438.53130000000004</v>
      </c>
      <c r="L191" s="31" t="s">
        <v>279</v>
      </c>
    </row>
    <row r="192" spans="1:61" ht="42.75" hidden="1" customHeight="1" outlineLevel="1" x14ac:dyDescent="0.45">
      <c r="A192" s="27">
        <v>167</v>
      </c>
      <c r="B192" s="27">
        <v>167</v>
      </c>
      <c r="C192" s="27" t="s">
        <v>280</v>
      </c>
      <c r="D192" s="27" t="s">
        <v>34</v>
      </c>
      <c r="E192" s="28">
        <v>342.27</v>
      </c>
      <c r="F192" s="29">
        <f t="shared" si="52"/>
        <v>116255.42820000001</v>
      </c>
      <c r="G192" s="29">
        <f t="shared" si="53"/>
        <v>33840.679851000008</v>
      </c>
      <c r="H192" s="30">
        <f t="shared" si="42"/>
        <v>150096.10805100002</v>
      </c>
      <c r="I192" s="29">
        <v>339.66</v>
      </c>
      <c r="J192" s="29">
        <v>98.871300000000019</v>
      </c>
      <c r="K192" s="29">
        <f t="shared" si="43"/>
        <v>438.53130000000004</v>
      </c>
      <c r="L192" s="31" t="s">
        <v>281</v>
      </c>
    </row>
    <row r="193" spans="1:61" ht="28.5" hidden="1" customHeight="1" outlineLevel="1" x14ac:dyDescent="0.45">
      <c r="A193" s="27">
        <v>168</v>
      </c>
      <c r="B193" s="27">
        <v>168</v>
      </c>
      <c r="C193" s="27" t="s">
        <v>282</v>
      </c>
      <c r="D193" s="27" t="s">
        <v>34</v>
      </c>
      <c r="E193" s="28">
        <v>42.72</v>
      </c>
      <c r="F193" s="29">
        <f t="shared" si="52"/>
        <v>14510.2752</v>
      </c>
      <c r="G193" s="29">
        <f t="shared" si="53"/>
        <v>4223.7819360000003</v>
      </c>
      <c r="H193" s="30">
        <f t="shared" si="42"/>
        <v>18734.057135999999</v>
      </c>
      <c r="I193" s="29">
        <v>339.66</v>
      </c>
      <c r="J193" s="29">
        <v>98.871300000000019</v>
      </c>
      <c r="K193" s="29">
        <f t="shared" si="43"/>
        <v>438.53130000000004</v>
      </c>
      <c r="L193" s="31" t="s">
        <v>283</v>
      </c>
    </row>
    <row r="194" spans="1:61" ht="57" hidden="1" customHeight="1" outlineLevel="1" x14ac:dyDescent="0.45">
      <c r="A194" s="27">
        <v>169</v>
      </c>
      <c r="B194" s="27">
        <v>169</v>
      </c>
      <c r="C194" s="27" t="s">
        <v>284</v>
      </c>
      <c r="D194" s="27" t="s">
        <v>34</v>
      </c>
      <c r="E194" s="28">
        <v>166.42</v>
      </c>
      <c r="F194" s="29">
        <f t="shared" si="52"/>
        <v>56526.217199999999</v>
      </c>
      <c r="G194" s="29">
        <f t="shared" si="53"/>
        <v>16454.161746000002</v>
      </c>
      <c r="H194" s="30">
        <f t="shared" si="42"/>
        <v>72980.378945999997</v>
      </c>
      <c r="I194" s="29">
        <v>339.66</v>
      </c>
      <c r="J194" s="29">
        <v>98.871300000000019</v>
      </c>
      <c r="K194" s="29">
        <f t="shared" si="43"/>
        <v>438.53130000000004</v>
      </c>
      <c r="L194" s="31" t="s">
        <v>285</v>
      </c>
    </row>
    <row r="195" spans="1:61" ht="57" hidden="1" customHeight="1" outlineLevel="1" x14ac:dyDescent="0.45">
      <c r="A195" s="27">
        <v>170</v>
      </c>
      <c r="B195" s="27">
        <v>170</v>
      </c>
      <c r="C195" s="27" t="s">
        <v>286</v>
      </c>
      <c r="D195" s="27" t="s">
        <v>34</v>
      </c>
      <c r="E195" s="28">
        <v>83.28</v>
      </c>
      <c r="F195" s="29">
        <f t="shared" si="52"/>
        <v>28286.884800000003</v>
      </c>
      <c r="G195" s="29">
        <f t="shared" si="53"/>
        <v>8234.0018640000017</v>
      </c>
      <c r="H195" s="30">
        <f t="shared" si="42"/>
        <v>36520.886664000005</v>
      </c>
      <c r="I195" s="29">
        <v>339.66</v>
      </c>
      <c r="J195" s="29">
        <v>98.871300000000019</v>
      </c>
      <c r="K195" s="29">
        <f t="shared" si="43"/>
        <v>438.53130000000004</v>
      </c>
      <c r="L195" s="31" t="s">
        <v>287</v>
      </c>
    </row>
    <row r="196" spans="1:61" ht="57" hidden="1" customHeight="1" outlineLevel="1" x14ac:dyDescent="0.45">
      <c r="A196" s="27">
        <v>171</v>
      </c>
      <c r="B196" s="27">
        <v>171</v>
      </c>
      <c r="C196" s="27" t="s">
        <v>288</v>
      </c>
      <c r="D196" s="27" t="s">
        <v>34</v>
      </c>
      <c r="E196" s="28">
        <v>83.34</v>
      </c>
      <c r="F196" s="29">
        <f t="shared" si="52"/>
        <v>28307.264400000004</v>
      </c>
      <c r="G196" s="29">
        <f t="shared" si="53"/>
        <v>8239.9341420000019</v>
      </c>
      <c r="H196" s="30">
        <f t="shared" si="42"/>
        <v>36547.198542000006</v>
      </c>
      <c r="I196" s="29">
        <v>339.66</v>
      </c>
      <c r="J196" s="29">
        <v>98.871300000000019</v>
      </c>
      <c r="K196" s="29">
        <f t="shared" si="43"/>
        <v>438.53130000000004</v>
      </c>
      <c r="L196" s="31" t="s">
        <v>289</v>
      </c>
    </row>
    <row r="197" spans="1:61" ht="57" hidden="1" customHeight="1" outlineLevel="1" x14ac:dyDescent="0.45">
      <c r="A197" s="27">
        <v>172</v>
      </c>
      <c r="B197" s="27">
        <v>172</v>
      </c>
      <c r="C197" s="27" t="s">
        <v>290</v>
      </c>
      <c r="D197" s="27" t="s">
        <v>109</v>
      </c>
      <c r="E197" s="28">
        <v>2.3877000000000002</v>
      </c>
      <c r="F197" s="29">
        <f t="shared" si="52"/>
        <v>767168.01</v>
      </c>
      <c r="G197" s="29">
        <f t="shared" si="53"/>
        <v>227636.15490000005</v>
      </c>
      <c r="H197" s="30">
        <f t="shared" si="42"/>
        <v>994804.16490000009</v>
      </c>
      <c r="I197" s="29">
        <v>321300</v>
      </c>
      <c r="J197" s="29">
        <v>95337.000000000015</v>
      </c>
      <c r="K197" s="29">
        <f t="shared" si="43"/>
        <v>416637</v>
      </c>
      <c r="L197" s="31" t="s">
        <v>291</v>
      </c>
    </row>
    <row r="198" spans="1:61" ht="114" hidden="1" customHeight="1" outlineLevel="1" x14ac:dyDescent="0.45">
      <c r="A198" s="27">
        <v>173</v>
      </c>
      <c r="B198" s="27">
        <v>173</v>
      </c>
      <c r="C198" s="27" t="s">
        <v>292</v>
      </c>
      <c r="D198" s="27" t="s">
        <v>34</v>
      </c>
      <c r="E198" s="28">
        <v>353.8</v>
      </c>
      <c r="F198" s="29">
        <f t="shared" si="52"/>
        <v>113675.94</v>
      </c>
      <c r="G198" s="29">
        <f t="shared" si="53"/>
        <v>33730.230600000003</v>
      </c>
      <c r="H198" s="30">
        <f t="shared" si="42"/>
        <v>147406.17060000001</v>
      </c>
      <c r="I198" s="29">
        <v>321.3</v>
      </c>
      <c r="J198" s="29">
        <v>95.337000000000003</v>
      </c>
      <c r="K198" s="29">
        <f t="shared" si="43"/>
        <v>416.637</v>
      </c>
      <c r="L198" s="31" t="s">
        <v>293</v>
      </c>
    </row>
    <row r="199" spans="1:61" ht="85.5" hidden="1" customHeight="1" outlineLevel="1" x14ac:dyDescent="0.45">
      <c r="A199" s="27">
        <v>174</v>
      </c>
      <c r="B199" s="27">
        <v>174</v>
      </c>
      <c r="C199" s="27" t="s">
        <v>294</v>
      </c>
      <c r="D199" s="27" t="s">
        <v>34</v>
      </c>
      <c r="E199" s="28">
        <v>184.44</v>
      </c>
      <c r="F199" s="29">
        <f t="shared" si="52"/>
        <v>59260.572</v>
      </c>
      <c r="G199" s="29">
        <f t="shared" si="53"/>
        <v>17583.956280000002</v>
      </c>
      <c r="H199" s="30">
        <f t="shared" si="42"/>
        <v>76844.528279999999</v>
      </c>
      <c r="I199" s="29">
        <v>321.3</v>
      </c>
      <c r="J199" s="29">
        <v>95.337000000000003</v>
      </c>
      <c r="K199" s="29">
        <f t="shared" si="43"/>
        <v>416.637</v>
      </c>
      <c r="L199" s="31" t="s">
        <v>295</v>
      </c>
    </row>
    <row r="200" spans="1:61" ht="85.5" hidden="1" customHeight="1" outlineLevel="1" x14ac:dyDescent="0.45">
      <c r="A200" s="27">
        <v>175</v>
      </c>
      <c r="B200" s="27">
        <v>175</v>
      </c>
      <c r="C200" s="27" t="s">
        <v>296</v>
      </c>
      <c r="D200" s="27" t="s">
        <v>34</v>
      </c>
      <c r="E200" s="28">
        <v>205.8</v>
      </c>
      <c r="F200" s="29">
        <f t="shared" si="52"/>
        <v>69902.028000000006</v>
      </c>
      <c r="G200" s="29">
        <f t="shared" si="53"/>
        <v>20347.713540000004</v>
      </c>
      <c r="H200" s="30">
        <f t="shared" ref="H200:H263" si="54">F200+G200</f>
        <v>90249.741540000017</v>
      </c>
      <c r="I200" s="29">
        <v>339.66</v>
      </c>
      <c r="J200" s="29">
        <v>98.871300000000019</v>
      </c>
      <c r="K200" s="29">
        <f t="shared" ref="K200:K263" si="55">I200+J200</f>
        <v>438.53130000000004</v>
      </c>
      <c r="L200" s="31" t="s">
        <v>297</v>
      </c>
    </row>
    <row r="201" spans="1:61" ht="28.5" hidden="1" customHeight="1" outlineLevel="1" x14ac:dyDescent="0.45">
      <c r="A201" s="27">
        <v>176</v>
      </c>
      <c r="B201" s="27">
        <v>176</v>
      </c>
      <c r="C201" s="27" t="s">
        <v>298</v>
      </c>
      <c r="D201" s="27" t="s">
        <v>34</v>
      </c>
      <c r="E201" s="28">
        <v>34</v>
      </c>
      <c r="F201" s="29">
        <f t="shared" si="52"/>
        <v>11548.44</v>
      </c>
      <c r="G201" s="29">
        <f t="shared" si="53"/>
        <v>3361.6242000000007</v>
      </c>
      <c r="H201" s="30">
        <f t="shared" si="54"/>
        <v>14910.064200000001</v>
      </c>
      <c r="I201" s="29">
        <v>339.66</v>
      </c>
      <c r="J201" s="29">
        <v>98.871300000000019</v>
      </c>
      <c r="K201" s="29">
        <f t="shared" si="55"/>
        <v>438.53130000000004</v>
      </c>
      <c r="L201" s="31" t="s">
        <v>299</v>
      </c>
    </row>
    <row r="202" spans="1:61" ht="28.5" hidden="1" customHeight="1" outlineLevel="1" x14ac:dyDescent="0.45">
      <c r="A202" s="27">
        <v>177</v>
      </c>
      <c r="B202" s="27">
        <v>177</v>
      </c>
      <c r="C202" s="27" t="s">
        <v>300</v>
      </c>
      <c r="D202" s="27" t="s">
        <v>34</v>
      </c>
      <c r="E202" s="28">
        <v>34.299999999999997</v>
      </c>
      <c r="F202" s="29">
        <f t="shared" si="52"/>
        <v>11650.338</v>
      </c>
      <c r="G202" s="29">
        <f t="shared" si="53"/>
        <v>3391.2855900000004</v>
      </c>
      <c r="H202" s="30">
        <f t="shared" si="54"/>
        <v>15041.623589999999</v>
      </c>
      <c r="I202" s="29">
        <v>339.66</v>
      </c>
      <c r="J202" s="29">
        <v>98.871300000000019</v>
      </c>
      <c r="K202" s="29">
        <f t="shared" si="55"/>
        <v>438.53130000000004</v>
      </c>
      <c r="L202" s="31" t="s">
        <v>301</v>
      </c>
    </row>
    <row r="203" spans="1:61" ht="99.75" hidden="1" customHeight="1" outlineLevel="1" x14ac:dyDescent="0.45">
      <c r="A203" s="27">
        <v>178</v>
      </c>
      <c r="B203" s="27">
        <v>178</v>
      </c>
      <c r="C203" s="27" t="s">
        <v>302</v>
      </c>
      <c r="D203" s="27" t="s">
        <v>109</v>
      </c>
      <c r="E203" s="28">
        <v>1.276</v>
      </c>
      <c r="F203" s="29">
        <f t="shared" si="52"/>
        <v>433406.16000000003</v>
      </c>
      <c r="G203" s="29">
        <f t="shared" si="53"/>
        <v>126155.57221080002</v>
      </c>
      <c r="H203" s="30">
        <f t="shared" si="54"/>
        <v>559561.73221080005</v>
      </c>
      <c r="I203" s="29">
        <v>339660</v>
      </c>
      <c r="J203" s="29">
        <v>98868.003300000011</v>
      </c>
      <c r="K203" s="29">
        <f t="shared" si="55"/>
        <v>438528.00329999998</v>
      </c>
      <c r="L203" s="31" t="s">
        <v>303</v>
      </c>
    </row>
    <row r="204" spans="1:61" ht="128.25" hidden="1" customHeight="1" outlineLevel="1" x14ac:dyDescent="0.45">
      <c r="A204" s="27">
        <v>179</v>
      </c>
      <c r="B204" s="27">
        <v>179</v>
      </c>
      <c r="C204" s="27" t="s">
        <v>304</v>
      </c>
      <c r="D204" s="27" t="s">
        <v>109</v>
      </c>
      <c r="E204" s="28">
        <v>2.5659999999999998</v>
      </c>
      <c r="F204" s="29">
        <f t="shared" si="52"/>
        <v>871567.55999999994</v>
      </c>
      <c r="G204" s="29">
        <f t="shared" si="53"/>
        <v>253695.29646780001</v>
      </c>
      <c r="H204" s="30">
        <f t="shared" si="54"/>
        <v>1125262.8564678</v>
      </c>
      <c r="I204" s="29">
        <v>339660</v>
      </c>
      <c r="J204" s="29">
        <v>98868.003300000011</v>
      </c>
      <c r="K204" s="29">
        <f t="shared" si="55"/>
        <v>438528.00329999998</v>
      </c>
      <c r="L204" s="31" t="s">
        <v>305</v>
      </c>
    </row>
    <row r="205" spans="1:61" ht="128.25" hidden="1" customHeight="1" outlineLevel="1" x14ac:dyDescent="0.45">
      <c r="A205" s="27">
        <v>180</v>
      </c>
      <c r="B205" s="27">
        <v>180</v>
      </c>
      <c r="C205" s="27" t="s">
        <v>306</v>
      </c>
      <c r="D205" s="27" t="s">
        <v>34</v>
      </c>
      <c r="E205" s="28">
        <v>130.91</v>
      </c>
      <c r="F205" s="29">
        <f t="shared" si="52"/>
        <v>44464.890599999999</v>
      </c>
      <c r="G205" s="29">
        <f t="shared" si="53"/>
        <v>12943.241883000002</v>
      </c>
      <c r="H205" s="30">
        <f t="shared" si="54"/>
        <v>57408.132483000001</v>
      </c>
      <c r="I205" s="29">
        <v>339.66</v>
      </c>
      <c r="J205" s="29">
        <v>98.871300000000019</v>
      </c>
      <c r="K205" s="29">
        <f t="shared" si="55"/>
        <v>438.53130000000004</v>
      </c>
      <c r="L205" s="31" t="s">
        <v>307</v>
      </c>
    </row>
    <row r="206" spans="1:61" s="22" customFormat="1" ht="42.75" collapsed="1" x14ac:dyDescent="0.45">
      <c r="A206" s="18"/>
      <c r="B206" s="18"/>
      <c r="C206" s="18" t="s">
        <v>308</v>
      </c>
      <c r="D206" s="18"/>
      <c r="E206" s="23"/>
      <c r="F206" s="35">
        <f t="shared" ref="F206:H206" si="56">SUM(F207:F214)</f>
        <v>49701438</v>
      </c>
      <c r="G206" s="35">
        <f t="shared" si="56"/>
        <v>3994184.4822</v>
      </c>
      <c r="H206" s="35">
        <f t="shared" si="56"/>
        <v>53695622.482200004</v>
      </c>
      <c r="I206" s="35"/>
      <c r="J206" s="35"/>
      <c r="K206" s="25">
        <f t="shared" si="55"/>
        <v>0</v>
      </c>
      <c r="L206" s="26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</row>
    <row r="207" spans="1:61" ht="85.5" hidden="1" customHeight="1" outlineLevel="1" x14ac:dyDescent="0.45">
      <c r="A207" s="27">
        <v>181</v>
      </c>
      <c r="B207" s="27">
        <v>181</v>
      </c>
      <c r="C207" s="27" t="s">
        <v>309</v>
      </c>
      <c r="D207" s="27" t="s">
        <v>17</v>
      </c>
      <c r="E207" s="28">
        <v>9354</v>
      </c>
      <c r="F207" s="29">
        <f t="shared" ref="F207:F214" si="57">I207*E207</f>
        <v>9445669.1999999993</v>
      </c>
      <c r="G207" s="29">
        <f t="shared" ref="G207:G214" si="58">J207*E207</f>
        <v>0</v>
      </c>
      <c r="H207" s="30">
        <f t="shared" si="54"/>
        <v>9445669.1999999993</v>
      </c>
      <c r="I207" s="29">
        <v>1009.8</v>
      </c>
      <c r="J207" s="29">
        <v>0</v>
      </c>
      <c r="K207" s="29">
        <f t="shared" si="55"/>
        <v>1009.8</v>
      </c>
      <c r="L207" s="31"/>
    </row>
    <row r="208" spans="1:61" ht="71.25" hidden="1" customHeight="1" outlineLevel="1" x14ac:dyDescent="0.45">
      <c r="A208" s="27">
        <v>182</v>
      </c>
      <c r="B208" s="27">
        <v>182</v>
      </c>
      <c r="C208" s="27" t="s">
        <v>310</v>
      </c>
      <c r="D208" s="27" t="s">
        <v>17</v>
      </c>
      <c r="E208" s="28">
        <v>9354</v>
      </c>
      <c r="F208" s="29">
        <f t="shared" si="57"/>
        <v>5796206.0999999996</v>
      </c>
      <c r="G208" s="29">
        <f t="shared" si="58"/>
        <v>429407.53020000004</v>
      </c>
      <c r="H208" s="30">
        <f t="shared" si="54"/>
        <v>6225613.6301999995</v>
      </c>
      <c r="I208" s="29">
        <v>619.65</v>
      </c>
      <c r="J208" s="29">
        <v>45.906300000000002</v>
      </c>
      <c r="K208" s="29">
        <f t="shared" si="55"/>
        <v>665.55629999999996</v>
      </c>
      <c r="L208" s="31" t="s">
        <v>311</v>
      </c>
    </row>
    <row r="209" spans="1:61" ht="71.25" hidden="1" customHeight="1" outlineLevel="1" x14ac:dyDescent="0.45">
      <c r="A209" s="27">
        <v>183</v>
      </c>
      <c r="B209" s="27">
        <v>183</v>
      </c>
      <c r="C209" s="27" t="s">
        <v>312</v>
      </c>
      <c r="D209" s="27" t="s">
        <v>17</v>
      </c>
      <c r="E209" s="28">
        <v>9354</v>
      </c>
      <c r="F209" s="29">
        <f t="shared" si="57"/>
        <v>7513600.5</v>
      </c>
      <c r="G209" s="29">
        <f t="shared" si="58"/>
        <v>206508.25800000003</v>
      </c>
      <c r="H209" s="30">
        <f t="shared" si="54"/>
        <v>7720108.7580000004</v>
      </c>
      <c r="I209" s="29">
        <v>803.25</v>
      </c>
      <c r="J209" s="29">
        <v>22.077000000000002</v>
      </c>
      <c r="K209" s="29">
        <f t="shared" si="55"/>
        <v>825.327</v>
      </c>
      <c r="L209" s="31" t="s">
        <v>313</v>
      </c>
    </row>
    <row r="210" spans="1:61" ht="57" hidden="1" customHeight="1" outlineLevel="1" x14ac:dyDescent="0.45">
      <c r="A210" s="27">
        <v>184</v>
      </c>
      <c r="B210" s="27">
        <v>184</v>
      </c>
      <c r="C210" s="27" t="s">
        <v>314</v>
      </c>
      <c r="D210" s="27" t="s">
        <v>17</v>
      </c>
      <c r="E210" s="28">
        <v>9354</v>
      </c>
      <c r="F210" s="29">
        <f t="shared" si="57"/>
        <v>8586972</v>
      </c>
      <c r="G210" s="29">
        <f t="shared" si="58"/>
        <v>1981738.4400000002</v>
      </c>
      <c r="H210" s="30">
        <f t="shared" si="54"/>
        <v>10568710.439999999</v>
      </c>
      <c r="I210" s="29">
        <v>918</v>
      </c>
      <c r="J210" s="29">
        <v>211.86</v>
      </c>
      <c r="K210" s="29">
        <f t="shared" si="55"/>
        <v>1129.8600000000001</v>
      </c>
      <c r="L210" s="31" t="s">
        <v>315</v>
      </c>
    </row>
    <row r="211" spans="1:61" ht="71.25" hidden="1" customHeight="1" outlineLevel="1" x14ac:dyDescent="0.45">
      <c r="A211" s="27">
        <v>185</v>
      </c>
      <c r="B211" s="27">
        <v>185</v>
      </c>
      <c r="C211" s="27" t="s">
        <v>316</v>
      </c>
      <c r="D211" s="27" t="s">
        <v>17</v>
      </c>
      <c r="E211" s="28">
        <v>9354</v>
      </c>
      <c r="F211" s="29">
        <f t="shared" si="57"/>
        <v>7513600.5</v>
      </c>
      <c r="G211" s="29">
        <f t="shared" si="58"/>
        <v>396347.68800000002</v>
      </c>
      <c r="H211" s="30">
        <f t="shared" si="54"/>
        <v>7909948.1880000001</v>
      </c>
      <c r="I211" s="29">
        <v>803.25</v>
      </c>
      <c r="J211" s="29">
        <v>42.372</v>
      </c>
      <c r="K211" s="29">
        <f t="shared" si="55"/>
        <v>845.62199999999996</v>
      </c>
      <c r="L211" s="31" t="s">
        <v>317</v>
      </c>
    </row>
    <row r="212" spans="1:61" ht="85.5" hidden="1" customHeight="1" outlineLevel="1" x14ac:dyDescent="0.45">
      <c r="A212" s="27">
        <v>186</v>
      </c>
      <c r="B212" s="27">
        <v>186</v>
      </c>
      <c r="C212" s="27" t="s">
        <v>318</v>
      </c>
      <c r="D212" s="27" t="s">
        <v>17</v>
      </c>
      <c r="E212" s="28">
        <v>3842</v>
      </c>
      <c r="F212" s="29">
        <f t="shared" si="57"/>
        <v>3086086.5</v>
      </c>
      <c r="G212" s="29">
        <f t="shared" si="58"/>
        <v>84819.834000000003</v>
      </c>
      <c r="H212" s="30">
        <f t="shared" si="54"/>
        <v>3170906.3339999998</v>
      </c>
      <c r="I212" s="29">
        <v>803.25</v>
      </c>
      <c r="J212" s="29">
        <v>22.077000000000002</v>
      </c>
      <c r="K212" s="29">
        <f t="shared" si="55"/>
        <v>825.327</v>
      </c>
      <c r="L212" s="31" t="s">
        <v>313</v>
      </c>
    </row>
    <row r="213" spans="1:61" ht="71.25" hidden="1" customHeight="1" outlineLevel="1" x14ac:dyDescent="0.45">
      <c r="A213" s="27">
        <v>187</v>
      </c>
      <c r="B213" s="27">
        <v>187</v>
      </c>
      <c r="C213" s="27" t="s">
        <v>319</v>
      </c>
      <c r="D213" s="27" t="s">
        <v>17</v>
      </c>
      <c r="E213" s="28">
        <v>3842</v>
      </c>
      <c r="F213" s="29">
        <f t="shared" si="57"/>
        <v>3526956</v>
      </c>
      <c r="G213" s="29">
        <f t="shared" si="58"/>
        <v>732569.50800000003</v>
      </c>
      <c r="H213" s="30">
        <f t="shared" si="54"/>
        <v>4259525.5080000004</v>
      </c>
      <c r="I213" s="29">
        <v>918</v>
      </c>
      <c r="J213" s="29">
        <v>190.67400000000001</v>
      </c>
      <c r="K213" s="29">
        <f t="shared" si="55"/>
        <v>1108.674</v>
      </c>
      <c r="L213" s="31" t="s">
        <v>320</v>
      </c>
    </row>
    <row r="214" spans="1:61" ht="85.5" hidden="1" customHeight="1" outlineLevel="1" x14ac:dyDescent="0.45">
      <c r="A214" s="27">
        <v>188</v>
      </c>
      <c r="B214" s="27">
        <v>188</v>
      </c>
      <c r="C214" s="27" t="s">
        <v>321</v>
      </c>
      <c r="D214" s="27" t="s">
        <v>17</v>
      </c>
      <c r="E214" s="28">
        <v>3842</v>
      </c>
      <c r="F214" s="29">
        <f t="shared" si="57"/>
        <v>4232347.1999999993</v>
      </c>
      <c r="G214" s="29">
        <f t="shared" si="58"/>
        <v>162793.22399999999</v>
      </c>
      <c r="H214" s="30">
        <f t="shared" si="54"/>
        <v>4395140.4239999996</v>
      </c>
      <c r="I214" s="29">
        <v>1101.5999999999999</v>
      </c>
      <c r="J214" s="29">
        <v>42.372</v>
      </c>
      <c r="K214" s="29">
        <f t="shared" si="55"/>
        <v>1143.972</v>
      </c>
      <c r="L214" s="31" t="s">
        <v>317</v>
      </c>
    </row>
    <row r="215" spans="1:61" s="22" customFormat="1" ht="28.5" collapsed="1" x14ac:dyDescent="0.45">
      <c r="A215" s="18"/>
      <c r="B215" s="18"/>
      <c r="C215" s="18" t="s">
        <v>322</v>
      </c>
      <c r="D215" s="18"/>
      <c r="E215" s="23"/>
      <c r="F215" s="35">
        <f t="shared" ref="F215:H215" si="59">SUM(F216:F225)</f>
        <v>1151729.6849999998</v>
      </c>
      <c r="G215" s="35">
        <f t="shared" si="59"/>
        <v>141248.02141890003</v>
      </c>
      <c r="H215" s="35">
        <f t="shared" si="59"/>
        <v>1292977.7064189001</v>
      </c>
      <c r="I215" s="35"/>
      <c r="J215" s="35"/>
      <c r="K215" s="25">
        <f t="shared" si="55"/>
        <v>0</v>
      </c>
      <c r="L215" s="26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</row>
    <row r="216" spans="1:61" ht="71.25" hidden="1" customHeight="1" outlineLevel="1" x14ac:dyDescent="0.45">
      <c r="A216" s="27">
        <v>189</v>
      </c>
      <c r="B216" s="27">
        <v>189</v>
      </c>
      <c r="C216" s="27" t="s">
        <v>323</v>
      </c>
      <c r="D216" s="27" t="s">
        <v>29</v>
      </c>
      <c r="E216" s="28">
        <v>5.7</v>
      </c>
      <c r="F216" s="29">
        <f t="shared" ref="F216:F225" si="60">I216*E216</f>
        <v>164826.9</v>
      </c>
      <c r="G216" s="29">
        <f t="shared" ref="G216:G225" si="61">J216*E216</f>
        <v>0</v>
      </c>
      <c r="H216" s="30">
        <f t="shared" si="54"/>
        <v>164826.9</v>
      </c>
      <c r="I216" s="29">
        <v>28917</v>
      </c>
      <c r="J216" s="29">
        <v>0</v>
      </c>
      <c r="K216" s="29">
        <f t="shared" si="55"/>
        <v>28917</v>
      </c>
      <c r="L216" s="31" t="s">
        <v>324</v>
      </c>
    </row>
    <row r="217" spans="1:61" ht="28.5" hidden="1" customHeight="1" outlineLevel="1" x14ac:dyDescent="0.45">
      <c r="A217" s="27">
        <v>190</v>
      </c>
      <c r="B217" s="27">
        <v>190</v>
      </c>
      <c r="C217" s="27" t="s">
        <v>325</v>
      </c>
      <c r="D217" s="27" t="s">
        <v>29</v>
      </c>
      <c r="E217" s="28">
        <v>5</v>
      </c>
      <c r="F217" s="29">
        <f t="shared" si="60"/>
        <v>144585</v>
      </c>
      <c r="G217" s="29">
        <f t="shared" si="61"/>
        <v>0</v>
      </c>
      <c r="H217" s="30">
        <f t="shared" si="54"/>
        <v>144585</v>
      </c>
      <c r="I217" s="29">
        <v>28917</v>
      </c>
      <c r="J217" s="29">
        <v>0</v>
      </c>
      <c r="K217" s="29">
        <f t="shared" si="55"/>
        <v>28917</v>
      </c>
      <c r="L217" s="31"/>
    </row>
    <row r="218" spans="1:61" ht="42.75" hidden="1" customHeight="1" outlineLevel="1" x14ac:dyDescent="0.45">
      <c r="A218" s="27">
        <v>191</v>
      </c>
      <c r="B218" s="27">
        <v>191</v>
      </c>
      <c r="C218" s="27" t="s">
        <v>326</v>
      </c>
      <c r="D218" s="27" t="s">
        <v>22</v>
      </c>
      <c r="E218" s="28">
        <v>60</v>
      </c>
      <c r="F218" s="29">
        <f t="shared" si="60"/>
        <v>34425</v>
      </c>
      <c r="G218" s="29">
        <f t="shared" si="61"/>
        <v>0</v>
      </c>
      <c r="H218" s="30">
        <f t="shared" si="54"/>
        <v>34425</v>
      </c>
      <c r="I218" s="29">
        <v>573.75</v>
      </c>
      <c r="J218" s="29">
        <v>0</v>
      </c>
      <c r="K218" s="29">
        <f t="shared" si="55"/>
        <v>573.75</v>
      </c>
      <c r="L218" s="31"/>
    </row>
    <row r="219" spans="1:61" ht="57" hidden="1" customHeight="1" outlineLevel="1" x14ac:dyDescent="0.45">
      <c r="A219" s="27">
        <v>192</v>
      </c>
      <c r="B219" s="27">
        <v>192</v>
      </c>
      <c r="C219" s="27" t="s">
        <v>327</v>
      </c>
      <c r="D219" s="27" t="s">
        <v>22</v>
      </c>
      <c r="E219" s="28">
        <v>45</v>
      </c>
      <c r="F219" s="29">
        <f t="shared" si="60"/>
        <v>61965</v>
      </c>
      <c r="G219" s="29">
        <f t="shared" si="61"/>
        <v>9962.7165000000005</v>
      </c>
      <c r="H219" s="30">
        <f t="shared" si="54"/>
        <v>71927.716499999995</v>
      </c>
      <c r="I219" s="29">
        <v>1377</v>
      </c>
      <c r="J219" s="29">
        <v>221.39370000000002</v>
      </c>
      <c r="K219" s="29">
        <f t="shared" si="55"/>
        <v>1598.3937000000001</v>
      </c>
      <c r="L219" s="31" t="s">
        <v>328</v>
      </c>
    </row>
    <row r="220" spans="1:61" ht="128.25" hidden="1" customHeight="1" outlineLevel="1" x14ac:dyDescent="0.45">
      <c r="A220" s="27">
        <v>193</v>
      </c>
      <c r="B220" s="27">
        <v>193</v>
      </c>
      <c r="C220" s="27" t="s">
        <v>329</v>
      </c>
      <c r="D220" s="27" t="s">
        <v>109</v>
      </c>
      <c r="E220" s="28">
        <v>1.2929999999999999</v>
      </c>
      <c r="F220" s="29">
        <f t="shared" si="60"/>
        <v>385766.55</v>
      </c>
      <c r="G220" s="29">
        <f t="shared" si="61"/>
        <v>131260.51551690002</v>
      </c>
      <c r="H220" s="30">
        <f t="shared" si="54"/>
        <v>517027.06551690004</v>
      </c>
      <c r="I220" s="29">
        <v>298350</v>
      </c>
      <c r="J220" s="29">
        <v>101516.25330000001</v>
      </c>
      <c r="K220" s="29">
        <f t="shared" si="55"/>
        <v>399866.25329999998</v>
      </c>
      <c r="L220" s="31" t="s">
        <v>330</v>
      </c>
    </row>
    <row r="221" spans="1:61" ht="28.5" hidden="1" customHeight="1" outlineLevel="1" x14ac:dyDescent="0.45">
      <c r="A221" s="27"/>
      <c r="B221" s="27"/>
      <c r="C221" s="18" t="s">
        <v>331</v>
      </c>
      <c r="D221" s="27"/>
      <c r="E221" s="28"/>
      <c r="F221" s="29">
        <f t="shared" si="60"/>
        <v>0</v>
      </c>
      <c r="G221" s="29">
        <f t="shared" si="61"/>
        <v>0</v>
      </c>
      <c r="H221" s="30">
        <f t="shared" si="54"/>
        <v>0</v>
      </c>
      <c r="I221" s="29">
        <v>0</v>
      </c>
      <c r="J221" s="29">
        <v>0</v>
      </c>
      <c r="K221" s="29">
        <f t="shared" si="55"/>
        <v>0</v>
      </c>
      <c r="L221" s="26"/>
    </row>
    <row r="222" spans="1:61" ht="28.5" hidden="1" customHeight="1" outlineLevel="1" x14ac:dyDescent="0.45">
      <c r="A222" s="27">
        <v>194</v>
      </c>
      <c r="B222" s="27">
        <v>194</v>
      </c>
      <c r="C222" s="27" t="s">
        <v>332</v>
      </c>
      <c r="D222" s="27" t="s">
        <v>34</v>
      </c>
      <c r="E222" s="28">
        <v>4.24</v>
      </c>
      <c r="F222" s="29">
        <f t="shared" si="60"/>
        <v>151800.48000000001</v>
      </c>
      <c r="G222" s="29">
        <f t="shared" si="61"/>
        <v>0</v>
      </c>
      <c r="H222" s="30">
        <f t="shared" si="54"/>
        <v>151800.48000000001</v>
      </c>
      <c r="I222" s="29">
        <v>35802</v>
      </c>
      <c r="J222" s="29">
        <v>0</v>
      </c>
      <c r="K222" s="29">
        <f t="shared" si="55"/>
        <v>35802</v>
      </c>
      <c r="L222" s="31" t="s">
        <v>333</v>
      </c>
    </row>
    <row r="223" spans="1:61" ht="42.75" hidden="1" customHeight="1" outlineLevel="1" x14ac:dyDescent="0.45">
      <c r="A223" s="27">
        <v>195</v>
      </c>
      <c r="B223" s="27">
        <v>195</v>
      </c>
      <c r="C223" s="27" t="s">
        <v>334</v>
      </c>
      <c r="D223" s="27" t="s">
        <v>34</v>
      </c>
      <c r="E223" s="28">
        <v>13.65</v>
      </c>
      <c r="F223" s="29">
        <f t="shared" si="60"/>
        <v>203623.875</v>
      </c>
      <c r="G223" s="29">
        <f t="shared" si="61"/>
        <v>0</v>
      </c>
      <c r="H223" s="30">
        <f t="shared" si="54"/>
        <v>203623.875</v>
      </c>
      <c r="I223" s="29">
        <v>14917.5</v>
      </c>
      <c r="J223" s="29">
        <v>0</v>
      </c>
      <c r="K223" s="29">
        <f t="shared" si="55"/>
        <v>14917.5</v>
      </c>
      <c r="L223" s="31" t="s">
        <v>335</v>
      </c>
    </row>
    <row r="224" spans="1:61" ht="42.75" hidden="1" customHeight="1" outlineLevel="1" x14ac:dyDescent="0.45">
      <c r="A224" s="27">
        <v>196</v>
      </c>
      <c r="B224" s="27">
        <v>196</v>
      </c>
      <c r="C224" s="27" t="s">
        <v>336</v>
      </c>
      <c r="D224" s="27" t="s">
        <v>17</v>
      </c>
      <c r="E224" s="28">
        <v>1.18</v>
      </c>
      <c r="F224" s="29">
        <f t="shared" si="60"/>
        <v>3249.72</v>
      </c>
      <c r="G224" s="29">
        <f t="shared" si="61"/>
        <v>0</v>
      </c>
      <c r="H224" s="30">
        <f t="shared" si="54"/>
        <v>3249.72</v>
      </c>
      <c r="I224" s="29">
        <v>2754</v>
      </c>
      <c r="J224" s="29">
        <v>0</v>
      </c>
      <c r="K224" s="29">
        <f t="shared" si="55"/>
        <v>2754</v>
      </c>
      <c r="L224" s="31" t="s">
        <v>337</v>
      </c>
    </row>
    <row r="225" spans="1:61" ht="42.75" hidden="1" customHeight="1" outlineLevel="1" x14ac:dyDescent="0.45">
      <c r="A225" s="27">
        <v>197</v>
      </c>
      <c r="B225" s="27">
        <v>197</v>
      </c>
      <c r="C225" s="27" t="s">
        <v>336</v>
      </c>
      <c r="D225" s="27" t="s">
        <v>17</v>
      </c>
      <c r="E225" s="28">
        <v>0.54</v>
      </c>
      <c r="F225" s="29">
        <f t="shared" si="60"/>
        <v>1487.16</v>
      </c>
      <c r="G225" s="29">
        <f t="shared" si="61"/>
        <v>24.789402000000003</v>
      </c>
      <c r="H225" s="30">
        <f t="shared" si="54"/>
        <v>1511.9494020000002</v>
      </c>
      <c r="I225" s="29">
        <v>2754</v>
      </c>
      <c r="J225" s="29">
        <v>45.906300000000002</v>
      </c>
      <c r="K225" s="29">
        <f t="shared" si="55"/>
        <v>2799.9063000000001</v>
      </c>
      <c r="L225" s="31" t="s">
        <v>338</v>
      </c>
    </row>
    <row r="226" spans="1:61" s="22" customFormat="1" collapsed="1" x14ac:dyDescent="0.45">
      <c r="A226" s="18"/>
      <c r="B226" s="18"/>
      <c r="C226" s="18" t="s">
        <v>339</v>
      </c>
      <c r="D226" s="18"/>
      <c r="E226" s="23"/>
      <c r="F226" s="35">
        <f t="shared" ref="F226:H226" si="62">SUM(F227:F230)</f>
        <v>340293.87900000002</v>
      </c>
      <c r="G226" s="35">
        <f t="shared" si="62"/>
        <v>28008.799632000002</v>
      </c>
      <c r="H226" s="35">
        <f t="shared" si="62"/>
        <v>368302.678632</v>
      </c>
      <c r="I226" s="35"/>
      <c r="J226" s="35"/>
      <c r="K226" s="25">
        <f t="shared" si="55"/>
        <v>0</v>
      </c>
      <c r="L226" s="26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</row>
    <row r="227" spans="1:61" ht="85.5" hidden="1" customHeight="1" outlineLevel="1" x14ac:dyDescent="0.45">
      <c r="A227" s="27">
        <v>198</v>
      </c>
      <c r="B227" s="27">
        <v>198</v>
      </c>
      <c r="C227" s="27" t="s">
        <v>340</v>
      </c>
      <c r="D227" s="27" t="s">
        <v>34</v>
      </c>
      <c r="E227" s="28">
        <v>30.17</v>
      </c>
      <c r="F227" s="29">
        <f>I227*E227</f>
        <v>211874.859</v>
      </c>
      <c r="G227" s="29">
        <f>J227*E227</f>
        <v>26632.667061</v>
      </c>
      <c r="H227" s="30">
        <f t="shared" si="54"/>
        <v>238507.52606100001</v>
      </c>
      <c r="I227" s="29">
        <v>7022.7</v>
      </c>
      <c r="J227" s="29">
        <v>882.75329999999997</v>
      </c>
      <c r="K227" s="29">
        <f t="shared" si="55"/>
        <v>7905.4533000000001</v>
      </c>
      <c r="L227" s="31" t="s">
        <v>341</v>
      </c>
    </row>
    <row r="228" spans="1:61" ht="71.25" hidden="1" customHeight="1" outlineLevel="1" x14ac:dyDescent="0.45">
      <c r="A228" s="27">
        <v>199</v>
      </c>
      <c r="B228" s="27">
        <v>199</v>
      </c>
      <c r="C228" s="27" t="s">
        <v>342</v>
      </c>
      <c r="D228" s="27" t="s">
        <v>17</v>
      </c>
      <c r="E228" s="28">
        <v>4.12</v>
      </c>
      <c r="F228" s="29">
        <f>I228*E228</f>
        <v>5673.24</v>
      </c>
      <c r="G228" s="29">
        <f>J228*E228</f>
        <v>189.13395600000001</v>
      </c>
      <c r="H228" s="30">
        <f t="shared" si="54"/>
        <v>5862.3739559999995</v>
      </c>
      <c r="I228" s="29">
        <v>1377</v>
      </c>
      <c r="J228" s="29">
        <v>45.906300000000002</v>
      </c>
      <c r="K228" s="29">
        <f t="shared" si="55"/>
        <v>1422.9063000000001</v>
      </c>
      <c r="L228" s="31" t="s">
        <v>343</v>
      </c>
    </row>
    <row r="229" spans="1:61" ht="28.5" hidden="1" customHeight="1" outlineLevel="1" x14ac:dyDescent="0.45">
      <c r="A229" s="27">
        <v>200</v>
      </c>
      <c r="B229" s="27">
        <v>200</v>
      </c>
      <c r="C229" s="27" t="s">
        <v>344</v>
      </c>
      <c r="D229" s="27" t="s">
        <v>34</v>
      </c>
      <c r="E229" s="28">
        <v>8.83</v>
      </c>
      <c r="F229" s="29">
        <f>I229*E229</f>
        <v>121589.1</v>
      </c>
      <c r="G229" s="29">
        <f>J229*E229</f>
        <v>1169.2023750000003</v>
      </c>
      <c r="H229" s="30">
        <f t="shared" si="54"/>
        <v>122758.302375</v>
      </c>
      <c r="I229" s="29">
        <v>13770</v>
      </c>
      <c r="J229" s="29">
        <v>132.41250000000002</v>
      </c>
      <c r="K229" s="29">
        <f t="shared" si="55"/>
        <v>13902.4125</v>
      </c>
      <c r="L229" s="31" t="s">
        <v>345</v>
      </c>
    </row>
    <row r="230" spans="1:61" ht="71.25" hidden="1" customHeight="1" outlineLevel="1" x14ac:dyDescent="0.45">
      <c r="A230" s="27">
        <v>201</v>
      </c>
      <c r="B230" s="27">
        <v>201</v>
      </c>
      <c r="C230" s="27" t="s">
        <v>342</v>
      </c>
      <c r="D230" s="27" t="s">
        <v>17</v>
      </c>
      <c r="E230" s="28">
        <v>0.84</v>
      </c>
      <c r="F230" s="29">
        <f>I230*E230</f>
        <v>1156.68</v>
      </c>
      <c r="G230" s="29">
        <f>J230*E230</f>
        <v>17.796240000000001</v>
      </c>
      <c r="H230" s="30">
        <f t="shared" si="54"/>
        <v>1174.47624</v>
      </c>
      <c r="I230" s="29">
        <v>1377</v>
      </c>
      <c r="J230" s="29">
        <v>21.186</v>
      </c>
      <c r="K230" s="29">
        <f t="shared" si="55"/>
        <v>1398.1859999999999</v>
      </c>
      <c r="L230" s="31" t="s">
        <v>343</v>
      </c>
    </row>
    <row r="231" spans="1:61" s="22" customFormat="1" collapsed="1" x14ac:dyDescent="0.45">
      <c r="A231" s="18"/>
      <c r="B231" s="18"/>
      <c r="C231" s="18" t="s">
        <v>346</v>
      </c>
      <c r="D231" s="18"/>
      <c r="E231" s="23"/>
      <c r="F231" s="35">
        <f t="shared" ref="F231:H231" si="63">SUM(F232:F235)</f>
        <v>21775740.300000001</v>
      </c>
      <c r="G231" s="35">
        <f t="shared" si="63"/>
        <v>27508245.667194601</v>
      </c>
      <c r="H231" s="35">
        <f t="shared" si="63"/>
        <v>49283985.967194602</v>
      </c>
      <c r="I231" s="35"/>
      <c r="J231" s="35"/>
      <c r="K231" s="25">
        <f t="shared" si="55"/>
        <v>0</v>
      </c>
      <c r="L231" s="26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</row>
    <row r="232" spans="1:61" ht="85.5" hidden="1" customHeight="1" outlineLevel="1" x14ac:dyDescent="0.45">
      <c r="A232" s="27">
        <v>202</v>
      </c>
      <c r="B232" s="27">
        <v>202</v>
      </c>
      <c r="C232" s="27" t="s">
        <v>347</v>
      </c>
      <c r="D232" s="27" t="s">
        <v>109</v>
      </c>
      <c r="E232" s="28">
        <v>11.45</v>
      </c>
      <c r="F232" s="29">
        <f>I232*E232</f>
        <v>3468663</v>
      </c>
      <c r="G232" s="29">
        <f>J232*E232</f>
        <v>768169.08778499987</v>
      </c>
      <c r="H232" s="30">
        <f t="shared" si="54"/>
        <v>4236832.087785</v>
      </c>
      <c r="I232" s="29">
        <v>302940</v>
      </c>
      <c r="J232" s="29">
        <v>67089.003299999997</v>
      </c>
      <c r="K232" s="29">
        <f t="shared" si="55"/>
        <v>370029.00329999998</v>
      </c>
      <c r="L232" s="31" t="s">
        <v>348</v>
      </c>
    </row>
    <row r="233" spans="1:61" ht="42.75" hidden="1" customHeight="1" outlineLevel="1" x14ac:dyDescent="0.45">
      <c r="A233" s="27">
        <v>203</v>
      </c>
      <c r="B233" s="27">
        <v>203</v>
      </c>
      <c r="C233" s="27" t="s">
        <v>349</v>
      </c>
      <c r="D233" s="27" t="s">
        <v>17</v>
      </c>
      <c r="E233" s="28">
        <v>1278.42</v>
      </c>
      <c r="F233" s="29">
        <f>I233*E233</f>
        <v>11149100.82</v>
      </c>
      <c r="G233" s="29">
        <f>J233*E233</f>
        <v>2990596.1445360007</v>
      </c>
      <c r="H233" s="30">
        <f t="shared" si="54"/>
        <v>14139696.964536</v>
      </c>
      <c r="I233" s="29">
        <v>8721</v>
      </c>
      <c r="J233" s="29">
        <v>2339.2908000000002</v>
      </c>
      <c r="K233" s="29">
        <f t="shared" si="55"/>
        <v>11060.290800000001</v>
      </c>
      <c r="L233" s="31" t="s">
        <v>350</v>
      </c>
    </row>
    <row r="234" spans="1:61" ht="71.25" hidden="1" customHeight="1" outlineLevel="1" x14ac:dyDescent="0.45">
      <c r="A234" s="27">
        <v>204</v>
      </c>
      <c r="B234" s="27">
        <v>204</v>
      </c>
      <c r="C234" s="27" t="s">
        <v>351</v>
      </c>
      <c r="D234" s="27" t="s">
        <v>17</v>
      </c>
      <c r="E234" s="28">
        <v>1037.088</v>
      </c>
      <c r="F234" s="29">
        <f>I234*E234</f>
        <v>7140350.8799999999</v>
      </c>
      <c r="G234" s="29">
        <f>J234*E234</f>
        <v>23325760.371513598</v>
      </c>
      <c r="H234" s="30">
        <f t="shared" si="54"/>
        <v>30466111.251513597</v>
      </c>
      <c r="I234" s="29">
        <v>6885</v>
      </c>
      <c r="J234" s="29">
        <v>22491.592199999999</v>
      </c>
      <c r="K234" s="29">
        <f t="shared" si="55"/>
        <v>29376.592199999999</v>
      </c>
      <c r="L234" s="31" t="s">
        <v>352</v>
      </c>
    </row>
    <row r="235" spans="1:61" ht="28.5" hidden="1" customHeight="1" outlineLevel="1" x14ac:dyDescent="0.45">
      <c r="A235" s="27">
        <v>205</v>
      </c>
      <c r="B235" s="27">
        <v>205</v>
      </c>
      <c r="C235" s="27" t="s">
        <v>353</v>
      </c>
      <c r="D235" s="27" t="s">
        <v>17</v>
      </c>
      <c r="E235" s="28">
        <v>19.2</v>
      </c>
      <c r="F235" s="29">
        <f>I235*E235</f>
        <v>17625.599999999999</v>
      </c>
      <c r="G235" s="29">
        <f>J235*E235</f>
        <v>423720.06336000009</v>
      </c>
      <c r="H235" s="30">
        <f t="shared" si="54"/>
        <v>441345.66336000006</v>
      </c>
      <c r="I235" s="29">
        <v>918</v>
      </c>
      <c r="J235" s="29">
        <v>22068.753300000004</v>
      </c>
      <c r="K235" s="29">
        <f t="shared" si="55"/>
        <v>22986.753300000004</v>
      </c>
      <c r="L235" s="31" t="s">
        <v>354</v>
      </c>
    </row>
    <row r="236" spans="1:61" s="22" customFormat="1" ht="28.5" collapsed="1" x14ac:dyDescent="0.45">
      <c r="A236" s="18"/>
      <c r="B236" s="18"/>
      <c r="C236" s="18" t="s">
        <v>355</v>
      </c>
      <c r="D236" s="18"/>
      <c r="E236" s="23"/>
      <c r="F236" s="35">
        <f t="shared" ref="F236:H236" si="64">SUM(F237)</f>
        <v>1036777.725</v>
      </c>
      <c r="G236" s="35">
        <f t="shared" si="64"/>
        <v>248137.27587000001</v>
      </c>
      <c r="H236" s="35">
        <f t="shared" si="64"/>
        <v>1284915.0008700001</v>
      </c>
      <c r="I236" s="35"/>
      <c r="J236" s="35"/>
      <c r="K236" s="25">
        <f t="shared" si="55"/>
        <v>0</v>
      </c>
      <c r="L236" s="26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</row>
    <row r="237" spans="1:61" ht="213.75" hidden="1" customHeight="1" outlineLevel="1" x14ac:dyDescent="0.45">
      <c r="A237" s="27">
        <v>206</v>
      </c>
      <c r="B237" s="27">
        <v>206</v>
      </c>
      <c r="C237" s="27" t="s">
        <v>356</v>
      </c>
      <c r="D237" s="27" t="s">
        <v>34</v>
      </c>
      <c r="E237" s="28">
        <v>1003.9</v>
      </c>
      <c r="F237" s="29">
        <f>I237*E237</f>
        <v>1036777.725</v>
      </c>
      <c r="G237" s="29">
        <f>J237*E237</f>
        <v>248137.27587000001</v>
      </c>
      <c r="H237" s="30">
        <f t="shared" si="54"/>
        <v>1284915.0008700001</v>
      </c>
      <c r="I237" s="29">
        <v>1032.75</v>
      </c>
      <c r="J237" s="29">
        <v>247.17330000000001</v>
      </c>
      <c r="K237" s="29">
        <f t="shared" si="55"/>
        <v>1279.9232999999999</v>
      </c>
      <c r="L237" s="31" t="s">
        <v>357</v>
      </c>
    </row>
    <row r="238" spans="1:61" s="22" customFormat="1" ht="42.75" customHeight="1" collapsed="1" x14ac:dyDescent="0.45">
      <c r="A238" s="18"/>
      <c r="B238" s="18"/>
      <c r="C238" s="11" t="s">
        <v>358</v>
      </c>
      <c r="D238" s="11"/>
      <c r="E238" s="19"/>
      <c r="F238" s="20">
        <f t="shared" ref="F238:H238" si="65">F239+F240+F241+F242+F243+F244+F245+F246+F247+F254+F265+F267+F274+F279+F285+F290+F293+F300+F304+F308+F312+F317</f>
        <v>59046319.056186013</v>
      </c>
      <c r="G238" s="20">
        <f t="shared" si="65"/>
        <v>54519351.532093801</v>
      </c>
      <c r="H238" s="20">
        <f t="shared" si="65"/>
        <v>113565670.5882798</v>
      </c>
      <c r="I238" s="20"/>
      <c r="J238" s="20"/>
      <c r="K238" s="21">
        <f t="shared" si="55"/>
        <v>0</v>
      </c>
      <c r="L238" s="15" t="s">
        <v>359</v>
      </c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</row>
    <row r="239" spans="1:61" ht="99.75" hidden="1" customHeight="1" outlineLevel="1" x14ac:dyDescent="0.45">
      <c r="A239" s="27">
        <v>207</v>
      </c>
      <c r="B239" s="27">
        <v>207</v>
      </c>
      <c r="C239" s="27" t="s">
        <v>360</v>
      </c>
      <c r="D239" s="27" t="s">
        <v>109</v>
      </c>
      <c r="E239" s="36">
        <v>95.203000000000003</v>
      </c>
      <c r="F239" s="29">
        <f t="shared" ref="F239:F246" si="66">I239*E239</f>
        <v>9751248.1975499988</v>
      </c>
      <c r="G239" s="29">
        <f t="shared" ref="G239:G246" si="67">J239*E239</f>
        <v>8332610.4439875009</v>
      </c>
      <c r="H239" s="30">
        <f t="shared" si="54"/>
        <v>18083858.641537499</v>
      </c>
      <c r="I239" s="29">
        <v>102425.84999999999</v>
      </c>
      <c r="J239" s="29">
        <v>87524.662500000006</v>
      </c>
      <c r="K239" s="29">
        <f t="shared" si="55"/>
        <v>189950.51250000001</v>
      </c>
      <c r="L239" s="31" t="s">
        <v>361</v>
      </c>
    </row>
    <row r="240" spans="1:61" ht="28.5" hidden="1" customHeight="1" outlineLevel="1" x14ac:dyDescent="0.45">
      <c r="A240" s="27">
        <v>208</v>
      </c>
      <c r="B240" s="27">
        <v>208</v>
      </c>
      <c r="C240" s="27" t="s">
        <v>362</v>
      </c>
      <c r="D240" s="27" t="s">
        <v>17</v>
      </c>
      <c r="E240" s="28">
        <v>9577.7999999999993</v>
      </c>
      <c r="F240" s="29">
        <f t="shared" si="66"/>
        <v>4616020.71</v>
      </c>
      <c r="G240" s="29">
        <f t="shared" si="67"/>
        <v>1929591.4770000002</v>
      </c>
      <c r="H240" s="30">
        <f t="shared" si="54"/>
        <v>6545612.1869999999</v>
      </c>
      <c r="I240" s="29">
        <v>481.95</v>
      </c>
      <c r="J240" s="29">
        <v>201.46500000000003</v>
      </c>
      <c r="K240" s="29">
        <f t="shared" si="55"/>
        <v>683.41499999999996</v>
      </c>
      <c r="L240" s="31" t="s">
        <v>363</v>
      </c>
    </row>
    <row r="241" spans="1:61" ht="85.5" hidden="1" customHeight="1" outlineLevel="1" x14ac:dyDescent="0.45">
      <c r="A241" s="27">
        <v>209</v>
      </c>
      <c r="B241" s="27">
        <v>209</v>
      </c>
      <c r="C241" s="27" t="s">
        <v>364</v>
      </c>
      <c r="D241" s="27" t="s">
        <v>17</v>
      </c>
      <c r="E241" s="28">
        <v>9577.7999999999993</v>
      </c>
      <c r="F241" s="29">
        <f t="shared" si="66"/>
        <v>2417915.61</v>
      </c>
      <c r="G241" s="29">
        <f t="shared" si="67"/>
        <v>15408190.929780001</v>
      </c>
      <c r="H241" s="30">
        <f t="shared" si="54"/>
        <v>17826106.539780002</v>
      </c>
      <c r="I241" s="29">
        <v>252.45</v>
      </c>
      <c r="J241" s="29">
        <v>1608.7401000000002</v>
      </c>
      <c r="K241" s="29">
        <f t="shared" si="55"/>
        <v>1861.1901000000003</v>
      </c>
      <c r="L241" s="31" t="s">
        <v>365</v>
      </c>
    </row>
    <row r="242" spans="1:61" ht="42.75" hidden="1" customHeight="1" outlineLevel="1" x14ac:dyDescent="0.45">
      <c r="A242" s="27">
        <v>210</v>
      </c>
      <c r="B242" s="27">
        <v>210</v>
      </c>
      <c r="C242" s="27" t="s">
        <v>366</v>
      </c>
      <c r="D242" s="27" t="s">
        <v>22</v>
      </c>
      <c r="E242" s="28">
        <v>47889</v>
      </c>
      <c r="F242" s="29">
        <f t="shared" si="66"/>
        <v>0</v>
      </c>
      <c r="G242" s="29">
        <f t="shared" si="67"/>
        <v>504163.44</v>
      </c>
      <c r="H242" s="30">
        <f t="shared" si="54"/>
        <v>504163.44</v>
      </c>
      <c r="I242" s="29">
        <v>0</v>
      </c>
      <c r="J242" s="29">
        <v>10.527750422852847</v>
      </c>
      <c r="K242" s="29">
        <f t="shared" si="55"/>
        <v>10.527750422852847</v>
      </c>
      <c r="L242" s="31" t="s">
        <v>367</v>
      </c>
    </row>
    <row r="243" spans="1:61" ht="42.75" hidden="1" customHeight="1" outlineLevel="1" x14ac:dyDescent="0.45">
      <c r="A243" s="27">
        <v>211</v>
      </c>
      <c r="B243" s="27">
        <v>211</v>
      </c>
      <c r="C243" s="27" t="s">
        <v>368</v>
      </c>
      <c r="D243" s="27" t="s">
        <v>17</v>
      </c>
      <c r="E243" s="28">
        <v>9577.7999999999993</v>
      </c>
      <c r="F243" s="29">
        <f t="shared" si="66"/>
        <v>10990525.5</v>
      </c>
      <c r="G243" s="29">
        <f t="shared" si="67"/>
        <v>8412165.4577399995</v>
      </c>
      <c r="H243" s="30">
        <f t="shared" si="54"/>
        <v>19402690.957740001</v>
      </c>
      <c r="I243" s="29">
        <v>1147.5</v>
      </c>
      <c r="J243" s="29">
        <v>878.29830000000004</v>
      </c>
      <c r="K243" s="29">
        <f t="shared" si="55"/>
        <v>2025.7982999999999</v>
      </c>
      <c r="L243" s="31" t="s">
        <v>369</v>
      </c>
    </row>
    <row r="244" spans="1:61" ht="28.5" hidden="1" customHeight="1" outlineLevel="1" x14ac:dyDescent="0.45">
      <c r="A244" s="27">
        <v>212</v>
      </c>
      <c r="B244" s="27">
        <v>212</v>
      </c>
      <c r="C244" s="27" t="s">
        <v>370</v>
      </c>
      <c r="D244" s="27" t="s">
        <v>22</v>
      </c>
      <c r="E244" s="28">
        <v>3</v>
      </c>
      <c r="F244" s="29">
        <f t="shared" si="66"/>
        <v>82620</v>
      </c>
      <c r="G244" s="29">
        <f t="shared" si="67"/>
        <v>193581.63</v>
      </c>
      <c r="H244" s="30">
        <f t="shared" si="54"/>
        <v>276201.63</v>
      </c>
      <c r="I244" s="29">
        <v>27540</v>
      </c>
      <c r="J244" s="29">
        <v>64527.210000000006</v>
      </c>
      <c r="K244" s="29">
        <f t="shared" si="55"/>
        <v>92067.21</v>
      </c>
      <c r="L244" s="31"/>
    </row>
    <row r="245" spans="1:61" ht="42.75" hidden="1" customHeight="1" outlineLevel="1" x14ac:dyDescent="0.45">
      <c r="A245" s="27">
        <v>213</v>
      </c>
      <c r="B245" s="27">
        <v>213</v>
      </c>
      <c r="C245" s="27" t="s">
        <v>371</v>
      </c>
      <c r="D245" s="27" t="s">
        <v>22</v>
      </c>
      <c r="E245" s="28">
        <v>1</v>
      </c>
      <c r="F245" s="29">
        <f t="shared" si="66"/>
        <v>43375.5</v>
      </c>
      <c r="G245" s="29">
        <f t="shared" si="67"/>
        <v>13695.660000000002</v>
      </c>
      <c r="H245" s="30">
        <f t="shared" si="54"/>
        <v>57071.16</v>
      </c>
      <c r="I245" s="29">
        <v>43375.5</v>
      </c>
      <c r="J245" s="29">
        <v>13695.660000000002</v>
      </c>
      <c r="K245" s="29">
        <f t="shared" si="55"/>
        <v>57071.16</v>
      </c>
      <c r="L245" s="31"/>
    </row>
    <row r="246" spans="1:61" ht="42.75" hidden="1" customHeight="1" outlineLevel="1" x14ac:dyDescent="0.45">
      <c r="A246" s="27">
        <v>214</v>
      </c>
      <c r="B246" s="27">
        <v>214</v>
      </c>
      <c r="C246" s="27" t="s">
        <v>372</v>
      </c>
      <c r="D246" s="27" t="s">
        <v>22</v>
      </c>
      <c r="E246" s="28">
        <v>1</v>
      </c>
      <c r="F246" s="29">
        <f t="shared" si="66"/>
        <v>52555.5</v>
      </c>
      <c r="G246" s="29">
        <f t="shared" si="67"/>
        <v>49909.86</v>
      </c>
      <c r="H246" s="30">
        <f t="shared" si="54"/>
        <v>102465.36</v>
      </c>
      <c r="I246" s="29">
        <v>52555.5</v>
      </c>
      <c r="J246" s="29">
        <v>49909.86</v>
      </c>
      <c r="K246" s="29">
        <f t="shared" si="55"/>
        <v>102465.36</v>
      </c>
      <c r="L246" s="31"/>
    </row>
    <row r="247" spans="1:61" s="22" customFormat="1" collapsed="1" x14ac:dyDescent="0.45">
      <c r="A247" s="18"/>
      <c r="B247" s="18"/>
      <c r="C247" s="18" t="s">
        <v>373</v>
      </c>
      <c r="D247" s="18"/>
      <c r="E247" s="23"/>
      <c r="F247" s="35">
        <f t="shared" ref="F247:H247" si="68">SUM(F248:F252)</f>
        <v>2042802.4499999997</v>
      </c>
      <c r="G247" s="35">
        <f t="shared" si="68"/>
        <v>711371.85213600006</v>
      </c>
      <c r="H247" s="35">
        <f t="shared" si="68"/>
        <v>2754174.3021359998</v>
      </c>
      <c r="I247" s="35"/>
      <c r="J247" s="35"/>
      <c r="K247" s="25">
        <f t="shared" si="55"/>
        <v>0</v>
      </c>
      <c r="L247" s="26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</row>
    <row r="248" spans="1:61" ht="42.75" hidden="1" customHeight="1" outlineLevel="1" x14ac:dyDescent="0.45">
      <c r="A248" s="27">
        <v>215</v>
      </c>
      <c r="B248" s="27">
        <v>215</v>
      </c>
      <c r="C248" s="27" t="s">
        <v>374</v>
      </c>
      <c r="D248" s="27" t="s">
        <v>17</v>
      </c>
      <c r="E248" s="28">
        <v>1008</v>
      </c>
      <c r="F248" s="29">
        <f>I248*E248</f>
        <v>219769.2</v>
      </c>
      <c r="G248" s="29">
        <f>J248*E248</f>
        <v>31145.083200000005</v>
      </c>
      <c r="H248" s="30">
        <f t="shared" si="54"/>
        <v>250914.28320000001</v>
      </c>
      <c r="I248" s="29">
        <v>218.02500000000001</v>
      </c>
      <c r="J248" s="29">
        <v>30.897900000000003</v>
      </c>
      <c r="K248" s="29">
        <f t="shared" si="55"/>
        <v>248.9229</v>
      </c>
      <c r="L248" s="31"/>
    </row>
    <row r="249" spans="1:61" ht="57" hidden="1" customHeight="1" outlineLevel="1" x14ac:dyDescent="0.45">
      <c r="A249" s="27">
        <v>216</v>
      </c>
      <c r="B249" s="27">
        <v>216</v>
      </c>
      <c r="C249" s="27" t="s">
        <v>375</v>
      </c>
      <c r="D249" s="27" t="s">
        <v>17</v>
      </c>
      <c r="E249" s="28">
        <v>3862</v>
      </c>
      <c r="F249" s="29">
        <f>I249*E249</f>
        <v>132949.34999999998</v>
      </c>
      <c r="G249" s="29">
        <f>J249*E249</f>
        <v>119327.68980000001</v>
      </c>
      <c r="H249" s="30">
        <f t="shared" si="54"/>
        <v>252277.03979999997</v>
      </c>
      <c r="I249" s="29">
        <v>34.424999999999997</v>
      </c>
      <c r="J249" s="29">
        <v>30.897900000000003</v>
      </c>
      <c r="K249" s="29">
        <f t="shared" si="55"/>
        <v>65.322900000000004</v>
      </c>
      <c r="L249" s="31" t="s">
        <v>376</v>
      </c>
    </row>
    <row r="250" spans="1:61" ht="28.5" hidden="1" customHeight="1" outlineLevel="1" x14ac:dyDescent="0.45">
      <c r="A250" s="27">
        <v>217</v>
      </c>
      <c r="B250" s="27">
        <v>217</v>
      </c>
      <c r="C250" s="27" t="s">
        <v>377</v>
      </c>
      <c r="D250" s="27" t="s">
        <v>109</v>
      </c>
      <c r="E250" s="28">
        <v>2.41</v>
      </c>
      <c r="F250" s="29">
        <f>I250*E250</f>
        <v>542033.1</v>
      </c>
      <c r="G250" s="29">
        <f>J250*E250</f>
        <v>202105.628406</v>
      </c>
      <c r="H250" s="30">
        <f t="shared" si="54"/>
        <v>744138.72840599995</v>
      </c>
      <c r="I250" s="29">
        <v>224910</v>
      </c>
      <c r="J250" s="29">
        <v>83861.256599999993</v>
      </c>
      <c r="K250" s="29">
        <f t="shared" si="55"/>
        <v>308771.25659999996</v>
      </c>
      <c r="L250" s="31" t="s">
        <v>378</v>
      </c>
    </row>
    <row r="251" spans="1:61" ht="44.45" hidden="1" customHeight="1" outlineLevel="1" x14ac:dyDescent="0.45">
      <c r="A251" s="27">
        <v>218</v>
      </c>
      <c r="B251" s="27">
        <v>218</v>
      </c>
      <c r="C251" s="27" t="s">
        <v>379</v>
      </c>
      <c r="D251" s="27" t="s">
        <v>17</v>
      </c>
      <c r="E251" s="28">
        <v>625.29999999999995</v>
      </c>
      <c r="F251" s="29">
        <f>I251*E251</f>
        <v>1148050.7999999998</v>
      </c>
      <c r="G251" s="29">
        <f>J251*E251</f>
        <v>358793.4507300001</v>
      </c>
      <c r="H251" s="30">
        <f t="shared" si="54"/>
        <v>1506844.25073</v>
      </c>
      <c r="I251" s="29">
        <v>1836</v>
      </c>
      <c r="J251" s="29">
        <v>573.79410000000018</v>
      </c>
      <c r="K251" s="29">
        <f t="shared" si="55"/>
        <v>2409.7941000000001</v>
      </c>
      <c r="L251" s="31" t="s">
        <v>380</v>
      </c>
    </row>
    <row r="252" spans="1:61" ht="22.9" hidden="1" customHeight="1" outlineLevel="1" x14ac:dyDescent="0.45">
      <c r="A252" s="27"/>
      <c r="B252" s="27"/>
      <c r="C252" s="27"/>
      <c r="D252" s="27"/>
      <c r="E252" s="28"/>
      <c r="H252" s="30">
        <f t="shared" si="54"/>
        <v>0</v>
      </c>
      <c r="I252" s="29">
        <v>0</v>
      </c>
      <c r="J252" s="29">
        <v>0</v>
      </c>
      <c r="K252" s="29">
        <f t="shared" si="55"/>
        <v>0</v>
      </c>
      <c r="L252" s="31"/>
    </row>
    <row r="253" spans="1:61" s="22" customFormat="1" ht="42.75" customHeight="1" collapsed="1" x14ac:dyDescent="0.45">
      <c r="A253" s="18"/>
      <c r="B253" s="18"/>
      <c r="C253" s="11" t="s">
        <v>381</v>
      </c>
      <c r="D253" s="11"/>
      <c r="E253" s="19"/>
      <c r="F253" s="20"/>
      <c r="G253" s="20"/>
      <c r="H253" s="20"/>
      <c r="I253" s="20"/>
      <c r="J253" s="20"/>
      <c r="K253" s="21">
        <f t="shared" si="55"/>
        <v>0</v>
      </c>
      <c r="L253" s="15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</row>
    <row r="254" spans="1:61" s="22" customFormat="1" ht="42.75" x14ac:dyDescent="0.45">
      <c r="A254" s="18"/>
      <c r="B254" s="18"/>
      <c r="C254" s="18" t="s">
        <v>382</v>
      </c>
      <c r="D254" s="18"/>
      <c r="E254" s="23"/>
      <c r="F254" s="35">
        <f t="shared" ref="F254:H254" si="69">SUM(F255:F264)</f>
        <v>5368902.3449999997</v>
      </c>
      <c r="G254" s="35">
        <f t="shared" si="69"/>
        <v>5211099.7339500003</v>
      </c>
      <c r="H254" s="35">
        <f t="shared" si="69"/>
        <v>10580002.078950001</v>
      </c>
      <c r="I254" s="35"/>
      <c r="J254" s="35"/>
      <c r="K254" s="25">
        <f t="shared" si="55"/>
        <v>0</v>
      </c>
      <c r="L254" s="26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</row>
    <row r="255" spans="1:61" ht="42.75" hidden="1" customHeight="1" outlineLevel="1" x14ac:dyDescent="0.45">
      <c r="A255" s="27">
        <v>219</v>
      </c>
      <c r="B255" s="27">
        <v>219</v>
      </c>
      <c r="C255" s="27" t="s">
        <v>383</v>
      </c>
      <c r="D255" s="27" t="s">
        <v>29</v>
      </c>
      <c r="E255" s="28">
        <v>705.3</v>
      </c>
      <c r="F255" s="29">
        <f t="shared" ref="F255:F264" si="70">I255*E255</f>
        <v>566532.22499999998</v>
      </c>
      <c r="G255" s="29">
        <f t="shared" ref="G255:G264" si="71">J255*E255</f>
        <v>277064.40960000001</v>
      </c>
      <c r="H255" s="30">
        <f t="shared" si="54"/>
        <v>843596.63459999999</v>
      </c>
      <c r="I255" s="29">
        <v>803.25</v>
      </c>
      <c r="J255" s="29">
        <v>392.83200000000005</v>
      </c>
      <c r="K255" s="29">
        <f t="shared" si="55"/>
        <v>1196.0820000000001</v>
      </c>
      <c r="L255" s="31" t="s">
        <v>384</v>
      </c>
    </row>
    <row r="256" spans="1:61" ht="28.5" hidden="1" customHeight="1" outlineLevel="1" x14ac:dyDescent="0.45">
      <c r="A256" s="27">
        <v>220</v>
      </c>
      <c r="B256" s="27">
        <v>220</v>
      </c>
      <c r="C256" s="27" t="s">
        <v>385</v>
      </c>
      <c r="D256" s="27" t="s">
        <v>17</v>
      </c>
      <c r="E256" s="28">
        <v>458.4</v>
      </c>
      <c r="F256" s="29">
        <f t="shared" si="70"/>
        <v>462892.31999999995</v>
      </c>
      <c r="G256" s="29">
        <f t="shared" si="71"/>
        <v>182093.66999999998</v>
      </c>
      <c r="H256" s="30">
        <f t="shared" si="54"/>
        <v>644985.99</v>
      </c>
      <c r="I256" s="29">
        <v>1009.8</v>
      </c>
      <c r="J256" s="29">
        <v>397.23750000000001</v>
      </c>
      <c r="K256" s="29">
        <f t="shared" si="55"/>
        <v>1407.0374999999999</v>
      </c>
      <c r="L256" s="31" t="s">
        <v>386</v>
      </c>
    </row>
    <row r="257" spans="1:61" ht="156.75" hidden="1" customHeight="1" outlineLevel="1" x14ac:dyDescent="0.45">
      <c r="A257" s="27">
        <v>221</v>
      </c>
      <c r="B257" s="27">
        <v>221</v>
      </c>
      <c r="C257" s="27" t="s">
        <v>387</v>
      </c>
      <c r="D257" s="27" t="s">
        <v>29</v>
      </c>
      <c r="E257" s="28">
        <v>705.3</v>
      </c>
      <c r="F257" s="29">
        <f t="shared" si="70"/>
        <v>1861463.0249999999</v>
      </c>
      <c r="G257" s="29">
        <f t="shared" si="71"/>
        <v>2470495.6405800004</v>
      </c>
      <c r="H257" s="30">
        <f t="shared" si="54"/>
        <v>4331958.6655800007</v>
      </c>
      <c r="I257" s="29">
        <v>2639.25</v>
      </c>
      <c r="J257" s="29">
        <v>3502.758600000001</v>
      </c>
      <c r="K257" s="29">
        <f t="shared" si="55"/>
        <v>6142.008600000001</v>
      </c>
      <c r="L257" s="31" t="s">
        <v>388</v>
      </c>
    </row>
    <row r="258" spans="1:61" ht="71.25" hidden="1" customHeight="1" outlineLevel="1" x14ac:dyDescent="0.45">
      <c r="A258" s="27">
        <v>222</v>
      </c>
      <c r="B258" s="27">
        <v>222</v>
      </c>
      <c r="C258" s="27" t="s">
        <v>389</v>
      </c>
      <c r="D258" s="27" t="s">
        <v>29</v>
      </c>
      <c r="E258" s="28">
        <v>646.79999999999995</v>
      </c>
      <c r="F258" s="29">
        <f t="shared" si="70"/>
        <v>519542.1</v>
      </c>
      <c r="G258" s="29">
        <f t="shared" si="71"/>
        <v>298042.5294</v>
      </c>
      <c r="H258" s="30">
        <f t="shared" si="54"/>
        <v>817584.62939999998</v>
      </c>
      <c r="I258" s="29">
        <v>803.25</v>
      </c>
      <c r="J258" s="29">
        <v>460.7955</v>
      </c>
      <c r="K258" s="29">
        <f t="shared" si="55"/>
        <v>1264.0454999999999</v>
      </c>
      <c r="L258" s="31" t="s">
        <v>390</v>
      </c>
    </row>
    <row r="259" spans="1:61" ht="28.5" hidden="1" customHeight="1" outlineLevel="1" x14ac:dyDescent="0.45">
      <c r="A259" s="27"/>
      <c r="B259" s="27"/>
      <c r="C259" s="18" t="s">
        <v>391</v>
      </c>
      <c r="D259" s="27"/>
      <c r="E259" s="28"/>
      <c r="F259" s="29">
        <f t="shared" si="70"/>
        <v>0</v>
      </c>
      <c r="G259" s="29">
        <f t="shared" si="71"/>
        <v>0</v>
      </c>
      <c r="H259" s="30">
        <f t="shared" si="54"/>
        <v>0</v>
      </c>
      <c r="I259" s="29">
        <v>0</v>
      </c>
      <c r="J259" s="29">
        <v>0</v>
      </c>
      <c r="K259" s="29">
        <f t="shared" si="55"/>
        <v>0</v>
      </c>
      <c r="L259" s="26" t="s">
        <v>392</v>
      </c>
    </row>
    <row r="260" spans="1:61" ht="42.75" hidden="1" customHeight="1" outlineLevel="1" x14ac:dyDescent="0.45">
      <c r="A260" s="27">
        <v>223</v>
      </c>
      <c r="B260" s="27">
        <v>223</v>
      </c>
      <c r="C260" s="27" t="s">
        <v>393</v>
      </c>
      <c r="D260" s="27" t="s">
        <v>29</v>
      </c>
      <c r="E260" s="28">
        <v>375.3</v>
      </c>
      <c r="F260" s="29">
        <f t="shared" si="70"/>
        <v>301459.72500000003</v>
      </c>
      <c r="G260" s="29">
        <f t="shared" si="71"/>
        <v>146764.78047000003</v>
      </c>
      <c r="H260" s="30">
        <f t="shared" si="54"/>
        <v>448224.50547000009</v>
      </c>
      <c r="I260" s="29">
        <v>803.25</v>
      </c>
      <c r="J260" s="29">
        <v>391.05990000000003</v>
      </c>
      <c r="K260" s="29">
        <f t="shared" si="55"/>
        <v>1194.3099</v>
      </c>
      <c r="L260" s="31" t="s">
        <v>394</v>
      </c>
    </row>
    <row r="261" spans="1:61" ht="57" hidden="1" customHeight="1" outlineLevel="1" x14ac:dyDescent="0.45">
      <c r="A261" s="27">
        <v>224</v>
      </c>
      <c r="B261" s="27">
        <v>224</v>
      </c>
      <c r="C261" s="27" t="s">
        <v>395</v>
      </c>
      <c r="D261" s="27" t="s">
        <v>17</v>
      </c>
      <c r="E261" s="28">
        <v>210</v>
      </c>
      <c r="F261" s="29">
        <f t="shared" si="70"/>
        <v>192780</v>
      </c>
      <c r="G261" s="29">
        <f t="shared" si="71"/>
        <v>83419.875</v>
      </c>
      <c r="H261" s="30">
        <f t="shared" si="54"/>
        <v>276199.875</v>
      </c>
      <c r="I261" s="29">
        <v>918</v>
      </c>
      <c r="J261" s="29">
        <v>397.23750000000001</v>
      </c>
      <c r="K261" s="29">
        <f t="shared" si="55"/>
        <v>1315.2375</v>
      </c>
      <c r="L261" s="31" t="s">
        <v>396</v>
      </c>
    </row>
    <row r="262" spans="1:61" ht="28.5" hidden="1" customHeight="1" outlineLevel="1" x14ac:dyDescent="0.45">
      <c r="A262" s="27">
        <v>225</v>
      </c>
      <c r="B262" s="27">
        <v>225</v>
      </c>
      <c r="C262" s="27" t="s">
        <v>397</v>
      </c>
      <c r="D262" s="27" t="s">
        <v>17</v>
      </c>
      <c r="E262" s="28">
        <v>37.5</v>
      </c>
      <c r="F262" s="29">
        <f t="shared" si="70"/>
        <v>0</v>
      </c>
      <c r="G262" s="29">
        <f t="shared" si="71"/>
        <v>0</v>
      </c>
      <c r="H262" s="30">
        <f t="shared" si="54"/>
        <v>0</v>
      </c>
      <c r="I262" s="29">
        <v>0</v>
      </c>
      <c r="J262" s="29">
        <v>0</v>
      </c>
      <c r="K262" s="29">
        <f t="shared" si="55"/>
        <v>0</v>
      </c>
      <c r="L262" s="31" t="s">
        <v>398</v>
      </c>
    </row>
    <row r="263" spans="1:61" ht="128.25" hidden="1" customHeight="1" outlineLevel="1" x14ac:dyDescent="0.45">
      <c r="A263" s="27">
        <v>226</v>
      </c>
      <c r="B263" s="27">
        <v>226</v>
      </c>
      <c r="C263" s="27" t="s">
        <v>399</v>
      </c>
      <c r="D263" s="27" t="s">
        <v>400</v>
      </c>
      <c r="E263" s="28">
        <v>375.3</v>
      </c>
      <c r="F263" s="29">
        <f t="shared" si="70"/>
        <v>990510.52500000002</v>
      </c>
      <c r="G263" s="29">
        <f t="shared" si="71"/>
        <v>729513.95715000003</v>
      </c>
      <c r="H263" s="30">
        <f t="shared" si="54"/>
        <v>1720024.4821500001</v>
      </c>
      <c r="I263" s="29">
        <v>2639.25</v>
      </c>
      <c r="J263" s="29">
        <v>1943.8155000000002</v>
      </c>
      <c r="K263" s="29">
        <f t="shared" si="55"/>
        <v>4583.0655000000006</v>
      </c>
      <c r="L263" s="31" t="s">
        <v>401</v>
      </c>
    </row>
    <row r="264" spans="1:61" ht="57" hidden="1" customHeight="1" outlineLevel="1" x14ac:dyDescent="0.45">
      <c r="A264" s="27">
        <v>227</v>
      </c>
      <c r="B264" s="27">
        <v>227</v>
      </c>
      <c r="C264" s="27" t="s">
        <v>402</v>
      </c>
      <c r="D264" s="27" t="s">
        <v>29</v>
      </c>
      <c r="E264" s="28">
        <v>375.3</v>
      </c>
      <c r="F264" s="29">
        <f t="shared" si="70"/>
        <v>473722.42499999999</v>
      </c>
      <c r="G264" s="29">
        <f t="shared" si="71"/>
        <v>1023704.8717500002</v>
      </c>
      <c r="H264" s="30">
        <f t="shared" ref="H264:H327" si="72">F264+G264</f>
        <v>1497427.2967500002</v>
      </c>
      <c r="I264" s="29">
        <v>1262.25</v>
      </c>
      <c r="J264" s="29">
        <v>2727.6975000000002</v>
      </c>
      <c r="K264" s="29">
        <f t="shared" ref="K264:K327" si="73">I264+J264</f>
        <v>3989.9475000000002</v>
      </c>
      <c r="L264" s="31" t="s">
        <v>403</v>
      </c>
    </row>
    <row r="265" spans="1:61" s="22" customFormat="1" ht="28.5" collapsed="1" x14ac:dyDescent="0.45">
      <c r="A265" s="18"/>
      <c r="B265" s="18"/>
      <c r="C265" s="18" t="s">
        <v>404</v>
      </c>
      <c r="D265" s="18"/>
      <c r="E265" s="23"/>
      <c r="F265" s="35">
        <f t="shared" ref="F265:H265" si="74">F266</f>
        <v>506185.2</v>
      </c>
      <c r="G265" s="35">
        <f t="shared" si="74"/>
        <v>373174.94808000006</v>
      </c>
      <c r="H265" s="35">
        <f t="shared" si="74"/>
        <v>879360.14808000007</v>
      </c>
      <c r="I265" s="35"/>
      <c r="J265" s="35"/>
      <c r="K265" s="25">
        <f t="shared" si="73"/>
        <v>0</v>
      </c>
      <c r="L265" s="26" t="s">
        <v>405</v>
      </c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</row>
    <row r="266" spans="1:61" ht="114" hidden="1" customHeight="1" outlineLevel="1" x14ac:dyDescent="0.45">
      <c r="A266" s="27">
        <v>228</v>
      </c>
      <c r="B266" s="27">
        <v>228</v>
      </c>
      <c r="C266" s="27" t="s">
        <v>406</v>
      </c>
      <c r="D266" s="27" t="s">
        <v>29</v>
      </c>
      <c r="E266" s="28">
        <v>367.6</v>
      </c>
      <c r="F266" s="29">
        <f>I266*E266</f>
        <v>506185.2</v>
      </c>
      <c r="G266" s="29">
        <f>J266*E266</f>
        <v>373174.94808000006</v>
      </c>
      <c r="H266" s="30">
        <f t="shared" si="72"/>
        <v>879360.14808000007</v>
      </c>
      <c r="I266" s="29">
        <v>1377</v>
      </c>
      <c r="J266" s="29">
        <v>1015.1658000000001</v>
      </c>
      <c r="K266" s="29">
        <f t="shared" si="73"/>
        <v>2392.1658000000002</v>
      </c>
      <c r="L266" s="31" t="s">
        <v>407</v>
      </c>
    </row>
    <row r="267" spans="1:61" s="22" customFormat="1" collapsed="1" x14ac:dyDescent="0.45">
      <c r="A267" s="18"/>
      <c r="B267" s="18"/>
      <c r="C267" s="18" t="s">
        <v>408</v>
      </c>
      <c r="D267" s="18"/>
      <c r="E267" s="23"/>
      <c r="F267" s="35">
        <f t="shared" ref="F267:H267" si="75">SUM(F268:F273)</f>
        <v>201852.8235</v>
      </c>
      <c r="G267" s="35">
        <f t="shared" si="75"/>
        <v>781335.43093980011</v>
      </c>
      <c r="H267" s="35">
        <f t="shared" si="75"/>
        <v>983188.25443980005</v>
      </c>
      <c r="I267" s="35"/>
      <c r="J267" s="35"/>
      <c r="K267" s="25">
        <f t="shared" si="73"/>
        <v>0</v>
      </c>
      <c r="L267" s="26" t="s">
        <v>409</v>
      </c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</row>
    <row r="268" spans="1:61" ht="42.75" hidden="1" customHeight="1" outlineLevel="1" x14ac:dyDescent="0.45">
      <c r="A268" s="27">
        <v>229</v>
      </c>
      <c r="B268" s="27">
        <v>229</v>
      </c>
      <c r="C268" s="27" t="s">
        <v>393</v>
      </c>
      <c r="D268" s="27" t="s">
        <v>29</v>
      </c>
      <c r="E268" s="28">
        <v>91.948999999999998</v>
      </c>
      <c r="F268" s="29">
        <f t="shared" ref="F268:F273" si="76">I268*E268</f>
        <v>73858.034249999997</v>
      </c>
      <c r="G268" s="29">
        <f t="shared" ref="G268:G273" si="77">J268*E268</f>
        <v>37337.574116700009</v>
      </c>
      <c r="H268" s="30">
        <f t="shared" si="72"/>
        <v>111195.60836670001</v>
      </c>
      <c r="I268" s="29">
        <v>803.25</v>
      </c>
      <c r="J268" s="29">
        <v>406.06830000000008</v>
      </c>
      <c r="K268" s="29">
        <f t="shared" si="73"/>
        <v>1209.3183000000001</v>
      </c>
      <c r="L268" s="31" t="s">
        <v>410</v>
      </c>
    </row>
    <row r="269" spans="1:61" ht="28.5" hidden="1" customHeight="1" outlineLevel="1" x14ac:dyDescent="0.45">
      <c r="A269" s="27">
        <v>230</v>
      </c>
      <c r="B269" s="27">
        <v>230</v>
      </c>
      <c r="C269" s="27" t="s">
        <v>411</v>
      </c>
      <c r="D269" s="27" t="s">
        <v>17</v>
      </c>
      <c r="E269" s="28">
        <v>12.9</v>
      </c>
      <c r="F269" s="29">
        <f t="shared" si="76"/>
        <v>4440.8249999999998</v>
      </c>
      <c r="G269" s="29">
        <f t="shared" si="77"/>
        <v>3188.5355700000005</v>
      </c>
      <c r="H269" s="30">
        <f t="shared" si="72"/>
        <v>7629.3605700000007</v>
      </c>
      <c r="I269" s="29">
        <v>344.25</v>
      </c>
      <c r="J269" s="29">
        <v>247.17330000000001</v>
      </c>
      <c r="K269" s="29">
        <f t="shared" si="73"/>
        <v>591.42330000000004</v>
      </c>
      <c r="L269" s="31" t="s">
        <v>412</v>
      </c>
    </row>
    <row r="270" spans="1:61" ht="42.75" hidden="1" customHeight="1" outlineLevel="1" x14ac:dyDescent="0.45">
      <c r="A270" s="27">
        <v>231</v>
      </c>
      <c r="B270" s="27">
        <v>231</v>
      </c>
      <c r="C270" s="27" t="s">
        <v>413</v>
      </c>
      <c r="D270" s="27" t="s">
        <v>17</v>
      </c>
      <c r="E270" s="28">
        <v>128.72999999999999</v>
      </c>
      <c r="F270" s="29">
        <f t="shared" si="76"/>
        <v>44315.302499999998</v>
      </c>
      <c r="G270" s="29">
        <f t="shared" si="77"/>
        <v>142046.358993</v>
      </c>
      <c r="H270" s="30">
        <f t="shared" si="72"/>
        <v>186361.66149299999</v>
      </c>
      <c r="I270" s="29">
        <v>344.25</v>
      </c>
      <c r="J270" s="29">
        <v>1103.4441000000002</v>
      </c>
      <c r="K270" s="29">
        <f t="shared" si="73"/>
        <v>1447.6941000000002</v>
      </c>
      <c r="L270" s="31" t="s">
        <v>414</v>
      </c>
    </row>
    <row r="271" spans="1:61" ht="57" hidden="1" customHeight="1" outlineLevel="1" x14ac:dyDescent="0.45">
      <c r="A271" s="27">
        <v>232</v>
      </c>
      <c r="B271" s="27">
        <v>232</v>
      </c>
      <c r="C271" s="27" t="s">
        <v>415</v>
      </c>
      <c r="D271" s="27" t="s">
        <v>17</v>
      </c>
      <c r="E271" s="28">
        <v>46.89</v>
      </c>
      <c r="F271" s="29">
        <f t="shared" si="76"/>
        <v>5380.6275000000005</v>
      </c>
      <c r="G271" s="29">
        <f t="shared" si="77"/>
        <v>3394.310832000001</v>
      </c>
      <c r="H271" s="30">
        <f t="shared" si="72"/>
        <v>8774.9383320000015</v>
      </c>
      <c r="I271" s="29">
        <v>114.75</v>
      </c>
      <c r="J271" s="29">
        <v>72.388800000000018</v>
      </c>
      <c r="K271" s="29">
        <f t="shared" si="73"/>
        <v>187.1388</v>
      </c>
      <c r="L271" s="31" t="s">
        <v>416</v>
      </c>
    </row>
    <row r="272" spans="1:61" ht="57" hidden="1" customHeight="1" outlineLevel="1" x14ac:dyDescent="0.45">
      <c r="A272" s="27">
        <v>233</v>
      </c>
      <c r="B272" s="27">
        <v>233</v>
      </c>
      <c r="C272" s="27" t="s">
        <v>417</v>
      </c>
      <c r="D272" s="27" t="s">
        <v>17</v>
      </c>
      <c r="E272" s="28">
        <v>73.56</v>
      </c>
      <c r="F272" s="29">
        <f t="shared" si="76"/>
        <v>0</v>
      </c>
      <c r="G272" s="29">
        <f t="shared" si="77"/>
        <v>81169.347996000011</v>
      </c>
      <c r="H272" s="30">
        <f t="shared" si="72"/>
        <v>81169.347996000011</v>
      </c>
      <c r="I272" s="29">
        <v>0</v>
      </c>
      <c r="J272" s="29">
        <v>1103.4441000000002</v>
      </c>
      <c r="K272" s="29">
        <f t="shared" si="73"/>
        <v>1103.4441000000002</v>
      </c>
      <c r="L272" s="31" t="s">
        <v>418</v>
      </c>
    </row>
    <row r="273" spans="1:61" ht="57" hidden="1" customHeight="1" outlineLevel="1" x14ac:dyDescent="0.45">
      <c r="A273" s="27">
        <v>234</v>
      </c>
      <c r="B273" s="27">
        <v>234</v>
      </c>
      <c r="C273" s="27" t="s">
        <v>419</v>
      </c>
      <c r="D273" s="27" t="s">
        <v>29</v>
      </c>
      <c r="E273" s="28">
        <v>91.948999999999998</v>
      </c>
      <c r="F273" s="29">
        <f t="shared" si="76"/>
        <v>73858.034249999997</v>
      </c>
      <c r="G273" s="29">
        <f t="shared" si="77"/>
        <v>514199.30343210005</v>
      </c>
      <c r="H273" s="30">
        <f t="shared" si="72"/>
        <v>588057.33768210001</v>
      </c>
      <c r="I273" s="29">
        <v>803.25</v>
      </c>
      <c r="J273" s="29">
        <v>5592.2229000000007</v>
      </c>
      <c r="K273" s="29">
        <f t="shared" si="73"/>
        <v>6395.4729000000007</v>
      </c>
      <c r="L273" s="31" t="s">
        <v>420</v>
      </c>
    </row>
    <row r="274" spans="1:61" s="22" customFormat="1" ht="42.75" collapsed="1" x14ac:dyDescent="0.45">
      <c r="A274" s="18"/>
      <c r="B274" s="18"/>
      <c r="C274" s="18" t="s">
        <v>421</v>
      </c>
      <c r="D274" s="18"/>
      <c r="E274" s="23"/>
      <c r="F274" s="35">
        <f t="shared" ref="F274:H274" si="78">SUM(F275:F278)</f>
        <v>1392462.5625</v>
      </c>
      <c r="G274" s="35">
        <f t="shared" si="78"/>
        <v>2170758.0328830001</v>
      </c>
      <c r="H274" s="35">
        <f t="shared" si="78"/>
        <v>3563220.5953830001</v>
      </c>
      <c r="I274" s="35"/>
      <c r="J274" s="35"/>
      <c r="K274" s="25">
        <f t="shared" si="73"/>
        <v>0</v>
      </c>
      <c r="L274" s="26" t="s">
        <v>422</v>
      </c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</row>
    <row r="275" spans="1:61" ht="85.5" hidden="1" customHeight="1" outlineLevel="1" x14ac:dyDescent="0.45">
      <c r="A275" s="27">
        <v>235</v>
      </c>
      <c r="B275" s="27">
        <v>235</v>
      </c>
      <c r="C275" s="27" t="s">
        <v>423</v>
      </c>
      <c r="D275" s="27" t="s">
        <v>29</v>
      </c>
      <c r="E275" s="28">
        <v>90.8</v>
      </c>
      <c r="F275" s="29">
        <f>I275*E275</f>
        <v>135450.9</v>
      </c>
      <c r="G275" s="29">
        <f>J275*E275</f>
        <v>172811.97648000001</v>
      </c>
      <c r="H275" s="30">
        <f t="shared" si="72"/>
        <v>308262.87647999998</v>
      </c>
      <c r="I275" s="29">
        <v>1491.75</v>
      </c>
      <c r="J275" s="29">
        <v>1903.2156000000002</v>
      </c>
      <c r="K275" s="29">
        <f t="shared" si="73"/>
        <v>3394.9656000000004</v>
      </c>
      <c r="L275" s="31" t="s">
        <v>424</v>
      </c>
    </row>
    <row r="276" spans="1:61" s="40" customFormat="1" ht="72" hidden="1" customHeight="1" outlineLevel="1" x14ac:dyDescent="0.45">
      <c r="A276" s="37"/>
      <c r="B276" s="37"/>
      <c r="C276" s="37" t="s">
        <v>425</v>
      </c>
      <c r="D276" s="37" t="s">
        <v>17</v>
      </c>
      <c r="E276" s="38">
        <v>614.07000000000005</v>
      </c>
      <c r="F276" s="29">
        <f>I276*E276</f>
        <v>352322.66250000003</v>
      </c>
      <c r="G276" s="29">
        <f>J276*E276</f>
        <v>1352466.3930030002</v>
      </c>
      <c r="H276" s="30">
        <f t="shared" si="72"/>
        <v>1704789.0555030003</v>
      </c>
      <c r="I276" s="29">
        <v>573.75</v>
      </c>
      <c r="J276" s="29">
        <v>2202.4629</v>
      </c>
      <c r="K276" s="29">
        <f t="shared" si="73"/>
        <v>2776.2129</v>
      </c>
      <c r="L276" s="39" t="s">
        <v>426</v>
      </c>
    </row>
    <row r="277" spans="1:61" ht="99.75" hidden="1" customHeight="1" outlineLevel="1" x14ac:dyDescent="0.45">
      <c r="A277" s="27">
        <v>236</v>
      </c>
      <c r="B277" s="27">
        <v>236</v>
      </c>
      <c r="C277" s="27" t="s">
        <v>427</v>
      </c>
      <c r="D277" s="27" t="s">
        <v>22</v>
      </c>
      <c r="E277" s="28">
        <v>39</v>
      </c>
      <c r="F277" s="29">
        <f>I277*E277</f>
        <v>760792.5</v>
      </c>
      <c r="G277" s="29">
        <f>J277*E277</f>
        <v>607641.09120000014</v>
      </c>
      <c r="H277" s="30">
        <f t="shared" si="72"/>
        <v>1368433.5912000001</v>
      </c>
      <c r="I277" s="29">
        <v>19507.5</v>
      </c>
      <c r="J277" s="29">
        <v>15580.540800000002</v>
      </c>
      <c r="K277" s="29">
        <f t="shared" si="73"/>
        <v>35088.040800000002</v>
      </c>
      <c r="L277" s="31" t="s">
        <v>428</v>
      </c>
    </row>
    <row r="278" spans="1:61" ht="14.25" hidden="1" customHeight="1" outlineLevel="1" x14ac:dyDescent="0.45">
      <c r="A278" s="27">
        <v>237</v>
      </c>
      <c r="B278" s="27">
        <v>237</v>
      </c>
      <c r="C278" s="27" t="s">
        <v>429</v>
      </c>
      <c r="D278" s="27" t="s">
        <v>22</v>
      </c>
      <c r="E278" s="28">
        <v>57</v>
      </c>
      <c r="F278" s="29">
        <f>I278*E278</f>
        <v>143896.5</v>
      </c>
      <c r="G278" s="29">
        <f>J278*E278</f>
        <v>37838.572200000002</v>
      </c>
      <c r="H278" s="30">
        <f t="shared" si="72"/>
        <v>181735.0722</v>
      </c>
      <c r="I278" s="29">
        <v>2524.5</v>
      </c>
      <c r="J278" s="29">
        <v>663.83460000000002</v>
      </c>
      <c r="K278" s="29">
        <f t="shared" si="73"/>
        <v>3188.3346000000001</v>
      </c>
      <c r="L278" s="31" t="s">
        <v>430</v>
      </c>
    </row>
    <row r="279" spans="1:61" s="22" customFormat="1" ht="28.5" collapsed="1" x14ac:dyDescent="0.45">
      <c r="A279" s="18"/>
      <c r="B279" s="18"/>
      <c r="C279" s="18" t="s">
        <v>431</v>
      </c>
      <c r="D279" s="18"/>
      <c r="E279" s="23"/>
      <c r="F279" s="35">
        <f t="shared" ref="F279:H279" si="79">SUM(F280:F284)</f>
        <v>1313302.8487499999</v>
      </c>
      <c r="G279" s="35">
        <f t="shared" si="79"/>
        <v>501152.95469250012</v>
      </c>
      <c r="H279" s="35">
        <f t="shared" si="79"/>
        <v>1814455.8034425001</v>
      </c>
      <c r="I279" s="35"/>
      <c r="J279" s="35"/>
      <c r="K279" s="25">
        <f t="shared" si="73"/>
        <v>0</v>
      </c>
      <c r="L279" s="26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</row>
    <row r="280" spans="1:61" ht="14.25" hidden="1" customHeight="1" outlineLevel="1" x14ac:dyDescent="0.45">
      <c r="A280" s="27">
        <v>238</v>
      </c>
      <c r="B280" s="27">
        <v>238</v>
      </c>
      <c r="C280" s="27" t="s">
        <v>432</v>
      </c>
      <c r="D280" s="27" t="s">
        <v>400</v>
      </c>
      <c r="E280" s="28">
        <v>283.29000000000002</v>
      </c>
      <c r="F280" s="29">
        <f>I280*E280</f>
        <v>227552.6925</v>
      </c>
      <c r="G280" s="29">
        <f>J280*E280</f>
        <v>71272.562823000015</v>
      </c>
      <c r="H280" s="30">
        <f t="shared" si="72"/>
        <v>298825.25532300002</v>
      </c>
      <c r="I280" s="29">
        <v>803.25</v>
      </c>
      <c r="J280" s="29">
        <v>251.58870000000005</v>
      </c>
      <c r="K280" s="29">
        <f t="shared" si="73"/>
        <v>1054.8387</v>
      </c>
      <c r="L280" s="31" t="s">
        <v>433</v>
      </c>
    </row>
    <row r="281" spans="1:61" ht="28.5" hidden="1" customHeight="1" outlineLevel="1" x14ac:dyDescent="0.45">
      <c r="A281" s="27">
        <v>239</v>
      </c>
      <c r="B281" s="27">
        <v>239</v>
      </c>
      <c r="C281" s="27" t="s">
        <v>434</v>
      </c>
      <c r="D281" s="27" t="s">
        <v>17</v>
      </c>
      <c r="E281" s="28">
        <v>85</v>
      </c>
      <c r="F281" s="29">
        <f>I281*E281</f>
        <v>78030</v>
      </c>
      <c r="G281" s="29">
        <f>J281*E281</f>
        <v>33765.1875</v>
      </c>
      <c r="H281" s="30">
        <f t="shared" si="72"/>
        <v>111795.1875</v>
      </c>
      <c r="I281" s="29">
        <v>918</v>
      </c>
      <c r="J281" s="29">
        <v>397.23750000000001</v>
      </c>
      <c r="K281" s="29">
        <f t="shared" si="73"/>
        <v>1315.2375</v>
      </c>
      <c r="L281" s="31" t="s">
        <v>435</v>
      </c>
    </row>
    <row r="282" spans="1:61" ht="14.25" hidden="1" customHeight="1" outlineLevel="1" x14ac:dyDescent="0.45">
      <c r="A282" s="27">
        <v>240</v>
      </c>
      <c r="B282" s="27">
        <v>240</v>
      </c>
      <c r="C282" s="27" t="s">
        <v>436</v>
      </c>
      <c r="D282" s="27" t="s">
        <v>17</v>
      </c>
      <c r="E282" s="28">
        <v>283.29000000000002</v>
      </c>
      <c r="F282" s="29">
        <f>I282*E282</f>
        <v>32507.527500000004</v>
      </c>
      <c r="G282" s="29">
        <f>J282*E282</f>
        <v>13504.009365000002</v>
      </c>
      <c r="H282" s="30">
        <f t="shared" si="72"/>
        <v>46011.536865000002</v>
      </c>
      <c r="I282" s="29">
        <v>114.75</v>
      </c>
      <c r="J282" s="29">
        <v>47.668500000000002</v>
      </c>
      <c r="K282" s="29">
        <f t="shared" si="73"/>
        <v>162.41849999999999</v>
      </c>
      <c r="L282" s="31" t="s">
        <v>437</v>
      </c>
    </row>
    <row r="283" spans="1:61" ht="114" hidden="1" customHeight="1" outlineLevel="1" x14ac:dyDescent="0.45">
      <c r="A283" s="27">
        <v>241</v>
      </c>
      <c r="B283" s="27">
        <v>241</v>
      </c>
      <c r="C283" s="27" t="s">
        <v>438</v>
      </c>
      <c r="D283" s="27" t="s">
        <v>29</v>
      </c>
      <c r="E283" s="28">
        <v>283.28500000000003</v>
      </c>
      <c r="F283" s="29">
        <f>I283*E283</f>
        <v>747659.93625000003</v>
      </c>
      <c r="G283" s="29">
        <f>J283*E283</f>
        <v>295083.33866550011</v>
      </c>
      <c r="H283" s="30">
        <f t="shared" si="72"/>
        <v>1042743.2749155001</v>
      </c>
      <c r="I283" s="29">
        <v>2639.25</v>
      </c>
      <c r="J283" s="29">
        <v>1041.6483000000003</v>
      </c>
      <c r="K283" s="29">
        <f t="shared" si="73"/>
        <v>3680.8983000000003</v>
      </c>
      <c r="L283" s="31" t="s">
        <v>439</v>
      </c>
    </row>
    <row r="284" spans="1:61" ht="42.75" hidden="1" customHeight="1" outlineLevel="1" x14ac:dyDescent="0.45">
      <c r="A284" s="27">
        <v>242</v>
      </c>
      <c r="B284" s="27">
        <v>242</v>
      </c>
      <c r="C284" s="27" t="s">
        <v>440</v>
      </c>
      <c r="D284" s="27" t="s">
        <v>400</v>
      </c>
      <c r="E284" s="28">
        <v>283.29000000000002</v>
      </c>
      <c r="F284" s="29">
        <f>I284*E284</f>
        <v>227552.6925</v>
      </c>
      <c r="G284" s="29">
        <f>J284*E284</f>
        <v>87527.856338999991</v>
      </c>
      <c r="H284" s="30">
        <f t="shared" si="72"/>
        <v>315080.548839</v>
      </c>
      <c r="I284" s="29">
        <v>803.25</v>
      </c>
      <c r="J284" s="29">
        <v>308.96909999999997</v>
      </c>
      <c r="K284" s="29">
        <f t="shared" si="73"/>
        <v>1112.2191</v>
      </c>
      <c r="L284" s="31" t="s">
        <v>441</v>
      </c>
    </row>
    <row r="285" spans="1:61" s="22" customFormat="1" collapsed="1" x14ac:dyDescent="0.45">
      <c r="A285" s="18"/>
      <c r="B285" s="18"/>
      <c r="C285" s="18" t="s">
        <v>442</v>
      </c>
      <c r="D285" s="18"/>
      <c r="E285" s="23"/>
      <c r="F285" s="35">
        <f t="shared" ref="F285:H285" si="80">SUM(F286:F289)</f>
        <v>2614429.5750000002</v>
      </c>
      <c r="G285" s="35">
        <f t="shared" si="80"/>
        <v>3747162.1562100002</v>
      </c>
      <c r="H285" s="35">
        <f t="shared" si="80"/>
        <v>6361591.7312100008</v>
      </c>
      <c r="I285" s="35"/>
      <c r="J285" s="35"/>
      <c r="K285" s="25">
        <f t="shared" si="73"/>
        <v>0</v>
      </c>
      <c r="L285" s="26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</row>
    <row r="286" spans="1:61" ht="42.75" hidden="1" customHeight="1" outlineLevel="1" x14ac:dyDescent="0.45">
      <c r="A286" s="27">
        <v>243</v>
      </c>
      <c r="B286" s="27">
        <v>243</v>
      </c>
      <c r="C286" s="27" t="s">
        <v>443</v>
      </c>
      <c r="D286" s="27" t="s">
        <v>17</v>
      </c>
      <c r="E286" s="28">
        <v>152.6</v>
      </c>
      <c r="F286" s="29">
        <f>I286*E286</f>
        <v>140086.79999999999</v>
      </c>
      <c r="G286" s="29">
        <f>J286*E286</f>
        <v>64659.671999999999</v>
      </c>
      <c r="H286" s="30">
        <f t="shared" si="72"/>
        <v>204746.47199999998</v>
      </c>
      <c r="I286" s="29">
        <v>918</v>
      </c>
      <c r="J286" s="29">
        <v>423.72</v>
      </c>
      <c r="K286" s="29">
        <f t="shared" si="73"/>
        <v>1341.72</v>
      </c>
      <c r="L286" s="31" t="s">
        <v>444</v>
      </c>
    </row>
    <row r="287" spans="1:61" ht="14.25" hidden="1" customHeight="1" outlineLevel="1" x14ac:dyDescent="0.45">
      <c r="A287" s="27">
        <v>244</v>
      </c>
      <c r="B287" s="27">
        <v>244</v>
      </c>
      <c r="C287" s="27" t="s">
        <v>445</v>
      </c>
      <c r="D287" s="27" t="s">
        <v>17</v>
      </c>
      <c r="E287" s="28">
        <v>46.9</v>
      </c>
      <c r="F287" s="29">
        <f>I287*E287</f>
        <v>5381.7749999999996</v>
      </c>
      <c r="G287" s="29">
        <f>J287*E287</f>
        <v>2235.65265</v>
      </c>
      <c r="H287" s="30">
        <f t="shared" si="72"/>
        <v>7617.4276499999996</v>
      </c>
      <c r="I287" s="29">
        <v>114.75</v>
      </c>
      <c r="J287" s="29">
        <v>47.668500000000002</v>
      </c>
      <c r="K287" s="29">
        <f t="shared" si="73"/>
        <v>162.41849999999999</v>
      </c>
      <c r="L287" s="31" t="s">
        <v>446</v>
      </c>
    </row>
    <row r="288" spans="1:61" ht="57" hidden="1" customHeight="1" outlineLevel="1" x14ac:dyDescent="0.45">
      <c r="A288" s="27">
        <v>245</v>
      </c>
      <c r="B288" s="27">
        <v>245</v>
      </c>
      <c r="C288" s="27" t="s">
        <v>447</v>
      </c>
      <c r="D288" s="27" t="s">
        <v>17</v>
      </c>
      <c r="E288" s="28">
        <v>717.2</v>
      </c>
      <c r="F288" s="29">
        <f>I288*E288</f>
        <v>1892870.1</v>
      </c>
      <c r="G288" s="29">
        <f>J288*E288</f>
        <v>475470.25020000001</v>
      </c>
      <c r="H288" s="30">
        <f t="shared" si="72"/>
        <v>2368340.3502000002</v>
      </c>
      <c r="I288" s="29">
        <v>2639.25</v>
      </c>
      <c r="J288" s="29">
        <v>662.95349999999996</v>
      </c>
      <c r="K288" s="29">
        <f t="shared" si="73"/>
        <v>3302.2035000000001</v>
      </c>
      <c r="L288" s="31" t="s">
        <v>448</v>
      </c>
    </row>
    <row r="289" spans="1:61" ht="28.5" hidden="1" customHeight="1" outlineLevel="1" x14ac:dyDescent="0.45">
      <c r="A289" s="27">
        <v>246</v>
      </c>
      <c r="B289" s="27">
        <v>246</v>
      </c>
      <c r="C289" s="27" t="s">
        <v>449</v>
      </c>
      <c r="D289" s="27" t="s">
        <v>17</v>
      </c>
      <c r="E289" s="28">
        <v>717.2</v>
      </c>
      <c r="F289" s="29">
        <f>I289*E289</f>
        <v>576090.9</v>
      </c>
      <c r="G289" s="29">
        <f>J289*E289</f>
        <v>3204796.5813600002</v>
      </c>
      <c r="H289" s="30">
        <f t="shared" si="72"/>
        <v>3780887.4813600001</v>
      </c>
      <c r="I289" s="29">
        <v>803.25</v>
      </c>
      <c r="J289" s="29">
        <v>4468.4838</v>
      </c>
      <c r="K289" s="29">
        <f t="shared" si="73"/>
        <v>5271.7338</v>
      </c>
      <c r="L289" s="31" t="s">
        <v>450</v>
      </c>
    </row>
    <row r="290" spans="1:61" s="22" customFormat="1" collapsed="1" x14ac:dyDescent="0.45">
      <c r="A290" s="18"/>
      <c r="B290" s="18"/>
      <c r="C290" s="18" t="s">
        <v>451</v>
      </c>
      <c r="D290" s="18"/>
      <c r="E290" s="23"/>
      <c r="F290" s="35">
        <f t="shared" ref="F290:H290" si="81">SUM(F291:F292)</f>
        <v>185364.85500000001</v>
      </c>
      <c r="G290" s="35">
        <f t="shared" si="81"/>
        <v>201457.29403800002</v>
      </c>
      <c r="H290" s="35">
        <f t="shared" si="81"/>
        <v>386822.14903800003</v>
      </c>
      <c r="I290" s="35"/>
      <c r="J290" s="35"/>
      <c r="K290" s="25">
        <f t="shared" si="73"/>
        <v>0</v>
      </c>
      <c r="L290" s="26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</row>
    <row r="291" spans="1:61" ht="57" hidden="1" customHeight="1" outlineLevel="1" x14ac:dyDescent="0.45">
      <c r="A291" s="27">
        <v>247</v>
      </c>
      <c r="B291" s="27">
        <v>247</v>
      </c>
      <c r="C291" s="27" t="s">
        <v>452</v>
      </c>
      <c r="D291" s="27" t="s">
        <v>29</v>
      </c>
      <c r="E291" s="28">
        <v>92.39</v>
      </c>
      <c r="F291" s="29">
        <f>I291*E291</f>
        <v>137822.7825</v>
      </c>
      <c r="G291" s="29">
        <f>J291*E291</f>
        <v>171270.27225000001</v>
      </c>
      <c r="H291" s="30">
        <f t="shared" si="72"/>
        <v>309093.05475000001</v>
      </c>
      <c r="I291" s="29">
        <v>1491.75</v>
      </c>
      <c r="J291" s="29">
        <v>1853.7750000000001</v>
      </c>
      <c r="K291" s="29">
        <f t="shared" si="73"/>
        <v>3345.5250000000001</v>
      </c>
      <c r="L291" s="31" t="s">
        <v>453</v>
      </c>
    </row>
    <row r="292" spans="1:61" ht="42.75" hidden="1" customHeight="1" outlineLevel="1" x14ac:dyDescent="0.45">
      <c r="A292" s="27">
        <v>248</v>
      </c>
      <c r="B292" s="27">
        <v>248</v>
      </c>
      <c r="C292" s="27" t="s">
        <v>454</v>
      </c>
      <c r="D292" s="27" t="s">
        <v>17</v>
      </c>
      <c r="E292" s="28">
        <v>31.87</v>
      </c>
      <c r="F292" s="29">
        <f>I292*E292</f>
        <v>47542.072500000002</v>
      </c>
      <c r="G292" s="29">
        <f>J292*E292</f>
        <v>30187.021788000005</v>
      </c>
      <c r="H292" s="30">
        <f t="shared" si="72"/>
        <v>77729.094288000008</v>
      </c>
      <c r="I292" s="29">
        <v>1491.75</v>
      </c>
      <c r="J292" s="29">
        <v>947.19240000000013</v>
      </c>
      <c r="K292" s="29">
        <f t="shared" si="73"/>
        <v>2438.9423999999999</v>
      </c>
      <c r="L292" s="31" t="s">
        <v>455</v>
      </c>
    </row>
    <row r="293" spans="1:61" s="22" customFormat="1" collapsed="1" x14ac:dyDescent="0.45">
      <c r="A293" s="18"/>
      <c r="B293" s="18"/>
      <c r="C293" s="18" t="s">
        <v>456</v>
      </c>
      <c r="D293" s="18"/>
      <c r="E293" s="23"/>
      <c r="F293" s="35">
        <f t="shared" ref="F293:H293" si="82">SUM(F294:F299)</f>
        <v>453289.35149999993</v>
      </c>
      <c r="G293" s="35">
        <f t="shared" si="82"/>
        <v>139195.17978300003</v>
      </c>
      <c r="H293" s="35">
        <f t="shared" si="82"/>
        <v>592484.5312829999</v>
      </c>
      <c r="I293" s="35"/>
      <c r="J293" s="35"/>
      <c r="K293" s="25">
        <f t="shared" si="73"/>
        <v>0</v>
      </c>
      <c r="L293" s="26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</row>
    <row r="294" spans="1:61" ht="156.75" hidden="1" customHeight="1" outlineLevel="1" x14ac:dyDescent="0.45">
      <c r="A294" s="27">
        <v>249</v>
      </c>
      <c r="B294" s="27">
        <v>249</v>
      </c>
      <c r="C294" s="27" t="s">
        <v>456</v>
      </c>
      <c r="D294" s="27" t="s">
        <v>34</v>
      </c>
      <c r="E294" s="28">
        <v>645.64</v>
      </c>
      <c r="F294" s="29">
        <f t="shared" ref="F294:F299" si="83">I294*E294</f>
        <v>288940.04099999997</v>
      </c>
      <c r="G294" s="29">
        <f t="shared" ref="G294:G299" si="84">J294*E294</f>
        <v>106008.60006</v>
      </c>
      <c r="H294" s="30">
        <f t="shared" si="72"/>
        <v>394948.64105999994</v>
      </c>
      <c r="I294" s="29">
        <v>447.52499999999998</v>
      </c>
      <c r="J294" s="29">
        <v>164.19149999999999</v>
      </c>
      <c r="K294" s="29">
        <f t="shared" si="73"/>
        <v>611.7165</v>
      </c>
      <c r="L294" s="31" t="s">
        <v>457</v>
      </c>
    </row>
    <row r="295" spans="1:61" ht="28.5" hidden="1" customHeight="1" outlineLevel="1" x14ac:dyDescent="0.45">
      <c r="A295" s="27">
        <v>250</v>
      </c>
      <c r="B295" s="27">
        <v>250</v>
      </c>
      <c r="C295" s="27" t="s">
        <v>458</v>
      </c>
      <c r="D295" s="27" t="s">
        <v>34</v>
      </c>
      <c r="E295" s="28">
        <v>102.73</v>
      </c>
      <c r="F295" s="29">
        <f t="shared" si="83"/>
        <v>18861.227999999999</v>
      </c>
      <c r="G295" s="29">
        <f t="shared" si="84"/>
        <v>8434.2049110000025</v>
      </c>
      <c r="H295" s="30">
        <f t="shared" si="72"/>
        <v>27295.432911000004</v>
      </c>
      <c r="I295" s="29">
        <v>183.6</v>
      </c>
      <c r="J295" s="29">
        <v>82.100700000000018</v>
      </c>
      <c r="K295" s="29">
        <f t="shared" si="73"/>
        <v>265.70069999999998</v>
      </c>
      <c r="L295" s="31" t="s">
        <v>459</v>
      </c>
    </row>
    <row r="296" spans="1:61" ht="28.5" hidden="1" customHeight="1" outlineLevel="1" x14ac:dyDescent="0.45">
      <c r="A296" s="27">
        <v>251</v>
      </c>
      <c r="B296" s="27">
        <v>251</v>
      </c>
      <c r="C296" s="27" t="s">
        <v>460</v>
      </c>
      <c r="D296" s="27" t="s">
        <v>17</v>
      </c>
      <c r="E296" s="28">
        <v>28</v>
      </c>
      <c r="F296" s="29">
        <f t="shared" si="83"/>
        <v>22491</v>
      </c>
      <c r="G296" s="29">
        <f t="shared" si="84"/>
        <v>618.15600000000006</v>
      </c>
      <c r="H296" s="30">
        <f t="shared" si="72"/>
        <v>23109.155999999999</v>
      </c>
      <c r="I296" s="29">
        <v>803.25</v>
      </c>
      <c r="J296" s="29">
        <v>22.077000000000002</v>
      </c>
      <c r="K296" s="29">
        <f t="shared" si="73"/>
        <v>825.327</v>
      </c>
      <c r="L296" s="31"/>
    </row>
    <row r="297" spans="1:61" ht="28.5" hidden="1" customHeight="1" outlineLevel="1" x14ac:dyDescent="0.45">
      <c r="A297" s="27">
        <v>252</v>
      </c>
      <c r="B297" s="27">
        <v>252</v>
      </c>
      <c r="C297" s="27" t="s">
        <v>461</v>
      </c>
      <c r="D297" s="27" t="s">
        <v>17</v>
      </c>
      <c r="E297" s="28">
        <v>28</v>
      </c>
      <c r="F297" s="29">
        <f t="shared" si="83"/>
        <v>30844.799999999996</v>
      </c>
      <c r="G297" s="29">
        <f t="shared" si="84"/>
        <v>1186.4159999999999</v>
      </c>
      <c r="H297" s="30">
        <f t="shared" si="72"/>
        <v>32031.215999999997</v>
      </c>
      <c r="I297" s="29">
        <v>1101.5999999999999</v>
      </c>
      <c r="J297" s="29">
        <v>42.372</v>
      </c>
      <c r="K297" s="29">
        <f t="shared" si="73"/>
        <v>1143.972</v>
      </c>
      <c r="L297" s="31"/>
    </row>
    <row r="298" spans="1:61" ht="57" hidden="1" customHeight="1" outlineLevel="1" x14ac:dyDescent="0.45">
      <c r="A298" s="27">
        <v>253</v>
      </c>
      <c r="B298" s="27">
        <v>253</v>
      </c>
      <c r="C298" s="27" t="s">
        <v>462</v>
      </c>
      <c r="D298" s="27" t="s">
        <v>17</v>
      </c>
      <c r="E298" s="28">
        <v>33.33</v>
      </c>
      <c r="F298" s="29">
        <f t="shared" si="83"/>
        <v>72667.732499999998</v>
      </c>
      <c r="G298" s="29">
        <f t="shared" si="84"/>
        <v>15887.911050000001</v>
      </c>
      <c r="H298" s="30">
        <f t="shared" si="72"/>
        <v>88555.643549999993</v>
      </c>
      <c r="I298" s="29">
        <v>2180.25</v>
      </c>
      <c r="J298" s="29">
        <v>476.68500000000006</v>
      </c>
      <c r="K298" s="29">
        <f t="shared" si="73"/>
        <v>2656.9349999999999</v>
      </c>
      <c r="L298" s="31" t="s">
        <v>463</v>
      </c>
    </row>
    <row r="299" spans="1:61" ht="99.75" hidden="1" customHeight="1" outlineLevel="1" x14ac:dyDescent="0.45">
      <c r="A299" s="27">
        <v>254</v>
      </c>
      <c r="B299" s="27">
        <v>254</v>
      </c>
      <c r="C299" s="27" t="s">
        <v>464</v>
      </c>
      <c r="D299" s="27" t="s">
        <v>17</v>
      </c>
      <c r="E299" s="28">
        <v>5.66</v>
      </c>
      <c r="F299" s="29">
        <f t="shared" si="83"/>
        <v>19484.55</v>
      </c>
      <c r="G299" s="29">
        <f t="shared" si="84"/>
        <v>7059.8917620000011</v>
      </c>
      <c r="H299" s="30">
        <f t="shared" si="72"/>
        <v>26544.441762000002</v>
      </c>
      <c r="I299" s="29">
        <v>3442.5</v>
      </c>
      <c r="J299" s="29">
        <v>1247.3307000000002</v>
      </c>
      <c r="K299" s="29">
        <f t="shared" si="73"/>
        <v>4689.8307000000004</v>
      </c>
      <c r="L299" s="31" t="s">
        <v>465</v>
      </c>
    </row>
    <row r="300" spans="1:61" s="22" customFormat="1" collapsed="1" x14ac:dyDescent="0.45">
      <c r="A300" s="18"/>
      <c r="B300" s="18"/>
      <c r="C300" s="18" t="s">
        <v>466</v>
      </c>
      <c r="D300" s="18"/>
      <c r="E300" s="23"/>
      <c r="F300" s="35">
        <f t="shared" ref="F300:H300" si="85">SUM(F301:F303)</f>
        <v>2089346.4269999999</v>
      </c>
      <c r="G300" s="35">
        <f t="shared" si="85"/>
        <v>2674069.3956240006</v>
      </c>
      <c r="H300" s="35">
        <f t="shared" si="85"/>
        <v>4763415.8226239998</v>
      </c>
      <c r="I300" s="35"/>
      <c r="J300" s="35"/>
      <c r="K300" s="25">
        <f t="shared" si="73"/>
        <v>0</v>
      </c>
      <c r="L300" s="26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</row>
    <row r="301" spans="1:61" ht="42.75" hidden="1" customHeight="1" outlineLevel="1" x14ac:dyDescent="0.45">
      <c r="A301" s="27">
        <v>255</v>
      </c>
      <c r="B301" s="27">
        <v>255</v>
      </c>
      <c r="C301" s="27" t="s">
        <v>467</v>
      </c>
      <c r="D301" s="27" t="s">
        <v>29</v>
      </c>
      <c r="E301" s="28">
        <v>3363.6</v>
      </c>
      <c r="F301" s="29">
        <f>I301*E301</f>
        <v>1350905.8499999999</v>
      </c>
      <c r="G301" s="29">
        <f>J301*E301</f>
        <v>1039248.4647599999</v>
      </c>
      <c r="H301" s="30">
        <f t="shared" si="72"/>
        <v>2390154.3147599995</v>
      </c>
      <c r="I301" s="29">
        <v>401.625</v>
      </c>
      <c r="J301" s="29">
        <v>308.96909999999997</v>
      </c>
      <c r="K301" s="29">
        <f t="shared" si="73"/>
        <v>710.59410000000003</v>
      </c>
      <c r="L301" s="31" t="s">
        <v>468</v>
      </c>
    </row>
    <row r="302" spans="1:61" ht="57" hidden="1" customHeight="1" outlineLevel="1" x14ac:dyDescent="0.45">
      <c r="A302" s="27">
        <v>256</v>
      </c>
      <c r="B302" s="27">
        <v>256</v>
      </c>
      <c r="C302" s="27" t="s">
        <v>469</v>
      </c>
      <c r="D302" s="27" t="s">
        <v>29</v>
      </c>
      <c r="E302" s="28">
        <v>1026.04</v>
      </c>
      <c r="F302" s="29">
        <f>I302*E302</f>
        <v>412083.315</v>
      </c>
      <c r="G302" s="29">
        <f>J302*E302</f>
        <v>588735.69836400019</v>
      </c>
      <c r="H302" s="30">
        <f t="shared" si="72"/>
        <v>1000819.0133640002</v>
      </c>
      <c r="I302" s="29">
        <v>401.625</v>
      </c>
      <c r="J302" s="29">
        <v>573.79410000000018</v>
      </c>
      <c r="K302" s="29">
        <f t="shared" si="73"/>
        <v>975.41910000000018</v>
      </c>
      <c r="L302" s="31" t="s">
        <v>470</v>
      </c>
    </row>
    <row r="303" spans="1:61" ht="42.75" hidden="1" customHeight="1" outlineLevel="1" x14ac:dyDescent="0.45">
      <c r="A303" s="27">
        <v>257</v>
      </c>
      <c r="B303" s="27">
        <v>257</v>
      </c>
      <c r="C303" s="27" t="s">
        <v>471</v>
      </c>
      <c r="D303" s="27" t="s">
        <v>29</v>
      </c>
      <c r="E303" s="28">
        <v>292.60000000000002</v>
      </c>
      <c r="F303" s="29">
        <f>I303*E303</f>
        <v>326357.26200000005</v>
      </c>
      <c r="G303" s="29">
        <f>J303*E303</f>
        <v>1046085.2325000002</v>
      </c>
      <c r="H303" s="30">
        <f t="shared" si="72"/>
        <v>1372442.4945000003</v>
      </c>
      <c r="I303" s="29">
        <v>1115.3700000000001</v>
      </c>
      <c r="J303" s="29">
        <v>3575.1375000000003</v>
      </c>
      <c r="K303" s="29">
        <f t="shared" si="73"/>
        <v>4690.5075000000006</v>
      </c>
      <c r="L303" s="31" t="s">
        <v>472</v>
      </c>
    </row>
    <row r="304" spans="1:61" s="22" customFormat="1" collapsed="1" x14ac:dyDescent="0.45">
      <c r="A304" s="18">
        <v>0</v>
      </c>
      <c r="B304" s="18"/>
      <c r="C304" s="18" t="s">
        <v>473</v>
      </c>
      <c r="D304" s="18"/>
      <c r="E304" s="23"/>
      <c r="F304" s="35">
        <f t="shared" ref="F304:H304" si="86">SUM(F305:F307)</f>
        <v>143470.39499999999</v>
      </c>
      <c r="G304" s="35">
        <f t="shared" si="86"/>
        <v>66744.290250000005</v>
      </c>
      <c r="H304" s="35">
        <f t="shared" si="86"/>
        <v>210214.68525000001</v>
      </c>
      <c r="I304" s="35"/>
      <c r="J304" s="35"/>
      <c r="K304" s="25">
        <f t="shared" si="73"/>
        <v>0</v>
      </c>
      <c r="L304" s="26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</row>
    <row r="305" spans="1:61" ht="185.25" hidden="1" customHeight="1" outlineLevel="1" x14ac:dyDescent="0.45">
      <c r="A305" s="27">
        <v>258</v>
      </c>
      <c r="B305" s="27">
        <v>258</v>
      </c>
      <c r="C305" s="27" t="s">
        <v>473</v>
      </c>
      <c r="D305" s="27" t="s">
        <v>34</v>
      </c>
      <c r="E305" s="28">
        <v>825.1</v>
      </c>
      <c r="F305" s="29">
        <f>I305*E305</f>
        <v>100992.23999999999</v>
      </c>
      <c r="G305" s="29">
        <f>J305*E305</f>
        <v>65307.077550000009</v>
      </c>
      <c r="H305" s="30">
        <f t="shared" si="72"/>
        <v>166299.31755000001</v>
      </c>
      <c r="I305" s="29">
        <v>122.39999999999999</v>
      </c>
      <c r="J305" s="29">
        <v>79.150500000000008</v>
      </c>
      <c r="K305" s="29">
        <f t="shared" si="73"/>
        <v>201.5505</v>
      </c>
      <c r="L305" s="31" t="s">
        <v>474</v>
      </c>
    </row>
    <row r="306" spans="1:61" ht="28.5" hidden="1" customHeight="1" outlineLevel="1" x14ac:dyDescent="0.45">
      <c r="A306" s="27">
        <v>259</v>
      </c>
      <c r="B306" s="27">
        <v>259</v>
      </c>
      <c r="C306" s="27" t="s">
        <v>460</v>
      </c>
      <c r="D306" s="27" t="s">
        <v>17</v>
      </c>
      <c r="E306" s="28">
        <v>22.3</v>
      </c>
      <c r="F306" s="29">
        <f>I306*E306</f>
        <v>17912.475000000002</v>
      </c>
      <c r="G306" s="29">
        <f>J306*E306</f>
        <v>492.31710000000004</v>
      </c>
      <c r="H306" s="30">
        <f t="shared" si="72"/>
        <v>18404.792100000002</v>
      </c>
      <c r="I306" s="29">
        <v>803.25</v>
      </c>
      <c r="J306" s="29">
        <v>22.077000000000002</v>
      </c>
      <c r="K306" s="29">
        <f t="shared" si="73"/>
        <v>825.327</v>
      </c>
      <c r="L306" s="31"/>
    </row>
    <row r="307" spans="1:61" ht="28.5" hidden="1" customHeight="1" outlineLevel="1" x14ac:dyDescent="0.45">
      <c r="A307" s="27">
        <v>260</v>
      </c>
      <c r="B307" s="27">
        <v>260</v>
      </c>
      <c r="C307" s="27" t="s">
        <v>461</v>
      </c>
      <c r="D307" s="27" t="s">
        <v>17</v>
      </c>
      <c r="E307" s="28">
        <v>22.3</v>
      </c>
      <c r="F307" s="29">
        <f>I307*E307</f>
        <v>24565.68</v>
      </c>
      <c r="G307" s="29">
        <f>J307*E307</f>
        <v>944.89560000000006</v>
      </c>
      <c r="H307" s="30">
        <f t="shared" si="72"/>
        <v>25510.5756</v>
      </c>
      <c r="I307" s="29">
        <v>1101.5999999999999</v>
      </c>
      <c r="J307" s="29">
        <v>42.372</v>
      </c>
      <c r="K307" s="29">
        <f t="shared" si="73"/>
        <v>1143.972</v>
      </c>
      <c r="L307" s="31"/>
    </row>
    <row r="308" spans="1:61" s="22" customFormat="1" ht="28.5" collapsed="1" x14ac:dyDescent="0.45">
      <c r="A308" s="18"/>
      <c r="B308" s="18"/>
      <c r="C308" s="18" t="s">
        <v>475</v>
      </c>
      <c r="D308" s="18"/>
      <c r="E308" s="23"/>
      <c r="F308" s="35">
        <f t="shared" ref="F308:H308" si="87">SUM(F309:F311)</f>
        <v>6789235.7700000005</v>
      </c>
      <c r="G308" s="35">
        <f t="shared" si="87"/>
        <v>2456956.2302999999</v>
      </c>
      <c r="H308" s="35">
        <f t="shared" si="87"/>
        <v>9246192.0002999995</v>
      </c>
      <c r="I308" s="35"/>
      <c r="J308" s="35"/>
      <c r="K308" s="25">
        <f t="shared" si="73"/>
        <v>0</v>
      </c>
      <c r="L308" s="26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</row>
    <row r="309" spans="1:61" ht="114" hidden="1" customHeight="1" outlineLevel="1" x14ac:dyDescent="0.45">
      <c r="A309" s="27">
        <v>261</v>
      </c>
      <c r="B309" s="27">
        <v>261</v>
      </c>
      <c r="C309" s="27" t="s">
        <v>476</v>
      </c>
      <c r="D309" s="27" t="s">
        <v>109</v>
      </c>
      <c r="E309" s="28">
        <v>29.693000000000001</v>
      </c>
      <c r="F309" s="29">
        <f>I309*E309</f>
        <v>3634423.2</v>
      </c>
      <c r="G309" s="29">
        <f>J309*E309</f>
        <v>2350215.7965000002</v>
      </c>
      <c r="H309" s="30">
        <f t="shared" si="72"/>
        <v>5984638.9965000004</v>
      </c>
      <c r="I309" s="29">
        <v>122400</v>
      </c>
      <c r="J309" s="29">
        <v>79150.5</v>
      </c>
      <c r="K309" s="29">
        <f t="shared" si="73"/>
        <v>201550.5</v>
      </c>
      <c r="L309" s="31" t="s">
        <v>477</v>
      </c>
    </row>
    <row r="310" spans="1:61" ht="14.25" hidden="1" customHeight="1" outlineLevel="1" x14ac:dyDescent="0.45">
      <c r="A310" s="27">
        <v>262</v>
      </c>
      <c r="B310" s="27">
        <v>262</v>
      </c>
      <c r="C310" s="27" t="s">
        <v>460</v>
      </c>
      <c r="D310" s="27" t="s">
        <v>17</v>
      </c>
      <c r="E310" s="28">
        <v>1656.2</v>
      </c>
      <c r="F310" s="29">
        <f>I310*E310</f>
        <v>1330342.6500000001</v>
      </c>
      <c r="G310" s="29">
        <f>J310*E310</f>
        <v>36563.9274</v>
      </c>
      <c r="H310" s="30">
        <f t="shared" si="72"/>
        <v>1366906.5774000001</v>
      </c>
      <c r="I310" s="29">
        <v>803.25</v>
      </c>
      <c r="J310" s="29">
        <v>22.077000000000002</v>
      </c>
      <c r="K310" s="29">
        <f t="shared" si="73"/>
        <v>825.327</v>
      </c>
      <c r="L310" s="31" t="s">
        <v>478</v>
      </c>
    </row>
    <row r="311" spans="1:61" ht="28.5" hidden="1" customHeight="1" outlineLevel="1" x14ac:dyDescent="0.45">
      <c r="A311" s="27">
        <v>263</v>
      </c>
      <c r="B311" s="27">
        <v>263</v>
      </c>
      <c r="C311" s="27" t="s">
        <v>461</v>
      </c>
      <c r="D311" s="27" t="s">
        <v>17</v>
      </c>
      <c r="E311" s="28">
        <v>1656.2</v>
      </c>
      <c r="F311" s="29">
        <f>I311*E311</f>
        <v>1824469.92</v>
      </c>
      <c r="G311" s="29">
        <f>J311*E311</f>
        <v>70176.506399999998</v>
      </c>
      <c r="H311" s="30">
        <f t="shared" si="72"/>
        <v>1894646.4264</v>
      </c>
      <c r="I311" s="29">
        <v>1101.5999999999999</v>
      </c>
      <c r="J311" s="29">
        <v>42.372</v>
      </c>
      <c r="K311" s="29">
        <f t="shared" si="73"/>
        <v>1143.972</v>
      </c>
      <c r="L311" s="31"/>
    </row>
    <row r="312" spans="1:61" s="22" customFormat="1" collapsed="1" x14ac:dyDescent="0.45">
      <c r="A312" s="18"/>
      <c r="B312" s="18"/>
      <c r="C312" s="18" t="s">
        <v>479</v>
      </c>
      <c r="D312" s="18"/>
      <c r="E312" s="23"/>
      <c r="F312" s="35">
        <f t="shared" ref="F312:H312" si="88">SUM(F313:F316)</f>
        <v>1493712.2250000001</v>
      </c>
      <c r="G312" s="35">
        <f t="shared" si="88"/>
        <v>640965.13470000005</v>
      </c>
      <c r="H312" s="35">
        <f t="shared" si="88"/>
        <v>2134677.3597000004</v>
      </c>
      <c r="I312" s="35"/>
      <c r="J312" s="35"/>
      <c r="K312" s="25">
        <f t="shared" si="73"/>
        <v>0</v>
      </c>
      <c r="L312" s="26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</row>
    <row r="313" spans="1:61" ht="28.5" hidden="1" customHeight="1" outlineLevel="1" x14ac:dyDescent="0.45">
      <c r="A313" s="27">
        <v>264</v>
      </c>
      <c r="B313" s="27">
        <v>264</v>
      </c>
      <c r="C313" s="27" t="s">
        <v>480</v>
      </c>
      <c r="D313" s="27" t="s">
        <v>109</v>
      </c>
      <c r="E313" s="28">
        <v>6.3310000000000004</v>
      </c>
      <c r="F313" s="29">
        <f>I313*E313</f>
        <v>668363.67000000004</v>
      </c>
      <c r="G313" s="29">
        <f>J313*E313</f>
        <v>539021.34000000008</v>
      </c>
      <c r="H313" s="30">
        <f t="shared" si="72"/>
        <v>1207385.0100000002</v>
      </c>
      <c r="I313" s="29">
        <v>105570</v>
      </c>
      <c r="J313" s="29">
        <v>85140</v>
      </c>
      <c r="K313" s="29">
        <f t="shared" si="73"/>
        <v>190710</v>
      </c>
      <c r="L313" s="31" t="s">
        <v>481</v>
      </c>
    </row>
    <row r="314" spans="1:61" ht="28.5" hidden="1" customHeight="1" outlineLevel="1" x14ac:dyDescent="0.45">
      <c r="A314" s="27">
        <v>265</v>
      </c>
      <c r="B314" s="27">
        <v>265</v>
      </c>
      <c r="C314" s="27" t="s">
        <v>482</v>
      </c>
      <c r="D314" s="27" t="s">
        <v>109</v>
      </c>
      <c r="E314" s="28">
        <v>1.1819999999999999</v>
      </c>
      <c r="F314" s="29">
        <f>I314*E314</f>
        <v>786680.1</v>
      </c>
      <c r="G314" s="29">
        <f>J314*E314</f>
        <v>100635.48</v>
      </c>
      <c r="H314" s="30">
        <f t="shared" si="72"/>
        <v>887315.58</v>
      </c>
      <c r="I314" s="29">
        <v>665550</v>
      </c>
      <c r="J314" s="29">
        <v>85140</v>
      </c>
      <c r="K314" s="29">
        <f t="shared" si="73"/>
        <v>750690</v>
      </c>
      <c r="L314" s="31" t="s">
        <v>483</v>
      </c>
    </row>
    <row r="315" spans="1:61" ht="28.5" hidden="1" customHeight="1" outlineLevel="1" x14ac:dyDescent="0.45">
      <c r="A315" s="27">
        <v>266</v>
      </c>
      <c r="B315" s="27">
        <v>266</v>
      </c>
      <c r="C315" s="27" t="s">
        <v>460</v>
      </c>
      <c r="D315" s="27" t="s">
        <v>17</v>
      </c>
      <c r="E315" s="28">
        <v>20.3</v>
      </c>
      <c r="F315" s="29">
        <f>I315*E315</f>
        <v>16305.975</v>
      </c>
      <c r="G315" s="29">
        <f>J315*E315</f>
        <v>448.16310000000004</v>
      </c>
      <c r="H315" s="30">
        <f t="shared" si="72"/>
        <v>16754.1381</v>
      </c>
      <c r="I315" s="29">
        <v>803.25</v>
      </c>
      <c r="J315" s="29">
        <v>22.077000000000002</v>
      </c>
      <c r="K315" s="29">
        <f t="shared" si="73"/>
        <v>825.327</v>
      </c>
      <c r="L315" s="31"/>
    </row>
    <row r="316" spans="1:61" ht="28.5" hidden="1" customHeight="1" outlineLevel="1" x14ac:dyDescent="0.45">
      <c r="A316" s="27">
        <v>267</v>
      </c>
      <c r="B316" s="27">
        <v>267</v>
      </c>
      <c r="C316" s="27" t="s">
        <v>461</v>
      </c>
      <c r="D316" s="27" t="s">
        <v>17</v>
      </c>
      <c r="E316" s="28">
        <v>20.3</v>
      </c>
      <c r="F316" s="29">
        <f>I316*E316</f>
        <v>22362.48</v>
      </c>
      <c r="G316" s="29">
        <f>J316*E316</f>
        <v>860.15160000000003</v>
      </c>
      <c r="H316" s="30">
        <f t="shared" si="72"/>
        <v>23222.631600000001</v>
      </c>
      <c r="I316" s="29">
        <v>1101.5999999999999</v>
      </c>
      <c r="J316" s="29">
        <v>42.372</v>
      </c>
      <c r="K316" s="29">
        <f t="shared" si="73"/>
        <v>1143.972</v>
      </c>
      <c r="L316" s="31"/>
    </row>
    <row r="317" spans="1:61" s="22" customFormat="1" collapsed="1" x14ac:dyDescent="0.45">
      <c r="A317" s="18"/>
      <c r="B317" s="18"/>
      <c r="C317" s="18" t="s">
        <v>484</v>
      </c>
      <c r="D317" s="18"/>
      <c r="E317" s="23"/>
      <c r="F317" s="35">
        <f t="shared" ref="F317:H317" si="89">SUM(F318:F322)</f>
        <v>6497701.2103859996</v>
      </c>
      <c r="G317" s="35">
        <f t="shared" si="89"/>
        <v>0</v>
      </c>
      <c r="H317" s="35">
        <f t="shared" si="89"/>
        <v>6497701.2103859996</v>
      </c>
      <c r="I317" s="35"/>
      <c r="J317" s="35"/>
      <c r="K317" s="25">
        <f t="shared" si="73"/>
        <v>0</v>
      </c>
      <c r="L317" s="26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</row>
    <row r="318" spans="1:61" ht="28.5" hidden="1" customHeight="1" outlineLevel="1" x14ac:dyDescent="0.45">
      <c r="A318" s="27">
        <v>268</v>
      </c>
      <c r="B318" s="27">
        <v>268</v>
      </c>
      <c r="C318" s="27" t="s">
        <v>485</v>
      </c>
      <c r="D318" s="27" t="s">
        <v>109</v>
      </c>
      <c r="E318" s="28">
        <v>724.14</v>
      </c>
      <c r="F318" s="29">
        <f>I318*E318</f>
        <v>830950.65</v>
      </c>
      <c r="G318" s="29">
        <f>J318*E318</f>
        <v>0</v>
      </c>
      <c r="H318" s="30">
        <f t="shared" si="72"/>
        <v>830950.65</v>
      </c>
      <c r="I318" s="29">
        <v>1147.5</v>
      </c>
      <c r="J318" s="29">
        <v>0</v>
      </c>
      <c r="K318" s="29">
        <f t="shared" si="73"/>
        <v>1147.5</v>
      </c>
      <c r="L318" s="31"/>
    </row>
    <row r="319" spans="1:61" ht="42.75" hidden="1" customHeight="1" outlineLevel="1" x14ac:dyDescent="0.45">
      <c r="A319" s="27">
        <v>269</v>
      </c>
      <c r="B319" s="27">
        <v>269</v>
      </c>
      <c r="C319" s="27" t="s">
        <v>486</v>
      </c>
      <c r="D319" s="27" t="s">
        <v>109</v>
      </c>
      <c r="E319" s="28">
        <v>724.14</v>
      </c>
      <c r="F319" s="29">
        <f>I319*E319</f>
        <v>923274.80688600009</v>
      </c>
      <c r="G319" s="29">
        <f>J319*E319</f>
        <v>0</v>
      </c>
      <c r="H319" s="30">
        <f t="shared" si="72"/>
        <v>923274.80688600009</v>
      </c>
      <c r="I319" s="29">
        <v>1274.9949000000001</v>
      </c>
      <c r="J319" s="29">
        <v>0</v>
      </c>
      <c r="K319" s="29">
        <f t="shared" si="73"/>
        <v>1274.9949000000001</v>
      </c>
      <c r="L319" s="31"/>
    </row>
    <row r="320" spans="1:61" ht="28.5" hidden="1" customHeight="1" outlineLevel="1" x14ac:dyDescent="0.45">
      <c r="A320" s="27">
        <v>270</v>
      </c>
      <c r="B320" s="27">
        <v>270</v>
      </c>
      <c r="C320" s="27" t="s">
        <v>487</v>
      </c>
      <c r="D320" s="27" t="s">
        <v>109</v>
      </c>
      <c r="E320" s="28">
        <v>724.14</v>
      </c>
      <c r="F320" s="29">
        <f>I320*E320</f>
        <v>830950.65</v>
      </c>
      <c r="G320" s="29">
        <f>J320*E320</f>
        <v>0</v>
      </c>
      <c r="H320" s="30">
        <f t="shared" si="72"/>
        <v>830950.65</v>
      </c>
      <c r="I320" s="29">
        <v>1147.5</v>
      </c>
      <c r="J320" s="29">
        <v>0</v>
      </c>
      <c r="K320" s="29">
        <f t="shared" si="73"/>
        <v>1147.5</v>
      </c>
      <c r="L320" s="31"/>
    </row>
    <row r="321" spans="1:61" ht="42.75" hidden="1" customHeight="1" outlineLevel="1" x14ac:dyDescent="0.45">
      <c r="A321" s="27">
        <v>271</v>
      </c>
      <c r="B321" s="27">
        <v>271</v>
      </c>
      <c r="C321" s="27" t="s">
        <v>488</v>
      </c>
      <c r="D321" s="27" t="s">
        <v>109</v>
      </c>
      <c r="E321" s="28">
        <v>481.13</v>
      </c>
      <c r="F321" s="29">
        <f>I321*E321</f>
        <v>655154.72100000002</v>
      </c>
      <c r="G321" s="29">
        <f>J321*E321</f>
        <v>0</v>
      </c>
      <c r="H321" s="30">
        <f t="shared" si="72"/>
        <v>655154.72100000002</v>
      </c>
      <c r="I321" s="29">
        <v>1361.7</v>
      </c>
      <c r="J321" s="29">
        <v>0</v>
      </c>
      <c r="K321" s="29">
        <f t="shared" si="73"/>
        <v>1361.7</v>
      </c>
      <c r="L321" s="31"/>
    </row>
    <row r="322" spans="1:61" ht="57" hidden="1" customHeight="1" outlineLevel="1" x14ac:dyDescent="0.45">
      <c r="A322" s="27">
        <v>272</v>
      </c>
      <c r="B322" s="27">
        <v>272</v>
      </c>
      <c r="C322" s="27" t="s">
        <v>489</v>
      </c>
      <c r="D322" s="41" t="s">
        <v>109</v>
      </c>
      <c r="E322" s="28">
        <v>481.13</v>
      </c>
      <c r="F322" s="29">
        <f>I322*E322</f>
        <v>3257370.3824999998</v>
      </c>
      <c r="G322" s="29">
        <f>J322*E322</f>
        <v>0</v>
      </c>
      <c r="H322" s="30">
        <f t="shared" si="72"/>
        <v>3257370.3824999998</v>
      </c>
      <c r="I322" s="29">
        <v>6770.25</v>
      </c>
      <c r="J322" s="29">
        <v>0</v>
      </c>
      <c r="K322" s="29">
        <f t="shared" si="73"/>
        <v>6770.25</v>
      </c>
      <c r="L322" s="31"/>
    </row>
    <row r="323" spans="1:61" s="17" customFormat="1" ht="39.6" customHeight="1" collapsed="1" x14ac:dyDescent="0.45">
      <c r="A323" s="11"/>
      <c r="B323" s="11"/>
      <c r="C323" s="11" t="s">
        <v>490</v>
      </c>
      <c r="D323" s="11"/>
      <c r="E323" s="19"/>
      <c r="F323" s="20">
        <f t="shared" ref="F323:H323" si="90">F324+F371+F417+F469</f>
        <v>45209928.590549998</v>
      </c>
      <c r="G323" s="20">
        <f t="shared" si="90"/>
        <v>18348555.536673222</v>
      </c>
      <c r="H323" s="20">
        <f t="shared" si="90"/>
        <v>63558484.127223223</v>
      </c>
      <c r="I323" s="20"/>
      <c r="J323" s="20"/>
      <c r="K323" s="21">
        <f t="shared" si="73"/>
        <v>0</v>
      </c>
      <c r="L323" s="15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</row>
    <row r="324" spans="1:61" s="42" customFormat="1" x14ac:dyDescent="0.45">
      <c r="A324" s="11"/>
      <c r="B324" s="11"/>
      <c r="C324" s="11" t="s">
        <v>14</v>
      </c>
      <c r="D324" s="11"/>
      <c r="E324" s="33">
        <f t="shared" ref="E324:H324" si="91">E325+E337+E344+E357+E366</f>
        <v>12707.509999999997</v>
      </c>
      <c r="F324" s="20">
        <f t="shared" si="91"/>
        <v>11166765.0219</v>
      </c>
      <c r="G324" s="20">
        <f t="shared" si="91"/>
        <v>0</v>
      </c>
      <c r="H324" s="20">
        <f t="shared" si="91"/>
        <v>11166765.0219</v>
      </c>
      <c r="I324" s="20"/>
      <c r="J324" s="20"/>
      <c r="K324" s="21">
        <f t="shared" si="73"/>
        <v>0</v>
      </c>
      <c r="L324" s="15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</row>
    <row r="325" spans="1:61" s="22" customFormat="1" ht="28.5" x14ac:dyDescent="0.45">
      <c r="A325" s="18"/>
      <c r="B325" s="18"/>
      <c r="C325" s="18" t="s">
        <v>491</v>
      </c>
      <c r="D325" s="35">
        <f t="shared" ref="D325:E325" si="92">SUM(D326:D336)</f>
        <v>0</v>
      </c>
      <c r="E325" s="32">
        <f t="shared" si="92"/>
        <v>12432.489999999996</v>
      </c>
      <c r="F325" s="35">
        <f t="shared" ref="F325:H325" si="93">SUM(F326:F336)</f>
        <v>9092711.5875000004</v>
      </c>
      <c r="G325" s="35">
        <f t="shared" si="93"/>
        <v>0</v>
      </c>
      <c r="H325" s="35">
        <f t="shared" si="93"/>
        <v>9092711.5875000004</v>
      </c>
      <c r="I325" s="35"/>
      <c r="J325" s="35"/>
      <c r="K325" s="25">
        <f t="shared" si="73"/>
        <v>0</v>
      </c>
      <c r="L325" s="26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</row>
    <row r="326" spans="1:61" ht="57" hidden="1" customHeight="1" outlineLevel="1" x14ac:dyDescent="0.45">
      <c r="A326" s="27">
        <v>273</v>
      </c>
      <c r="B326" s="27">
        <v>273</v>
      </c>
      <c r="C326" s="27" t="s">
        <v>492</v>
      </c>
      <c r="D326" s="27" t="s">
        <v>493</v>
      </c>
      <c r="E326" s="28">
        <v>2375.1999999999998</v>
      </c>
      <c r="F326" s="29">
        <f t="shared" ref="F326:F336" si="94">I326*E326</f>
        <v>2044156.4999999998</v>
      </c>
      <c r="G326" s="29">
        <f t="shared" ref="G326:G336" si="95">J326*E326</f>
        <v>0</v>
      </c>
      <c r="H326" s="30">
        <f t="shared" si="72"/>
        <v>2044156.4999999998</v>
      </c>
      <c r="I326" s="29">
        <v>860.625</v>
      </c>
      <c r="J326" s="29">
        <v>0</v>
      </c>
      <c r="K326" s="29">
        <f t="shared" si="73"/>
        <v>860.625</v>
      </c>
      <c r="L326" s="31" t="s">
        <v>494</v>
      </c>
    </row>
    <row r="327" spans="1:61" ht="28.5" hidden="1" customHeight="1" outlineLevel="1" x14ac:dyDescent="0.45">
      <c r="A327" s="27">
        <v>274</v>
      </c>
      <c r="B327" s="27">
        <v>274</v>
      </c>
      <c r="C327" s="27" t="s">
        <v>495</v>
      </c>
      <c r="D327" s="27" t="s">
        <v>493</v>
      </c>
      <c r="E327" s="28">
        <v>2375.1999999999998</v>
      </c>
      <c r="F327" s="29">
        <f t="shared" si="94"/>
        <v>1689836.0399999998</v>
      </c>
      <c r="G327" s="29">
        <f t="shared" si="95"/>
        <v>0</v>
      </c>
      <c r="H327" s="30">
        <f t="shared" si="72"/>
        <v>1689836.0399999998</v>
      </c>
      <c r="I327" s="29">
        <v>711.44999999999993</v>
      </c>
      <c r="J327" s="29">
        <v>0</v>
      </c>
      <c r="K327" s="29">
        <f t="shared" si="73"/>
        <v>711.44999999999993</v>
      </c>
      <c r="L327" s="31" t="s">
        <v>496</v>
      </c>
    </row>
    <row r="328" spans="1:61" ht="42.75" hidden="1" customHeight="1" outlineLevel="1" x14ac:dyDescent="0.45">
      <c r="A328" s="27">
        <v>275</v>
      </c>
      <c r="B328" s="27">
        <v>275</v>
      </c>
      <c r="C328" s="27" t="s">
        <v>497</v>
      </c>
      <c r="D328" s="27" t="s">
        <v>17</v>
      </c>
      <c r="E328" s="28">
        <v>2375.1999999999998</v>
      </c>
      <c r="F328" s="29">
        <f t="shared" si="94"/>
        <v>1499048.0999999999</v>
      </c>
      <c r="G328" s="29">
        <f t="shared" si="95"/>
        <v>0</v>
      </c>
      <c r="H328" s="30">
        <f t="shared" ref="H328:H391" si="96">F328+G328</f>
        <v>1499048.0999999999</v>
      </c>
      <c r="I328" s="29">
        <v>631.125</v>
      </c>
      <c r="J328" s="29">
        <v>0</v>
      </c>
      <c r="K328" s="29">
        <f t="shared" ref="K328:K391" si="97">I328+J328</f>
        <v>631.125</v>
      </c>
      <c r="L328" s="31" t="s">
        <v>498</v>
      </c>
    </row>
    <row r="329" spans="1:61" ht="28.5" hidden="1" customHeight="1" outlineLevel="1" x14ac:dyDescent="0.45">
      <c r="A329" s="27">
        <v>276</v>
      </c>
      <c r="B329" s="27">
        <v>276</v>
      </c>
      <c r="C329" s="27" t="s">
        <v>499</v>
      </c>
      <c r="D329" s="27" t="s">
        <v>17</v>
      </c>
      <c r="E329" s="28">
        <v>2375.1999999999998</v>
      </c>
      <c r="F329" s="29">
        <f t="shared" si="94"/>
        <v>635959.79999999993</v>
      </c>
      <c r="G329" s="29">
        <f t="shared" si="95"/>
        <v>0</v>
      </c>
      <c r="H329" s="30">
        <f t="shared" si="96"/>
        <v>635959.79999999993</v>
      </c>
      <c r="I329" s="29">
        <v>267.75</v>
      </c>
      <c r="J329" s="29">
        <v>0</v>
      </c>
      <c r="K329" s="29">
        <f t="shared" si="97"/>
        <v>267.75</v>
      </c>
      <c r="L329" s="31" t="s">
        <v>500</v>
      </c>
    </row>
    <row r="330" spans="1:61" ht="28.5" hidden="1" customHeight="1" outlineLevel="1" x14ac:dyDescent="0.45">
      <c r="A330" s="27">
        <v>277</v>
      </c>
      <c r="B330" s="27">
        <v>277</v>
      </c>
      <c r="C330" s="27" t="s">
        <v>501</v>
      </c>
      <c r="D330" s="27" t="s">
        <v>17</v>
      </c>
      <c r="E330" s="28">
        <v>2035.8</v>
      </c>
      <c r="F330" s="29">
        <f t="shared" si="94"/>
        <v>2445097.59</v>
      </c>
      <c r="G330" s="29">
        <f t="shared" si="95"/>
        <v>0</v>
      </c>
      <c r="H330" s="30">
        <f t="shared" si="96"/>
        <v>2445097.59</v>
      </c>
      <c r="I330" s="29">
        <v>1201.05</v>
      </c>
      <c r="J330" s="29">
        <v>0</v>
      </c>
      <c r="K330" s="29">
        <f t="shared" si="97"/>
        <v>1201.05</v>
      </c>
      <c r="L330" s="31" t="s">
        <v>502</v>
      </c>
    </row>
    <row r="331" spans="1:61" ht="42.75" hidden="1" customHeight="1" outlineLevel="1" x14ac:dyDescent="0.45">
      <c r="A331" s="27">
        <v>278</v>
      </c>
      <c r="B331" s="27">
        <v>278</v>
      </c>
      <c r="C331" s="27" t="s">
        <v>503</v>
      </c>
      <c r="D331" s="27" t="s">
        <v>17</v>
      </c>
      <c r="E331" s="28">
        <v>339.4</v>
      </c>
      <c r="F331" s="29">
        <f t="shared" si="94"/>
        <v>213944.18399999998</v>
      </c>
      <c r="G331" s="29">
        <f t="shared" si="95"/>
        <v>0</v>
      </c>
      <c r="H331" s="30">
        <f t="shared" si="96"/>
        <v>213944.18399999998</v>
      </c>
      <c r="I331" s="29">
        <v>630.36</v>
      </c>
      <c r="J331" s="29">
        <v>0</v>
      </c>
      <c r="K331" s="29">
        <f t="shared" si="97"/>
        <v>630.36</v>
      </c>
      <c r="L331" s="31" t="s">
        <v>504</v>
      </c>
    </row>
    <row r="332" spans="1:61" ht="42.75" hidden="1" customHeight="1" outlineLevel="1" x14ac:dyDescent="0.45">
      <c r="A332" s="27">
        <v>279</v>
      </c>
      <c r="B332" s="27">
        <v>279</v>
      </c>
      <c r="C332" s="27" t="s">
        <v>505</v>
      </c>
      <c r="D332" s="27" t="s">
        <v>203</v>
      </c>
      <c r="E332" s="28">
        <v>3.96</v>
      </c>
      <c r="F332" s="29">
        <f t="shared" si="94"/>
        <v>54226.26</v>
      </c>
      <c r="G332" s="29">
        <f t="shared" si="95"/>
        <v>0</v>
      </c>
      <c r="H332" s="30">
        <f t="shared" si="96"/>
        <v>54226.26</v>
      </c>
      <c r="I332" s="29">
        <v>13693.5</v>
      </c>
      <c r="J332" s="29">
        <v>0</v>
      </c>
      <c r="K332" s="29">
        <f t="shared" si="97"/>
        <v>13693.5</v>
      </c>
      <c r="L332" s="31" t="s">
        <v>506</v>
      </c>
    </row>
    <row r="333" spans="1:61" ht="42.75" hidden="1" customHeight="1" outlineLevel="1" x14ac:dyDescent="0.45">
      <c r="A333" s="27">
        <v>280</v>
      </c>
      <c r="B333" s="27">
        <v>280</v>
      </c>
      <c r="C333" s="27" t="s">
        <v>507</v>
      </c>
      <c r="D333" s="27" t="s">
        <v>29</v>
      </c>
      <c r="E333" s="28">
        <v>276.39</v>
      </c>
      <c r="F333" s="29">
        <f t="shared" si="94"/>
        <v>222010.26749999999</v>
      </c>
      <c r="G333" s="29">
        <f t="shared" si="95"/>
        <v>0</v>
      </c>
      <c r="H333" s="30">
        <f t="shared" si="96"/>
        <v>222010.26749999999</v>
      </c>
      <c r="I333" s="29">
        <v>803.25</v>
      </c>
      <c r="J333" s="29">
        <v>0</v>
      </c>
      <c r="K333" s="29">
        <f t="shared" si="97"/>
        <v>803.25</v>
      </c>
      <c r="L333" s="31" t="s">
        <v>508</v>
      </c>
    </row>
    <row r="334" spans="1:61" ht="57" hidden="1" customHeight="1" outlineLevel="1" x14ac:dyDescent="0.45">
      <c r="A334" s="27">
        <v>281</v>
      </c>
      <c r="B334" s="27">
        <v>281</v>
      </c>
      <c r="C334" s="27" t="s">
        <v>509</v>
      </c>
      <c r="D334" s="27" t="s">
        <v>17</v>
      </c>
      <c r="E334" s="28">
        <v>271.14</v>
      </c>
      <c r="F334" s="29">
        <f t="shared" si="94"/>
        <v>261351.84599999999</v>
      </c>
      <c r="G334" s="29">
        <f t="shared" si="95"/>
        <v>0</v>
      </c>
      <c r="H334" s="30">
        <f t="shared" si="96"/>
        <v>261351.84599999999</v>
      </c>
      <c r="I334" s="29">
        <v>963.9</v>
      </c>
      <c r="J334" s="29">
        <v>0</v>
      </c>
      <c r="K334" s="29">
        <f t="shared" si="97"/>
        <v>963.9</v>
      </c>
      <c r="L334" s="31" t="s">
        <v>510</v>
      </c>
    </row>
    <row r="335" spans="1:61" ht="42.75" hidden="1" customHeight="1" outlineLevel="1" x14ac:dyDescent="0.45">
      <c r="A335" s="27">
        <v>282</v>
      </c>
      <c r="B335" s="27">
        <v>282</v>
      </c>
      <c r="C335" s="27" t="s">
        <v>511</v>
      </c>
      <c r="D335" s="27" t="s">
        <v>22</v>
      </c>
      <c r="E335" s="28">
        <v>2</v>
      </c>
      <c r="F335" s="29">
        <f t="shared" si="94"/>
        <v>11934</v>
      </c>
      <c r="G335" s="29">
        <f t="shared" si="95"/>
        <v>0</v>
      </c>
      <c r="H335" s="30">
        <f t="shared" si="96"/>
        <v>11934</v>
      </c>
      <c r="I335" s="29">
        <v>5967</v>
      </c>
      <c r="J335" s="29">
        <v>0</v>
      </c>
      <c r="K335" s="29">
        <f t="shared" si="97"/>
        <v>5967</v>
      </c>
      <c r="L335" s="31" t="s">
        <v>512</v>
      </c>
    </row>
    <row r="336" spans="1:61" ht="28.5" hidden="1" customHeight="1" outlineLevel="1" x14ac:dyDescent="0.45">
      <c r="A336" s="27">
        <v>283</v>
      </c>
      <c r="B336" s="27">
        <v>283</v>
      </c>
      <c r="C336" s="27" t="s">
        <v>513</v>
      </c>
      <c r="D336" s="27" t="s">
        <v>22</v>
      </c>
      <c r="E336" s="28">
        <v>3</v>
      </c>
      <c r="F336" s="29">
        <f t="shared" si="94"/>
        <v>15147</v>
      </c>
      <c r="G336" s="29">
        <f t="shared" si="95"/>
        <v>0</v>
      </c>
      <c r="H336" s="30">
        <f t="shared" si="96"/>
        <v>15147</v>
      </c>
      <c r="I336" s="29">
        <v>5049</v>
      </c>
      <c r="J336" s="29">
        <v>0</v>
      </c>
      <c r="K336" s="29">
        <f t="shared" si="97"/>
        <v>5049</v>
      </c>
      <c r="L336" s="31" t="s">
        <v>514</v>
      </c>
    </row>
    <row r="337" spans="1:61" s="22" customFormat="1" ht="42.75" collapsed="1" x14ac:dyDescent="0.45">
      <c r="A337" s="18"/>
      <c r="B337" s="18"/>
      <c r="C337" s="18" t="s">
        <v>515</v>
      </c>
      <c r="D337" s="35">
        <f t="shared" ref="D337:H337" si="98">SUM(D338:D343)</f>
        <v>0</v>
      </c>
      <c r="E337" s="32">
        <f t="shared" si="98"/>
        <v>275.02000000000004</v>
      </c>
      <c r="F337" s="35">
        <f t="shared" si="98"/>
        <v>235449.8028</v>
      </c>
      <c r="G337" s="35">
        <f t="shared" si="98"/>
        <v>0</v>
      </c>
      <c r="H337" s="35">
        <f t="shared" si="98"/>
        <v>235449.8028</v>
      </c>
      <c r="I337" s="35"/>
      <c r="J337" s="35"/>
      <c r="K337" s="25">
        <f t="shared" si="97"/>
        <v>0</v>
      </c>
      <c r="L337" s="26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</row>
    <row r="338" spans="1:61" ht="28.5" hidden="1" customHeight="1" outlineLevel="1" x14ac:dyDescent="0.45">
      <c r="A338" s="27">
        <v>284</v>
      </c>
      <c r="B338" s="27">
        <v>284</v>
      </c>
      <c r="C338" s="27" t="s">
        <v>516</v>
      </c>
      <c r="D338" s="27" t="s">
        <v>17</v>
      </c>
      <c r="E338" s="28">
        <v>106.84</v>
      </c>
      <c r="F338" s="29">
        <f t="shared" ref="F338:F343" si="99">I338*E338</f>
        <v>128320.182</v>
      </c>
      <c r="G338" s="29">
        <f t="shared" ref="G338:G343" si="100">J338*E338</f>
        <v>0</v>
      </c>
      <c r="H338" s="30">
        <f t="shared" si="96"/>
        <v>128320.182</v>
      </c>
      <c r="I338" s="29">
        <v>1201.05</v>
      </c>
      <c r="J338" s="29">
        <v>0</v>
      </c>
      <c r="K338" s="29">
        <f t="shared" si="97"/>
        <v>1201.05</v>
      </c>
      <c r="L338" s="31" t="s">
        <v>517</v>
      </c>
    </row>
    <row r="339" spans="1:61" ht="57" hidden="1" customHeight="1" outlineLevel="1" x14ac:dyDescent="0.45">
      <c r="A339" s="27">
        <v>285</v>
      </c>
      <c r="B339" s="27">
        <v>285</v>
      </c>
      <c r="C339" s="27" t="s">
        <v>518</v>
      </c>
      <c r="D339" s="27" t="s">
        <v>17</v>
      </c>
      <c r="E339" s="28">
        <v>44.02</v>
      </c>
      <c r="F339" s="29">
        <f t="shared" si="99"/>
        <v>27748.447200000002</v>
      </c>
      <c r="G339" s="29">
        <f t="shared" si="100"/>
        <v>0</v>
      </c>
      <c r="H339" s="30">
        <f t="shared" si="96"/>
        <v>27748.447200000002</v>
      </c>
      <c r="I339" s="29">
        <v>630.36</v>
      </c>
      <c r="J339" s="29">
        <v>0</v>
      </c>
      <c r="K339" s="29">
        <f t="shared" si="97"/>
        <v>630.36</v>
      </c>
      <c r="L339" s="31" t="s">
        <v>519</v>
      </c>
    </row>
    <row r="340" spans="1:61" ht="57" hidden="1" customHeight="1" outlineLevel="1" x14ac:dyDescent="0.45">
      <c r="A340" s="27">
        <v>286</v>
      </c>
      <c r="B340" s="27">
        <v>286</v>
      </c>
      <c r="C340" s="27" t="s">
        <v>520</v>
      </c>
      <c r="D340" s="27" t="s">
        <v>17</v>
      </c>
      <c r="E340" s="28">
        <v>20.88</v>
      </c>
      <c r="F340" s="29">
        <f t="shared" si="99"/>
        <v>13161.916799999999</v>
      </c>
      <c r="G340" s="29">
        <f t="shared" si="100"/>
        <v>0</v>
      </c>
      <c r="H340" s="30">
        <f t="shared" si="96"/>
        <v>13161.916799999999</v>
      </c>
      <c r="I340" s="29">
        <v>630.36</v>
      </c>
      <c r="J340" s="29">
        <v>0</v>
      </c>
      <c r="K340" s="29">
        <f t="shared" si="97"/>
        <v>630.36</v>
      </c>
      <c r="L340" s="31" t="s">
        <v>521</v>
      </c>
    </row>
    <row r="341" spans="1:61" ht="42.75" hidden="1" customHeight="1" outlineLevel="1" x14ac:dyDescent="0.45">
      <c r="A341" s="27">
        <v>287</v>
      </c>
      <c r="B341" s="27">
        <v>287</v>
      </c>
      <c r="C341" s="27" t="s">
        <v>522</v>
      </c>
      <c r="D341" s="27" t="s">
        <v>17</v>
      </c>
      <c r="E341" s="28">
        <v>9</v>
      </c>
      <c r="F341" s="29">
        <f t="shared" si="99"/>
        <v>8675.1</v>
      </c>
      <c r="G341" s="29">
        <f t="shared" si="100"/>
        <v>0</v>
      </c>
      <c r="H341" s="30">
        <f t="shared" si="96"/>
        <v>8675.1</v>
      </c>
      <c r="I341" s="29">
        <v>963.9</v>
      </c>
      <c r="J341" s="29">
        <v>0</v>
      </c>
      <c r="K341" s="29">
        <f t="shared" si="97"/>
        <v>963.9</v>
      </c>
      <c r="L341" s="31" t="s">
        <v>523</v>
      </c>
    </row>
    <row r="342" spans="1:61" ht="42.75" hidden="1" customHeight="1" outlineLevel="1" x14ac:dyDescent="0.45">
      <c r="A342" s="27">
        <v>288</v>
      </c>
      <c r="B342" s="27">
        <v>288</v>
      </c>
      <c r="C342" s="27" t="s">
        <v>524</v>
      </c>
      <c r="D342" s="27" t="s">
        <v>17</v>
      </c>
      <c r="E342" s="28">
        <v>40.68</v>
      </c>
      <c r="F342" s="29">
        <f t="shared" si="99"/>
        <v>25643.0448</v>
      </c>
      <c r="G342" s="29">
        <f t="shared" si="100"/>
        <v>0</v>
      </c>
      <c r="H342" s="30">
        <f t="shared" si="96"/>
        <v>25643.0448</v>
      </c>
      <c r="I342" s="29">
        <v>630.36</v>
      </c>
      <c r="J342" s="29">
        <v>0</v>
      </c>
      <c r="K342" s="29">
        <f t="shared" si="97"/>
        <v>630.36</v>
      </c>
      <c r="L342" s="31" t="s">
        <v>525</v>
      </c>
    </row>
    <row r="343" spans="1:61" ht="71.25" hidden="1" customHeight="1" outlineLevel="1" x14ac:dyDescent="0.45">
      <c r="A343" s="27">
        <v>289</v>
      </c>
      <c r="B343" s="27">
        <v>289</v>
      </c>
      <c r="C343" s="27" t="s">
        <v>526</v>
      </c>
      <c r="D343" s="27" t="s">
        <v>17</v>
      </c>
      <c r="E343" s="28">
        <v>53.6</v>
      </c>
      <c r="F343" s="29">
        <f t="shared" si="99"/>
        <v>31901.112000000005</v>
      </c>
      <c r="G343" s="29">
        <f t="shared" si="100"/>
        <v>0</v>
      </c>
      <c r="H343" s="30">
        <f t="shared" si="96"/>
        <v>31901.112000000005</v>
      </c>
      <c r="I343" s="29">
        <v>595.17000000000007</v>
      </c>
      <c r="J343" s="29">
        <v>0</v>
      </c>
      <c r="K343" s="29">
        <f t="shared" si="97"/>
        <v>595.17000000000007</v>
      </c>
      <c r="L343" s="31" t="s">
        <v>527</v>
      </c>
    </row>
    <row r="344" spans="1:61" s="22" customFormat="1" ht="28.5" collapsed="1" x14ac:dyDescent="0.45">
      <c r="A344" s="18"/>
      <c r="B344" s="18"/>
      <c r="C344" s="18" t="s">
        <v>528</v>
      </c>
      <c r="D344" s="18"/>
      <c r="E344" s="23"/>
      <c r="F344" s="35">
        <f t="shared" ref="F344:H344" si="101">SUM(F345:F356)</f>
        <v>463769.74440000003</v>
      </c>
      <c r="G344" s="35">
        <f t="shared" si="101"/>
        <v>0</v>
      </c>
      <c r="H344" s="35">
        <f t="shared" si="101"/>
        <v>463769.74440000003</v>
      </c>
      <c r="I344" s="35"/>
      <c r="J344" s="35"/>
      <c r="K344" s="25">
        <f t="shared" si="97"/>
        <v>0</v>
      </c>
      <c r="L344" s="26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</row>
    <row r="345" spans="1:61" ht="42.75" hidden="1" customHeight="1" outlineLevel="1" x14ac:dyDescent="0.45">
      <c r="A345" s="27">
        <v>290</v>
      </c>
      <c r="B345" s="27">
        <v>290</v>
      </c>
      <c r="C345" s="27" t="s">
        <v>529</v>
      </c>
      <c r="D345" s="27" t="s">
        <v>17</v>
      </c>
      <c r="E345" s="28">
        <v>83.16</v>
      </c>
      <c r="F345" s="29">
        <f t="shared" ref="F345:F356" si="102">I345*E345</f>
        <v>52420.7376</v>
      </c>
      <c r="G345" s="29">
        <f t="shared" ref="G345:G356" si="103">J345*E345</f>
        <v>0</v>
      </c>
      <c r="H345" s="30">
        <f t="shared" si="96"/>
        <v>52420.7376</v>
      </c>
      <c r="I345" s="29">
        <v>630.36</v>
      </c>
      <c r="J345" s="29">
        <v>0</v>
      </c>
      <c r="K345" s="29">
        <f t="shared" si="97"/>
        <v>630.36</v>
      </c>
      <c r="L345" s="31" t="s">
        <v>530</v>
      </c>
    </row>
    <row r="346" spans="1:61" ht="28.5" hidden="1" customHeight="1" outlineLevel="1" x14ac:dyDescent="0.45">
      <c r="A346" s="27">
        <v>291</v>
      </c>
      <c r="B346" s="27">
        <v>291</v>
      </c>
      <c r="C346" s="27" t="s">
        <v>499</v>
      </c>
      <c r="D346" s="27" t="s">
        <v>17</v>
      </c>
      <c r="E346" s="28">
        <v>83.16</v>
      </c>
      <c r="F346" s="29">
        <f t="shared" si="102"/>
        <v>22266.09</v>
      </c>
      <c r="G346" s="29">
        <f t="shared" si="103"/>
        <v>0</v>
      </c>
      <c r="H346" s="30">
        <f t="shared" si="96"/>
        <v>22266.09</v>
      </c>
      <c r="I346" s="29">
        <v>267.75</v>
      </c>
      <c r="J346" s="29">
        <v>0</v>
      </c>
      <c r="K346" s="29">
        <f t="shared" si="97"/>
        <v>267.75</v>
      </c>
      <c r="L346" s="31" t="s">
        <v>531</v>
      </c>
    </row>
    <row r="347" spans="1:61" ht="42.75" hidden="1" customHeight="1" outlineLevel="1" x14ac:dyDescent="0.45">
      <c r="A347" s="27">
        <v>292</v>
      </c>
      <c r="B347" s="27">
        <v>292</v>
      </c>
      <c r="C347" s="27" t="s">
        <v>497</v>
      </c>
      <c r="D347" s="27" t="s">
        <v>17</v>
      </c>
      <c r="E347" s="28">
        <v>83.16</v>
      </c>
      <c r="F347" s="29">
        <f t="shared" si="102"/>
        <v>76086.410400000008</v>
      </c>
      <c r="G347" s="29">
        <f t="shared" si="103"/>
        <v>0</v>
      </c>
      <c r="H347" s="30">
        <f t="shared" si="96"/>
        <v>76086.410400000008</v>
      </c>
      <c r="I347" s="29">
        <v>914.94</v>
      </c>
      <c r="J347" s="29">
        <v>0</v>
      </c>
      <c r="K347" s="29">
        <f t="shared" si="97"/>
        <v>914.94</v>
      </c>
      <c r="L347" s="31" t="s">
        <v>532</v>
      </c>
    </row>
    <row r="348" spans="1:61" ht="28.5" hidden="1" customHeight="1" outlineLevel="1" x14ac:dyDescent="0.45">
      <c r="A348" s="27">
        <v>293</v>
      </c>
      <c r="B348" s="27">
        <v>293</v>
      </c>
      <c r="C348" s="27" t="s">
        <v>495</v>
      </c>
      <c r="D348" s="27" t="s">
        <v>17</v>
      </c>
      <c r="E348" s="28">
        <v>83.16</v>
      </c>
      <c r="F348" s="29">
        <f t="shared" si="102"/>
        <v>59164.181999999993</v>
      </c>
      <c r="G348" s="29">
        <f t="shared" si="103"/>
        <v>0</v>
      </c>
      <c r="H348" s="30">
        <f t="shared" si="96"/>
        <v>59164.181999999993</v>
      </c>
      <c r="I348" s="29">
        <v>711.44999999999993</v>
      </c>
      <c r="J348" s="29">
        <v>0</v>
      </c>
      <c r="K348" s="29">
        <f t="shared" si="97"/>
        <v>711.44999999999993</v>
      </c>
      <c r="L348" s="31" t="s">
        <v>533</v>
      </c>
    </row>
    <row r="349" spans="1:61" ht="28.5" hidden="1" customHeight="1" outlineLevel="1" x14ac:dyDescent="0.45">
      <c r="A349" s="27">
        <v>294</v>
      </c>
      <c r="B349" s="27">
        <v>294</v>
      </c>
      <c r="C349" s="27" t="s">
        <v>492</v>
      </c>
      <c r="D349" s="27" t="s">
        <v>17</v>
      </c>
      <c r="E349" s="28">
        <v>83.16</v>
      </c>
      <c r="F349" s="29">
        <f t="shared" si="102"/>
        <v>71569.574999999997</v>
      </c>
      <c r="G349" s="29">
        <f t="shared" si="103"/>
        <v>0</v>
      </c>
      <c r="H349" s="30">
        <f t="shared" si="96"/>
        <v>71569.574999999997</v>
      </c>
      <c r="I349" s="29">
        <v>860.625</v>
      </c>
      <c r="J349" s="29">
        <v>0</v>
      </c>
      <c r="K349" s="29">
        <f t="shared" si="97"/>
        <v>860.625</v>
      </c>
      <c r="L349" s="31" t="s">
        <v>534</v>
      </c>
    </row>
    <row r="350" spans="1:61" ht="85.5" hidden="1" customHeight="1" outlineLevel="1" x14ac:dyDescent="0.45">
      <c r="A350" s="27">
        <v>295</v>
      </c>
      <c r="B350" s="27">
        <v>295</v>
      </c>
      <c r="C350" s="27" t="s">
        <v>535</v>
      </c>
      <c r="D350" s="27" t="s">
        <v>17</v>
      </c>
      <c r="E350" s="28">
        <v>28.76</v>
      </c>
      <c r="F350" s="29">
        <f t="shared" si="102"/>
        <v>72604.62000000001</v>
      </c>
      <c r="G350" s="29">
        <f t="shared" si="103"/>
        <v>0</v>
      </c>
      <c r="H350" s="30">
        <f t="shared" si="96"/>
        <v>72604.62000000001</v>
      </c>
      <c r="I350" s="29">
        <v>2524.5</v>
      </c>
      <c r="J350" s="29">
        <v>0</v>
      </c>
      <c r="K350" s="29">
        <f t="shared" si="97"/>
        <v>2524.5</v>
      </c>
      <c r="L350" s="31" t="s">
        <v>536</v>
      </c>
    </row>
    <row r="351" spans="1:61" ht="28.5" hidden="1" customHeight="1" outlineLevel="1" x14ac:dyDescent="0.45">
      <c r="A351" s="27">
        <v>296</v>
      </c>
      <c r="B351" s="27">
        <v>296</v>
      </c>
      <c r="C351" s="27" t="s">
        <v>537</v>
      </c>
      <c r="D351" s="27" t="s">
        <v>22</v>
      </c>
      <c r="E351" s="28">
        <v>30</v>
      </c>
      <c r="F351" s="29">
        <f t="shared" si="102"/>
        <v>0</v>
      </c>
      <c r="G351" s="29">
        <f t="shared" si="103"/>
        <v>0</v>
      </c>
      <c r="H351" s="30">
        <f t="shared" si="96"/>
        <v>0</v>
      </c>
      <c r="I351" s="29">
        <v>0</v>
      </c>
      <c r="J351" s="29">
        <v>0</v>
      </c>
      <c r="K351" s="29">
        <f t="shared" si="97"/>
        <v>0</v>
      </c>
      <c r="L351" s="31" t="s">
        <v>538</v>
      </c>
    </row>
    <row r="352" spans="1:61" ht="57" hidden="1" customHeight="1" outlineLevel="1" x14ac:dyDescent="0.45">
      <c r="A352" s="27">
        <v>297</v>
      </c>
      <c r="B352" s="27">
        <v>297</v>
      </c>
      <c r="C352" s="27" t="s">
        <v>539</v>
      </c>
      <c r="D352" s="27" t="s">
        <v>17</v>
      </c>
      <c r="E352" s="28">
        <v>15.39</v>
      </c>
      <c r="F352" s="29">
        <f t="shared" si="102"/>
        <v>11726.256599999999</v>
      </c>
      <c r="G352" s="29">
        <f t="shared" si="103"/>
        <v>0</v>
      </c>
      <c r="H352" s="30">
        <f t="shared" si="96"/>
        <v>11726.256599999999</v>
      </c>
      <c r="I352" s="29">
        <v>761.93999999999994</v>
      </c>
      <c r="J352" s="29">
        <v>0</v>
      </c>
      <c r="K352" s="29">
        <f t="shared" si="97"/>
        <v>761.93999999999994</v>
      </c>
      <c r="L352" s="31" t="s">
        <v>540</v>
      </c>
    </row>
    <row r="353" spans="1:61" ht="42.75" hidden="1" customHeight="1" outlineLevel="1" x14ac:dyDescent="0.45">
      <c r="A353" s="27">
        <v>298</v>
      </c>
      <c r="B353" s="27">
        <v>298</v>
      </c>
      <c r="C353" s="27" t="s">
        <v>541</v>
      </c>
      <c r="D353" s="27" t="s">
        <v>17</v>
      </c>
      <c r="E353" s="28">
        <v>10.8</v>
      </c>
      <c r="F353" s="29">
        <f t="shared" si="102"/>
        <v>3123.0359999999996</v>
      </c>
      <c r="G353" s="29">
        <f t="shared" si="103"/>
        <v>0</v>
      </c>
      <c r="H353" s="30">
        <f t="shared" si="96"/>
        <v>3123.0359999999996</v>
      </c>
      <c r="I353" s="29">
        <v>289.16999999999996</v>
      </c>
      <c r="J353" s="29">
        <v>0</v>
      </c>
      <c r="K353" s="29">
        <f t="shared" si="97"/>
        <v>289.16999999999996</v>
      </c>
      <c r="L353" s="31" t="s">
        <v>542</v>
      </c>
    </row>
    <row r="354" spans="1:61" ht="42.75" hidden="1" customHeight="1" outlineLevel="1" x14ac:dyDescent="0.45">
      <c r="A354" s="27">
        <v>299</v>
      </c>
      <c r="B354" s="27">
        <v>299</v>
      </c>
      <c r="C354" s="27" t="s">
        <v>543</v>
      </c>
      <c r="D354" s="27" t="s">
        <v>17</v>
      </c>
      <c r="E354" s="28">
        <v>25.03</v>
      </c>
      <c r="F354" s="29">
        <f t="shared" si="102"/>
        <v>20105.3475</v>
      </c>
      <c r="G354" s="29">
        <f t="shared" si="103"/>
        <v>0</v>
      </c>
      <c r="H354" s="30">
        <f t="shared" si="96"/>
        <v>20105.3475</v>
      </c>
      <c r="I354" s="29">
        <v>803.25</v>
      </c>
      <c r="J354" s="29">
        <v>0</v>
      </c>
      <c r="K354" s="29">
        <f t="shared" si="97"/>
        <v>803.25</v>
      </c>
      <c r="L354" s="31" t="s">
        <v>544</v>
      </c>
    </row>
    <row r="355" spans="1:61" ht="57" hidden="1" customHeight="1" outlineLevel="1" x14ac:dyDescent="0.45">
      <c r="A355" s="27">
        <v>300</v>
      </c>
      <c r="B355" s="27">
        <v>300</v>
      </c>
      <c r="C355" s="27" t="s">
        <v>545</v>
      </c>
      <c r="D355" s="27" t="s">
        <v>17</v>
      </c>
      <c r="E355" s="28">
        <v>36.24</v>
      </c>
      <c r="F355" s="29">
        <f t="shared" si="102"/>
        <v>37094.176800000001</v>
      </c>
      <c r="G355" s="29">
        <f t="shared" si="103"/>
        <v>0</v>
      </c>
      <c r="H355" s="30">
        <f t="shared" si="96"/>
        <v>37094.176800000001</v>
      </c>
      <c r="I355" s="29">
        <v>1023.57</v>
      </c>
      <c r="J355" s="29">
        <v>0</v>
      </c>
      <c r="K355" s="29">
        <f t="shared" si="97"/>
        <v>1023.57</v>
      </c>
      <c r="L355" s="31" t="s">
        <v>546</v>
      </c>
    </row>
    <row r="356" spans="1:61" ht="71.25" hidden="1" customHeight="1" outlineLevel="1" x14ac:dyDescent="0.45">
      <c r="A356" s="27">
        <v>301</v>
      </c>
      <c r="B356" s="27">
        <v>301</v>
      </c>
      <c r="C356" s="27" t="s">
        <v>547</v>
      </c>
      <c r="D356" s="27" t="s">
        <v>109</v>
      </c>
      <c r="E356" s="28">
        <v>1.3109999999999999</v>
      </c>
      <c r="F356" s="29">
        <f t="shared" si="102"/>
        <v>37609.3125</v>
      </c>
      <c r="G356" s="29">
        <f t="shared" si="103"/>
        <v>0</v>
      </c>
      <c r="H356" s="30">
        <f t="shared" si="96"/>
        <v>37609.3125</v>
      </c>
      <c r="I356" s="29">
        <v>28687.5</v>
      </c>
      <c r="J356" s="29">
        <v>0</v>
      </c>
      <c r="K356" s="29">
        <f t="shared" si="97"/>
        <v>28687.5</v>
      </c>
      <c r="L356" s="31" t="s">
        <v>548</v>
      </c>
    </row>
    <row r="357" spans="1:61" s="22" customFormat="1" collapsed="1" x14ac:dyDescent="0.45">
      <c r="A357" s="18"/>
      <c r="B357" s="18"/>
      <c r="C357" s="18" t="s">
        <v>549</v>
      </c>
      <c r="D357" s="18"/>
      <c r="E357" s="23"/>
      <c r="F357" s="35">
        <f t="shared" ref="F357:H357" si="104">SUM(F358:F365)</f>
        <v>1149046.5545999999</v>
      </c>
      <c r="G357" s="35">
        <f t="shared" si="104"/>
        <v>0</v>
      </c>
      <c r="H357" s="35">
        <f t="shared" si="104"/>
        <v>1149046.5545999999</v>
      </c>
      <c r="I357" s="35"/>
      <c r="J357" s="35"/>
      <c r="K357" s="25">
        <f t="shared" si="97"/>
        <v>0</v>
      </c>
      <c r="L357" s="26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</row>
    <row r="358" spans="1:61" ht="42.75" hidden="1" customHeight="1" outlineLevel="1" x14ac:dyDescent="0.45">
      <c r="A358" s="27">
        <v>302</v>
      </c>
      <c r="B358" s="27">
        <v>302</v>
      </c>
      <c r="C358" s="27" t="s">
        <v>550</v>
      </c>
      <c r="D358" s="27" t="s">
        <v>34</v>
      </c>
      <c r="E358" s="28">
        <v>678</v>
      </c>
      <c r="F358" s="29">
        <f t="shared" ref="F358:F365" si="105">I358*E358</f>
        <v>66908.430000000008</v>
      </c>
      <c r="G358" s="29">
        <f t="shared" ref="G358:G365" si="106">J358*E358</f>
        <v>0</v>
      </c>
      <c r="H358" s="30">
        <f t="shared" si="96"/>
        <v>66908.430000000008</v>
      </c>
      <c r="I358" s="29">
        <v>98.685000000000002</v>
      </c>
      <c r="J358" s="29">
        <v>0</v>
      </c>
      <c r="K358" s="29">
        <f t="shared" si="97"/>
        <v>98.685000000000002</v>
      </c>
      <c r="L358" s="31" t="s">
        <v>551</v>
      </c>
    </row>
    <row r="359" spans="1:61" ht="42.75" hidden="1" customHeight="1" outlineLevel="1" x14ac:dyDescent="0.45">
      <c r="A359" s="27">
        <v>303</v>
      </c>
      <c r="B359" s="27">
        <v>303</v>
      </c>
      <c r="C359" s="27" t="s">
        <v>552</v>
      </c>
      <c r="D359" s="27" t="s">
        <v>34</v>
      </c>
      <c r="E359" s="28">
        <v>67.8</v>
      </c>
      <c r="F359" s="29">
        <f t="shared" si="105"/>
        <v>6690.8429999999998</v>
      </c>
      <c r="G359" s="29">
        <f t="shared" si="106"/>
        <v>0</v>
      </c>
      <c r="H359" s="30">
        <f t="shared" si="96"/>
        <v>6690.8429999999998</v>
      </c>
      <c r="I359" s="29">
        <v>98.685000000000002</v>
      </c>
      <c r="J359" s="29">
        <v>0</v>
      </c>
      <c r="K359" s="29">
        <f t="shared" si="97"/>
        <v>98.685000000000002</v>
      </c>
      <c r="L359" s="31" t="s">
        <v>553</v>
      </c>
    </row>
    <row r="360" spans="1:61" ht="42.75" hidden="1" customHeight="1" outlineLevel="1" x14ac:dyDescent="0.45">
      <c r="A360" s="27">
        <v>304</v>
      </c>
      <c r="B360" s="27">
        <v>304</v>
      </c>
      <c r="C360" s="27" t="s">
        <v>554</v>
      </c>
      <c r="D360" s="27" t="s">
        <v>34</v>
      </c>
      <c r="E360" s="28">
        <v>90.4</v>
      </c>
      <c r="F360" s="29">
        <f t="shared" si="105"/>
        <v>8921.1240000000016</v>
      </c>
      <c r="G360" s="29">
        <f t="shared" si="106"/>
        <v>0</v>
      </c>
      <c r="H360" s="30">
        <f t="shared" si="96"/>
        <v>8921.1240000000016</v>
      </c>
      <c r="I360" s="29">
        <v>98.685000000000002</v>
      </c>
      <c r="J360" s="29">
        <v>0</v>
      </c>
      <c r="K360" s="29">
        <f t="shared" si="97"/>
        <v>98.685000000000002</v>
      </c>
      <c r="L360" s="31" t="s">
        <v>555</v>
      </c>
    </row>
    <row r="361" spans="1:61" ht="42.75" hidden="1" customHeight="1" outlineLevel="1" x14ac:dyDescent="0.45">
      <c r="A361" s="27">
        <v>305</v>
      </c>
      <c r="B361" s="27">
        <v>305</v>
      </c>
      <c r="C361" s="27" t="s">
        <v>556</v>
      </c>
      <c r="D361" s="27" t="s">
        <v>109</v>
      </c>
      <c r="E361" s="28">
        <v>4.6079999999999997</v>
      </c>
      <c r="F361" s="29">
        <f t="shared" si="105"/>
        <v>454740.47999999998</v>
      </c>
      <c r="G361" s="29">
        <f t="shared" si="106"/>
        <v>0</v>
      </c>
      <c r="H361" s="30">
        <f t="shared" si="96"/>
        <v>454740.47999999998</v>
      </c>
      <c r="I361" s="29">
        <v>98685</v>
      </c>
      <c r="J361" s="29">
        <v>0</v>
      </c>
      <c r="K361" s="29">
        <f t="shared" si="97"/>
        <v>98685</v>
      </c>
      <c r="L361" s="31" t="s">
        <v>557</v>
      </c>
    </row>
    <row r="362" spans="1:61" ht="42.75" hidden="1" customHeight="1" outlineLevel="1" x14ac:dyDescent="0.45">
      <c r="A362" s="27">
        <v>306</v>
      </c>
      <c r="B362" s="27">
        <v>306</v>
      </c>
      <c r="C362" s="27" t="s">
        <v>558</v>
      </c>
      <c r="D362" s="27" t="s">
        <v>34</v>
      </c>
      <c r="E362" s="28">
        <v>48</v>
      </c>
      <c r="F362" s="29">
        <f t="shared" si="105"/>
        <v>4736.88</v>
      </c>
      <c r="G362" s="29">
        <f t="shared" si="106"/>
        <v>0</v>
      </c>
      <c r="H362" s="30">
        <f t="shared" si="96"/>
        <v>4736.88</v>
      </c>
      <c r="I362" s="29">
        <v>98.685000000000002</v>
      </c>
      <c r="J362" s="29">
        <v>0</v>
      </c>
      <c r="K362" s="29">
        <f t="shared" si="97"/>
        <v>98.685000000000002</v>
      </c>
      <c r="L362" s="31" t="s">
        <v>559</v>
      </c>
    </row>
    <row r="363" spans="1:61" ht="42.75" hidden="1" customHeight="1" outlineLevel="1" x14ac:dyDescent="0.45">
      <c r="A363" s="27">
        <v>307</v>
      </c>
      <c r="B363" s="27">
        <v>307</v>
      </c>
      <c r="C363" s="27" t="s">
        <v>560</v>
      </c>
      <c r="D363" s="27" t="s">
        <v>34</v>
      </c>
      <c r="E363" s="28">
        <v>331.69</v>
      </c>
      <c r="F363" s="29">
        <f t="shared" si="105"/>
        <v>63943.198199999999</v>
      </c>
      <c r="G363" s="29">
        <f t="shared" si="106"/>
        <v>0</v>
      </c>
      <c r="H363" s="30">
        <f t="shared" si="96"/>
        <v>63943.198199999999</v>
      </c>
      <c r="I363" s="29">
        <v>192.78</v>
      </c>
      <c r="J363" s="29">
        <v>0</v>
      </c>
      <c r="K363" s="29">
        <f t="shared" si="97"/>
        <v>192.78</v>
      </c>
      <c r="L363" s="31" t="s">
        <v>561</v>
      </c>
    </row>
    <row r="364" spans="1:61" ht="57" hidden="1" customHeight="1" outlineLevel="1" x14ac:dyDescent="0.45">
      <c r="A364" s="27">
        <v>308</v>
      </c>
      <c r="B364" s="27">
        <v>308</v>
      </c>
      <c r="C364" s="27" t="s">
        <v>562</v>
      </c>
      <c r="D364" s="27" t="s">
        <v>34</v>
      </c>
      <c r="E364" s="28">
        <v>7.23</v>
      </c>
      <c r="F364" s="29">
        <f t="shared" si="105"/>
        <v>1393.7994000000001</v>
      </c>
      <c r="G364" s="29">
        <f t="shared" si="106"/>
        <v>0</v>
      </c>
      <c r="H364" s="30">
        <f t="shared" si="96"/>
        <v>1393.7994000000001</v>
      </c>
      <c r="I364" s="29">
        <v>192.78</v>
      </c>
      <c r="J364" s="29">
        <v>0</v>
      </c>
      <c r="K364" s="29">
        <f t="shared" si="97"/>
        <v>192.78</v>
      </c>
      <c r="L364" s="31" t="s">
        <v>563</v>
      </c>
    </row>
    <row r="365" spans="1:61" ht="99.75" hidden="1" customHeight="1" outlineLevel="1" x14ac:dyDescent="0.45">
      <c r="A365" s="27">
        <v>309</v>
      </c>
      <c r="B365" s="27">
        <v>309</v>
      </c>
      <c r="C365" s="27" t="s">
        <v>564</v>
      </c>
      <c r="D365" s="27" t="s">
        <v>109</v>
      </c>
      <c r="E365" s="28">
        <v>2.81</v>
      </c>
      <c r="F365" s="29">
        <f t="shared" si="105"/>
        <v>541711.80000000005</v>
      </c>
      <c r="G365" s="29">
        <f t="shared" si="106"/>
        <v>0</v>
      </c>
      <c r="H365" s="30">
        <f t="shared" si="96"/>
        <v>541711.80000000005</v>
      </c>
      <c r="I365" s="29">
        <v>192780</v>
      </c>
      <c r="J365" s="29">
        <v>0</v>
      </c>
      <c r="K365" s="29">
        <f t="shared" si="97"/>
        <v>192780</v>
      </c>
      <c r="L365" s="31" t="s">
        <v>565</v>
      </c>
    </row>
    <row r="366" spans="1:61" s="22" customFormat="1" collapsed="1" x14ac:dyDescent="0.45">
      <c r="A366" s="18"/>
      <c r="B366" s="18"/>
      <c r="C366" s="18" t="s">
        <v>566</v>
      </c>
      <c r="D366" s="18"/>
      <c r="E366" s="23"/>
      <c r="F366" s="35">
        <f t="shared" ref="F366:H366" si="107">SUM(F367:F370)</f>
        <v>225787.33260000002</v>
      </c>
      <c r="G366" s="35">
        <f t="shared" si="107"/>
        <v>0</v>
      </c>
      <c r="H366" s="35">
        <f t="shared" si="107"/>
        <v>225787.33260000002</v>
      </c>
      <c r="I366" s="35"/>
      <c r="J366" s="35"/>
      <c r="K366" s="25">
        <f t="shared" si="97"/>
        <v>0</v>
      </c>
      <c r="L366" s="26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</row>
    <row r="367" spans="1:61" ht="42.75" hidden="1" customHeight="1" outlineLevel="1" x14ac:dyDescent="0.45">
      <c r="A367" s="27">
        <v>310</v>
      </c>
      <c r="B367" s="27">
        <v>310</v>
      </c>
      <c r="C367" s="27" t="s">
        <v>567</v>
      </c>
      <c r="D367" s="27" t="s">
        <v>34</v>
      </c>
      <c r="E367" s="28">
        <v>511.2</v>
      </c>
      <c r="F367" s="29">
        <f>I367*E367</f>
        <v>50447.771999999997</v>
      </c>
      <c r="G367" s="29">
        <f>J367*E367</f>
        <v>0</v>
      </c>
      <c r="H367" s="30">
        <f t="shared" si="96"/>
        <v>50447.771999999997</v>
      </c>
      <c r="I367" s="29">
        <v>98.685000000000002</v>
      </c>
      <c r="J367" s="29">
        <v>0</v>
      </c>
      <c r="K367" s="29">
        <f t="shared" si="97"/>
        <v>98.685000000000002</v>
      </c>
      <c r="L367" s="31" t="s">
        <v>568</v>
      </c>
    </row>
    <row r="368" spans="1:61" ht="85.5" hidden="1" customHeight="1" outlineLevel="1" x14ac:dyDescent="0.45">
      <c r="A368" s="27">
        <v>311</v>
      </c>
      <c r="B368" s="27">
        <v>311</v>
      </c>
      <c r="C368" s="27" t="s">
        <v>569</v>
      </c>
      <c r="D368" s="27" t="s">
        <v>34</v>
      </c>
      <c r="E368" s="28">
        <v>375.15</v>
      </c>
      <c r="F368" s="29">
        <f>I368*E368</f>
        <v>37021.677749999995</v>
      </c>
      <c r="G368" s="29">
        <f>J368*E368</f>
        <v>0</v>
      </c>
      <c r="H368" s="30">
        <f t="shared" si="96"/>
        <v>37021.677749999995</v>
      </c>
      <c r="I368" s="29">
        <v>98.685000000000002</v>
      </c>
      <c r="J368" s="29">
        <v>0</v>
      </c>
      <c r="K368" s="29">
        <f t="shared" si="97"/>
        <v>98.685000000000002</v>
      </c>
      <c r="L368" s="31" t="s">
        <v>570</v>
      </c>
    </row>
    <row r="369" spans="1:61" ht="85.5" hidden="1" customHeight="1" outlineLevel="1" x14ac:dyDescent="0.45">
      <c r="A369" s="27">
        <v>312</v>
      </c>
      <c r="B369" s="27">
        <v>312</v>
      </c>
      <c r="C369" s="27" t="s">
        <v>571</v>
      </c>
      <c r="D369" s="27" t="s">
        <v>34</v>
      </c>
      <c r="E369" s="28">
        <v>1012.04</v>
      </c>
      <c r="F369" s="29">
        <f>I369*E369</f>
        <v>99873.167400000006</v>
      </c>
      <c r="G369" s="29">
        <f>J369*E369</f>
        <v>0</v>
      </c>
      <c r="H369" s="30">
        <f t="shared" si="96"/>
        <v>99873.167400000006</v>
      </c>
      <c r="I369" s="29">
        <v>98.685000000000002</v>
      </c>
      <c r="J369" s="29">
        <v>0</v>
      </c>
      <c r="K369" s="29">
        <f t="shared" si="97"/>
        <v>98.685000000000002</v>
      </c>
      <c r="L369" s="31" t="s">
        <v>572</v>
      </c>
    </row>
    <row r="370" spans="1:61" ht="42.75" hidden="1" customHeight="1" outlineLevel="1" x14ac:dyDescent="0.45">
      <c r="A370" s="27">
        <v>313</v>
      </c>
      <c r="B370" s="27">
        <v>313</v>
      </c>
      <c r="C370" s="27" t="s">
        <v>573</v>
      </c>
      <c r="D370" s="27" t="s">
        <v>34</v>
      </c>
      <c r="E370" s="28">
        <v>389.57</v>
      </c>
      <c r="F370" s="29">
        <f>I370*E370</f>
        <v>38444.715450000003</v>
      </c>
      <c r="G370" s="29">
        <f>J370*E370</f>
        <v>0</v>
      </c>
      <c r="H370" s="30">
        <f t="shared" si="96"/>
        <v>38444.715450000003</v>
      </c>
      <c r="I370" s="29">
        <v>98.685000000000002</v>
      </c>
      <c r="J370" s="29">
        <v>0</v>
      </c>
      <c r="K370" s="29">
        <f t="shared" si="97"/>
        <v>98.685000000000002</v>
      </c>
      <c r="L370" s="31" t="s">
        <v>574</v>
      </c>
    </row>
    <row r="371" spans="1:61" s="42" customFormat="1" collapsed="1" x14ac:dyDescent="0.45">
      <c r="A371" s="11"/>
      <c r="B371" s="11"/>
      <c r="C371" s="11" t="s">
        <v>150</v>
      </c>
      <c r="D371" s="11"/>
      <c r="E371" s="33">
        <f t="shared" ref="E371:H371" si="108">E372+E378+E383+E388+E393+E395+E397+E402+E404+E407+E409+E411+E413</f>
        <v>0</v>
      </c>
      <c r="F371" s="20">
        <f t="shared" si="108"/>
        <v>2528920.4867100003</v>
      </c>
      <c r="G371" s="20">
        <f t="shared" si="108"/>
        <v>1063958.801895594</v>
      </c>
      <c r="H371" s="20">
        <f t="shared" si="108"/>
        <v>3592879.288605595</v>
      </c>
      <c r="I371" s="20"/>
      <c r="J371" s="20"/>
      <c r="K371" s="21">
        <f t="shared" si="97"/>
        <v>0</v>
      </c>
      <c r="L371" s="15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</row>
    <row r="372" spans="1:61" s="22" customFormat="1" x14ac:dyDescent="0.45">
      <c r="A372" s="18"/>
      <c r="B372" s="18"/>
      <c r="C372" s="18" t="s">
        <v>575</v>
      </c>
      <c r="D372" s="18"/>
      <c r="E372" s="23"/>
      <c r="F372" s="35">
        <f t="shared" ref="F372:H372" si="109">SUM(F373:F377)</f>
        <v>126245.84319</v>
      </c>
      <c r="G372" s="35">
        <f t="shared" si="109"/>
        <v>84181.33560751201</v>
      </c>
      <c r="H372" s="35">
        <f t="shared" si="109"/>
        <v>210427.178797512</v>
      </c>
      <c r="I372" s="35"/>
      <c r="J372" s="35"/>
      <c r="K372" s="25">
        <f t="shared" si="97"/>
        <v>0</v>
      </c>
      <c r="L372" s="26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</row>
    <row r="373" spans="1:61" ht="128.25" hidden="1" customHeight="1" outlineLevel="1" x14ac:dyDescent="0.45">
      <c r="A373" s="27">
        <v>314</v>
      </c>
      <c r="B373" s="27">
        <v>314</v>
      </c>
      <c r="C373" s="27" t="s">
        <v>576</v>
      </c>
      <c r="D373" s="27" t="s">
        <v>34</v>
      </c>
      <c r="E373" s="28">
        <v>654.11</v>
      </c>
      <c r="F373" s="29">
        <f>I373*E373</f>
        <v>71306.166375000001</v>
      </c>
      <c r="G373" s="29">
        <f>J373*E373</f>
        <v>54849.085830000004</v>
      </c>
      <c r="H373" s="30">
        <f t="shared" si="96"/>
        <v>126155.252205</v>
      </c>
      <c r="I373" s="29">
        <v>109.0125</v>
      </c>
      <c r="J373" s="29">
        <v>83.853000000000009</v>
      </c>
      <c r="K373" s="29">
        <f t="shared" si="97"/>
        <v>192.8655</v>
      </c>
      <c r="L373" s="31" t="s">
        <v>577</v>
      </c>
    </row>
    <row r="374" spans="1:61" ht="114" hidden="1" customHeight="1" outlineLevel="1" x14ac:dyDescent="0.45">
      <c r="A374" s="27">
        <v>315</v>
      </c>
      <c r="B374" s="27">
        <v>315</v>
      </c>
      <c r="C374" s="27" t="s">
        <v>578</v>
      </c>
      <c r="D374" s="27" t="s">
        <v>34</v>
      </c>
      <c r="E374" s="28">
        <v>88.67</v>
      </c>
      <c r="F374" s="29">
        <f>I374*E374</f>
        <v>9666.1383750000005</v>
      </c>
      <c r="G374" s="29">
        <f>J374*E374</f>
        <v>7435.2455100000006</v>
      </c>
      <c r="H374" s="30">
        <f t="shared" si="96"/>
        <v>17101.383885000003</v>
      </c>
      <c r="I374" s="29">
        <v>109.0125</v>
      </c>
      <c r="J374" s="29">
        <v>83.853000000000009</v>
      </c>
      <c r="K374" s="29">
        <f t="shared" si="97"/>
        <v>192.8655</v>
      </c>
      <c r="L374" s="31" t="s">
        <v>579</v>
      </c>
    </row>
    <row r="375" spans="1:61" ht="42.75" hidden="1" customHeight="1" outlineLevel="1" x14ac:dyDescent="0.45">
      <c r="A375" s="27">
        <v>316</v>
      </c>
      <c r="B375" s="27">
        <v>316</v>
      </c>
      <c r="C375" s="27" t="s">
        <v>580</v>
      </c>
      <c r="D375" s="27" t="s">
        <v>34</v>
      </c>
      <c r="E375" s="28">
        <v>65.3</v>
      </c>
      <c r="F375" s="29">
        <f>I375*E375</f>
        <v>7118.5162499999997</v>
      </c>
      <c r="G375" s="29">
        <f>J375*E375</f>
        <v>5669.5419000000002</v>
      </c>
      <c r="H375" s="30">
        <f t="shared" si="96"/>
        <v>12788.058150000001</v>
      </c>
      <c r="I375" s="29">
        <v>109.0125</v>
      </c>
      <c r="J375" s="29">
        <v>86.823000000000008</v>
      </c>
      <c r="K375" s="29">
        <f t="shared" si="97"/>
        <v>195.83550000000002</v>
      </c>
      <c r="L375" s="31" t="s">
        <v>581</v>
      </c>
    </row>
    <row r="376" spans="1:61" hidden="1" outlineLevel="1" x14ac:dyDescent="0.45">
      <c r="A376" s="27">
        <v>317</v>
      </c>
      <c r="B376" s="27">
        <v>317</v>
      </c>
      <c r="C376" s="27" t="s">
        <v>582</v>
      </c>
      <c r="D376" s="27" t="s">
        <v>34</v>
      </c>
      <c r="E376" s="28">
        <v>58.95</v>
      </c>
      <c r="F376" s="29">
        <f>I376*E376</f>
        <v>35581.335750000006</v>
      </c>
      <c r="G376" s="29">
        <f>J376*E376</f>
        <v>15132.877650000004</v>
      </c>
      <c r="H376" s="30">
        <f t="shared" si="96"/>
        <v>50714.213400000008</v>
      </c>
      <c r="I376" s="29">
        <v>603.58500000000004</v>
      </c>
      <c r="J376" s="29">
        <v>256.70700000000005</v>
      </c>
      <c r="K376" s="29">
        <f t="shared" si="97"/>
        <v>860.29200000000014</v>
      </c>
      <c r="L376" s="31" t="s">
        <v>583</v>
      </c>
    </row>
    <row r="377" spans="1:61" ht="57" hidden="1" customHeight="1" outlineLevel="1" x14ac:dyDescent="0.45">
      <c r="A377" s="27">
        <v>318</v>
      </c>
      <c r="B377" s="27">
        <v>318</v>
      </c>
      <c r="C377" s="27" t="s">
        <v>582</v>
      </c>
      <c r="D377" s="27" t="s">
        <v>34</v>
      </c>
      <c r="E377" s="28">
        <v>4.2640000000000002</v>
      </c>
      <c r="F377" s="29">
        <f>I377*E377</f>
        <v>2573.6864400000004</v>
      </c>
      <c r="G377" s="29">
        <f>J377*E377</f>
        <v>1094.584717512</v>
      </c>
      <c r="H377" s="30">
        <f t="shared" si="96"/>
        <v>3668.2711575120002</v>
      </c>
      <c r="I377" s="29">
        <v>603.58500000000004</v>
      </c>
      <c r="J377" s="29">
        <v>256.703733</v>
      </c>
      <c r="K377" s="29">
        <f t="shared" si="97"/>
        <v>860.28873300000009</v>
      </c>
      <c r="L377" s="31" t="s">
        <v>584</v>
      </c>
    </row>
    <row r="378" spans="1:61" s="22" customFormat="1" ht="28.5" collapsed="1" x14ac:dyDescent="0.45">
      <c r="A378" s="18"/>
      <c r="B378" s="18"/>
      <c r="C378" s="18" t="s">
        <v>585</v>
      </c>
      <c r="D378" s="18"/>
      <c r="E378" s="23"/>
      <c r="F378" s="35">
        <f t="shared" ref="F378:H378" si="110">SUM(F379:F382)</f>
        <v>88996.657500000001</v>
      </c>
      <c r="G378" s="35">
        <f t="shared" si="110"/>
        <v>2653.5450150000001</v>
      </c>
      <c r="H378" s="35">
        <f t="shared" si="110"/>
        <v>91650.202514999997</v>
      </c>
      <c r="I378" s="35"/>
      <c r="J378" s="35"/>
      <c r="K378" s="25">
        <f t="shared" si="97"/>
        <v>0</v>
      </c>
      <c r="L378" s="26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</row>
    <row r="379" spans="1:61" ht="42.75" hidden="1" customHeight="1" outlineLevel="1" x14ac:dyDescent="0.45">
      <c r="A379" s="27">
        <v>319</v>
      </c>
      <c r="B379" s="27">
        <v>319</v>
      </c>
      <c r="C379" s="27" t="s">
        <v>200</v>
      </c>
      <c r="D379" s="27" t="s">
        <v>22</v>
      </c>
      <c r="E379" s="28">
        <v>4</v>
      </c>
      <c r="F379" s="29">
        <f>I379*E379</f>
        <v>62424</v>
      </c>
      <c r="G379" s="29">
        <f>J379*E379</f>
        <v>0</v>
      </c>
      <c r="H379" s="30">
        <f t="shared" si="96"/>
        <v>62424</v>
      </c>
      <c r="I379" s="29">
        <v>15606</v>
      </c>
      <c r="J379" s="29">
        <v>0</v>
      </c>
      <c r="K379" s="29">
        <f t="shared" si="97"/>
        <v>15606</v>
      </c>
      <c r="L379" s="31" t="s">
        <v>586</v>
      </c>
    </row>
    <row r="380" spans="1:61" ht="42.75" hidden="1" customHeight="1" outlineLevel="1" x14ac:dyDescent="0.45">
      <c r="A380" s="27">
        <v>320</v>
      </c>
      <c r="B380" s="27">
        <v>320</v>
      </c>
      <c r="C380" s="27" t="s">
        <v>202</v>
      </c>
      <c r="D380" s="27" t="s">
        <v>203</v>
      </c>
      <c r="E380" s="28">
        <v>2.7E-2</v>
      </c>
      <c r="F380" s="29">
        <f>I380*E380</f>
        <v>7931.5199999999995</v>
      </c>
      <c r="G380" s="29">
        <f>J380*E380</f>
        <v>71.502750000000006</v>
      </c>
      <c r="H380" s="30">
        <f t="shared" si="96"/>
        <v>8003.0227499999992</v>
      </c>
      <c r="I380" s="29">
        <v>293760</v>
      </c>
      <c r="J380" s="29">
        <v>2648.25</v>
      </c>
      <c r="K380" s="29">
        <f t="shared" si="97"/>
        <v>296408.25</v>
      </c>
      <c r="L380" s="31" t="s">
        <v>587</v>
      </c>
    </row>
    <row r="381" spans="1:61" ht="57" hidden="1" customHeight="1" outlineLevel="1" x14ac:dyDescent="0.45">
      <c r="A381" s="27">
        <v>321</v>
      </c>
      <c r="B381" s="27">
        <v>321</v>
      </c>
      <c r="C381" s="27" t="s">
        <v>207</v>
      </c>
      <c r="D381" s="27" t="s">
        <v>203</v>
      </c>
      <c r="E381" s="28">
        <v>7.0000000000000001E-3</v>
      </c>
      <c r="F381" s="29">
        <f>I381*E381</f>
        <v>2899.7325000000001</v>
      </c>
      <c r="G381" s="29">
        <f>J381*E381</f>
        <v>401.65101900000002</v>
      </c>
      <c r="H381" s="30">
        <f t="shared" si="96"/>
        <v>3301.383519</v>
      </c>
      <c r="I381" s="29">
        <v>414247.5</v>
      </c>
      <c r="J381" s="29">
        <v>57378.717000000004</v>
      </c>
      <c r="K381" s="29">
        <f t="shared" si="97"/>
        <v>471626.217</v>
      </c>
      <c r="L381" s="31" t="s">
        <v>588</v>
      </c>
    </row>
    <row r="382" spans="1:61" ht="71.25" hidden="1" customHeight="1" outlineLevel="1" x14ac:dyDescent="0.45">
      <c r="A382" s="27">
        <v>322</v>
      </c>
      <c r="B382" s="27">
        <v>322</v>
      </c>
      <c r="C382" s="27" t="s">
        <v>205</v>
      </c>
      <c r="D382" s="27" t="s">
        <v>203</v>
      </c>
      <c r="E382" s="28">
        <v>3.7999999999999999E-2</v>
      </c>
      <c r="F382" s="29">
        <f>I382*E382</f>
        <v>15741.404999999999</v>
      </c>
      <c r="G382" s="29">
        <f>J382*E382</f>
        <v>2180.3912460000001</v>
      </c>
      <c r="H382" s="30">
        <f t="shared" si="96"/>
        <v>17921.796245999998</v>
      </c>
      <c r="I382" s="29">
        <v>414247.5</v>
      </c>
      <c r="J382" s="29">
        <v>57378.717000000004</v>
      </c>
      <c r="K382" s="29">
        <f t="shared" si="97"/>
        <v>471626.217</v>
      </c>
      <c r="L382" s="31" t="s">
        <v>589</v>
      </c>
    </row>
    <row r="383" spans="1:61" s="22" customFormat="1" collapsed="1" x14ac:dyDescent="0.45">
      <c r="A383" s="18"/>
      <c r="B383" s="18"/>
      <c r="C383" s="18" t="s">
        <v>590</v>
      </c>
      <c r="D383" s="18"/>
      <c r="E383" s="23"/>
      <c r="F383" s="35">
        <f t="shared" ref="F383:H383" si="111">SUM(F384:F387)</f>
        <v>1220705.880165</v>
      </c>
      <c r="G383" s="35">
        <f t="shared" si="111"/>
        <v>699837.80196508206</v>
      </c>
      <c r="H383" s="35">
        <f t="shared" si="111"/>
        <v>1920543.682130082</v>
      </c>
      <c r="I383" s="35"/>
      <c r="J383" s="35"/>
      <c r="K383" s="25">
        <f t="shared" si="97"/>
        <v>0</v>
      </c>
      <c r="L383" s="26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</row>
    <row r="384" spans="1:61" ht="114" hidden="1" customHeight="1" outlineLevel="1" x14ac:dyDescent="0.45">
      <c r="A384" s="27">
        <v>323</v>
      </c>
      <c r="B384" s="27">
        <v>323</v>
      </c>
      <c r="C384" s="27" t="s">
        <v>591</v>
      </c>
      <c r="D384" s="27" t="s">
        <v>109</v>
      </c>
      <c r="E384" s="28">
        <v>4.7679999999999998</v>
      </c>
      <c r="F384" s="29">
        <f>I384*E384</f>
        <v>519771.6</v>
      </c>
      <c r="G384" s="29">
        <f>J384*E384</f>
        <v>399850.282656</v>
      </c>
      <c r="H384" s="30">
        <f t="shared" si="96"/>
        <v>919621.88265599997</v>
      </c>
      <c r="I384" s="29">
        <v>109012.5</v>
      </c>
      <c r="J384" s="29">
        <v>83861.217000000004</v>
      </c>
      <c r="K384" s="29">
        <f t="shared" si="97"/>
        <v>192873.717</v>
      </c>
      <c r="L384" s="31" t="s">
        <v>592</v>
      </c>
    </row>
    <row r="385" spans="1:61" ht="42.75" hidden="1" customHeight="1" outlineLevel="1" x14ac:dyDescent="0.45">
      <c r="A385" s="27">
        <v>324</v>
      </c>
      <c r="B385" s="27">
        <v>324</v>
      </c>
      <c r="C385" s="27" t="s">
        <v>593</v>
      </c>
      <c r="D385" s="27" t="s">
        <v>34</v>
      </c>
      <c r="E385" s="28">
        <v>50.17</v>
      </c>
      <c r="F385" s="29">
        <f>I385*E385</f>
        <v>5469.1571250000006</v>
      </c>
      <c r="G385" s="29">
        <f>J385*E385</f>
        <v>4207.3172568900018</v>
      </c>
      <c r="H385" s="30">
        <f t="shared" si="96"/>
        <v>9676.4743818900024</v>
      </c>
      <c r="I385" s="29">
        <v>109.0125</v>
      </c>
      <c r="J385" s="29">
        <v>83.861217000000025</v>
      </c>
      <c r="K385" s="29">
        <f t="shared" si="97"/>
        <v>192.87371700000003</v>
      </c>
      <c r="L385" s="31" t="s">
        <v>594</v>
      </c>
    </row>
    <row r="386" spans="1:61" ht="71.25" hidden="1" customHeight="1" outlineLevel="1" x14ac:dyDescent="0.45">
      <c r="A386" s="27">
        <v>325</v>
      </c>
      <c r="B386" s="27">
        <v>325</v>
      </c>
      <c r="C386" s="27" t="s">
        <v>582</v>
      </c>
      <c r="D386" s="27" t="s">
        <v>109</v>
      </c>
      <c r="E386" s="28">
        <v>1.149</v>
      </c>
      <c r="F386" s="29">
        <f>I386*E386</f>
        <v>693519.16500000004</v>
      </c>
      <c r="G386" s="29">
        <f>J386*E386</f>
        <v>294952.58921700006</v>
      </c>
      <c r="H386" s="30">
        <f t="shared" si="96"/>
        <v>988471.7542170001</v>
      </c>
      <c r="I386" s="29">
        <v>603585</v>
      </c>
      <c r="J386" s="29">
        <v>256703.73300000007</v>
      </c>
      <c r="K386" s="29">
        <f t="shared" si="97"/>
        <v>860288.73300000001</v>
      </c>
      <c r="L386" s="31" t="s">
        <v>595</v>
      </c>
    </row>
    <row r="387" spans="1:61" ht="42.75" hidden="1" customHeight="1" outlineLevel="1" x14ac:dyDescent="0.45">
      <c r="A387" s="27">
        <v>326</v>
      </c>
      <c r="B387" s="27">
        <v>326</v>
      </c>
      <c r="C387" s="27" t="s">
        <v>582</v>
      </c>
      <c r="D387" s="27" t="s">
        <v>34</v>
      </c>
      <c r="E387" s="28">
        <v>3.2240000000000002</v>
      </c>
      <c r="F387" s="29">
        <f>I387*E387</f>
        <v>1945.9580400000002</v>
      </c>
      <c r="G387" s="29">
        <f>J387*E387</f>
        <v>827.61283519200003</v>
      </c>
      <c r="H387" s="30">
        <f t="shared" si="96"/>
        <v>2773.5708751920001</v>
      </c>
      <c r="I387" s="29">
        <v>603.58500000000004</v>
      </c>
      <c r="J387" s="29">
        <v>256.703733</v>
      </c>
      <c r="K387" s="29">
        <f t="shared" si="97"/>
        <v>860.28873300000009</v>
      </c>
      <c r="L387" s="31" t="s">
        <v>596</v>
      </c>
    </row>
    <row r="388" spans="1:61" s="22" customFormat="1" ht="28.5" collapsed="1" x14ac:dyDescent="0.45">
      <c r="A388" s="18"/>
      <c r="B388" s="18"/>
      <c r="C388" s="18" t="s">
        <v>597</v>
      </c>
      <c r="D388" s="18"/>
      <c r="E388" s="23"/>
      <c r="F388" s="35">
        <f t="shared" ref="F388:H388" si="112">SUM(F389:F392)</f>
        <v>53551.53</v>
      </c>
      <c r="G388" s="35">
        <f t="shared" si="112"/>
        <v>2561.7390479999999</v>
      </c>
      <c r="H388" s="35">
        <f t="shared" si="112"/>
        <v>56113.269047999995</v>
      </c>
      <c r="I388" s="35"/>
      <c r="J388" s="35"/>
      <c r="K388" s="25">
        <f t="shared" si="97"/>
        <v>0</v>
      </c>
      <c r="L388" s="26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</row>
    <row r="389" spans="1:61" ht="42.75" hidden="1" customHeight="1" outlineLevel="1" x14ac:dyDescent="0.45">
      <c r="A389" s="27">
        <v>327</v>
      </c>
      <c r="B389" s="27">
        <v>327</v>
      </c>
      <c r="C389" s="27" t="s">
        <v>200</v>
      </c>
      <c r="D389" s="27" t="s">
        <v>22</v>
      </c>
      <c r="E389" s="28">
        <v>2</v>
      </c>
      <c r="F389" s="29">
        <f>I389*E389</f>
        <v>31212</v>
      </c>
      <c r="G389" s="29">
        <f>J389*E389</f>
        <v>0</v>
      </c>
      <c r="H389" s="30">
        <f t="shared" si="96"/>
        <v>31212</v>
      </c>
      <c r="I389" s="29">
        <v>15606</v>
      </c>
      <c r="J389" s="29">
        <v>0</v>
      </c>
      <c r="K389" s="29">
        <f t="shared" si="97"/>
        <v>15606</v>
      </c>
      <c r="L389" s="31" t="s">
        <v>598</v>
      </c>
    </row>
    <row r="390" spans="1:61" ht="42.75" hidden="1" customHeight="1" outlineLevel="1" x14ac:dyDescent="0.45">
      <c r="A390" s="27">
        <v>328</v>
      </c>
      <c r="B390" s="27">
        <v>328</v>
      </c>
      <c r="C390" s="27" t="s">
        <v>202</v>
      </c>
      <c r="D390" s="27" t="s">
        <v>203</v>
      </c>
      <c r="E390" s="28">
        <v>1.4E-2</v>
      </c>
      <c r="F390" s="29">
        <f>I390*E390</f>
        <v>4112.6400000000003</v>
      </c>
      <c r="G390" s="29">
        <f>J390*E390</f>
        <v>37.075499999999998</v>
      </c>
      <c r="H390" s="30">
        <f t="shared" si="96"/>
        <v>4149.7155000000002</v>
      </c>
      <c r="I390" s="29">
        <v>293760</v>
      </c>
      <c r="J390" s="29">
        <v>2648.25</v>
      </c>
      <c r="K390" s="29">
        <f t="shared" si="97"/>
        <v>296408.25</v>
      </c>
      <c r="L390" s="31" t="s">
        <v>599</v>
      </c>
    </row>
    <row r="391" spans="1:61" ht="57" hidden="1" customHeight="1" outlineLevel="1" x14ac:dyDescent="0.45">
      <c r="A391" s="27">
        <v>329</v>
      </c>
      <c r="B391" s="27">
        <v>329</v>
      </c>
      <c r="C391" s="27" t="s">
        <v>207</v>
      </c>
      <c r="D391" s="27" t="s">
        <v>203</v>
      </c>
      <c r="E391" s="28">
        <v>2.1999999999999999E-2</v>
      </c>
      <c r="F391" s="29">
        <f>I391*E391</f>
        <v>9113.4449999999997</v>
      </c>
      <c r="G391" s="29">
        <f>J391*E391</f>
        <v>1262.331774</v>
      </c>
      <c r="H391" s="30">
        <f t="shared" si="96"/>
        <v>10375.776774</v>
      </c>
      <c r="I391" s="29">
        <v>414247.5</v>
      </c>
      <c r="J391" s="29">
        <v>57378.717000000004</v>
      </c>
      <c r="K391" s="29">
        <f t="shared" si="97"/>
        <v>471626.217</v>
      </c>
      <c r="L391" s="31" t="s">
        <v>600</v>
      </c>
    </row>
    <row r="392" spans="1:61" ht="71.25" hidden="1" customHeight="1" outlineLevel="1" x14ac:dyDescent="0.45">
      <c r="A392" s="27">
        <v>330</v>
      </c>
      <c r="B392" s="27">
        <v>330</v>
      </c>
      <c r="C392" s="27" t="s">
        <v>205</v>
      </c>
      <c r="D392" s="27" t="s">
        <v>203</v>
      </c>
      <c r="E392" s="28">
        <v>2.1999999999999999E-2</v>
      </c>
      <c r="F392" s="29">
        <f>I392*E392</f>
        <v>9113.4449999999997</v>
      </c>
      <c r="G392" s="29">
        <f>J392*E392</f>
        <v>1262.331774</v>
      </c>
      <c r="H392" s="30">
        <f t="shared" ref="H392:H455" si="113">F392+G392</f>
        <v>10375.776774</v>
      </c>
      <c r="I392" s="29">
        <v>414247.5</v>
      </c>
      <c r="J392" s="29">
        <v>57378.717000000004</v>
      </c>
      <c r="K392" s="29">
        <f t="shared" ref="K392:K455" si="114">I392+J392</f>
        <v>471626.217</v>
      </c>
      <c r="L392" s="31" t="s">
        <v>601</v>
      </c>
    </row>
    <row r="393" spans="1:61" s="22" customFormat="1" ht="28.5" collapsed="1" x14ac:dyDescent="0.45">
      <c r="A393" s="18"/>
      <c r="B393" s="18"/>
      <c r="C393" s="18" t="s">
        <v>602</v>
      </c>
      <c r="D393" s="18"/>
      <c r="E393" s="23"/>
      <c r="F393" s="35">
        <f t="shared" ref="F393:H393" si="115">SUM(F394)</f>
        <v>59057.521874999999</v>
      </c>
      <c r="G393" s="35">
        <f t="shared" si="115"/>
        <v>45427.362750000008</v>
      </c>
      <c r="H393" s="35">
        <f t="shared" si="115"/>
        <v>104484.88462500001</v>
      </c>
      <c r="I393" s="35"/>
      <c r="J393" s="35"/>
      <c r="K393" s="25">
        <f t="shared" si="114"/>
        <v>0</v>
      </c>
      <c r="L393" s="26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</row>
    <row r="394" spans="1:61" ht="57" hidden="1" customHeight="1" outlineLevel="1" x14ac:dyDescent="0.45">
      <c r="A394" s="27">
        <v>331</v>
      </c>
      <c r="B394" s="27">
        <v>331</v>
      </c>
      <c r="C394" s="27" t="s">
        <v>603</v>
      </c>
      <c r="D394" s="27" t="s">
        <v>34</v>
      </c>
      <c r="E394" s="28">
        <v>541.75</v>
      </c>
      <c r="F394" s="29">
        <f>I394*E394</f>
        <v>59057.521874999999</v>
      </c>
      <c r="G394" s="29">
        <f>J394*E394</f>
        <v>45427.362750000008</v>
      </c>
      <c r="H394" s="30">
        <f t="shared" si="113"/>
        <v>104484.88462500001</v>
      </c>
      <c r="I394" s="29">
        <v>109.0125</v>
      </c>
      <c r="J394" s="29">
        <v>83.853000000000009</v>
      </c>
      <c r="K394" s="29">
        <f t="shared" si="114"/>
        <v>192.8655</v>
      </c>
      <c r="L394" s="31" t="s">
        <v>604</v>
      </c>
    </row>
    <row r="395" spans="1:61" s="22" customFormat="1" collapsed="1" x14ac:dyDescent="0.45">
      <c r="A395" s="18"/>
      <c r="B395" s="18"/>
      <c r="C395" s="18" t="s">
        <v>605</v>
      </c>
      <c r="D395" s="18"/>
      <c r="E395" s="23"/>
      <c r="F395" s="35">
        <f t="shared" ref="F395:H395" si="116">SUM(F396)</f>
        <v>2578.0194000000001</v>
      </c>
      <c r="G395" s="35">
        <f t="shared" si="116"/>
        <v>750.65859000000012</v>
      </c>
      <c r="H395" s="35">
        <f t="shared" si="116"/>
        <v>3328.6779900000001</v>
      </c>
      <c r="I395" s="35"/>
      <c r="J395" s="35"/>
      <c r="K395" s="25">
        <f t="shared" si="114"/>
        <v>0</v>
      </c>
      <c r="L395" s="26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</row>
    <row r="396" spans="1:61" ht="71.25" hidden="1" customHeight="1" outlineLevel="1" x14ac:dyDescent="0.45">
      <c r="A396" s="27">
        <v>332</v>
      </c>
      <c r="B396" s="27">
        <v>332</v>
      </c>
      <c r="C396" s="27" t="s">
        <v>606</v>
      </c>
      <c r="D396" s="27" t="s">
        <v>34</v>
      </c>
      <c r="E396" s="28">
        <v>7.59</v>
      </c>
      <c r="F396" s="29">
        <f>I396*E396</f>
        <v>2578.0194000000001</v>
      </c>
      <c r="G396" s="29">
        <f>J396*E396</f>
        <v>750.65859000000012</v>
      </c>
      <c r="H396" s="30">
        <f t="shared" si="113"/>
        <v>3328.6779900000001</v>
      </c>
      <c r="I396" s="29">
        <v>339.66</v>
      </c>
      <c r="J396" s="29">
        <v>98.901000000000025</v>
      </c>
      <c r="K396" s="29">
        <f t="shared" si="114"/>
        <v>438.56100000000004</v>
      </c>
      <c r="L396" s="31" t="s">
        <v>607</v>
      </c>
    </row>
    <row r="397" spans="1:61" s="22" customFormat="1" ht="28.5" collapsed="1" x14ac:dyDescent="0.45">
      <c r="A397" s="18"/>
      <c r="B397" s="18"/>
      <c r="C397" s="18" t="s">
        <v>608</v>
      </c>
      <c r="D397" s="18"/>
      <c r="E397" s="23"/>
      <c r="F397" s="35">
        <f t="shared" ref="F397:H397" si="117">SUM(F398:F401)</f>
        <v>122446.66500000001</v>
      </c>
      <c r="G397" s="35">
        <f t="shared" si="117"/>
        <v>0</v>
      </c>
      <c r="H397" s="35">
        <f t="shared" si="117"/>
        <v>122446.66500000001</v>
      </c>
      <c r="I397" s="35"/>
      <c r="J397" s="35"/>
      <c r="K397" s="25">
        <f t="shared" si="114"/>
        <v>0</v>
      </c>
      <c r="L397" s="26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</row>
    <row r="398" spans="1:61" ht="28.5" hidden="1" customHeight="1" outlineLevel="1" x14ac:dyDescent="0.45">
      <c r="A398" s="27">
        <v>333</v>
      </c>
      <c r="B398" s="27">
        <v>333</v>
      </c>
      <c r="C398" s="27" t="s">
        <v>609</v>
      </c>
      <c r="D398" s="27" t="s">
        <v>203</v>
      </c>
      <c r="E398" s="28">
        <v>2.91</v>
      </c>
      <c r="F398" s="29">
        <f>I398*E398</f>
        <v>30275.640000000003</v>
      </c>
      <c r="G398" s="29">
        <f>J398*E398</f>
        <v>0</v>
      </c>
      <c r="H398" s="30">
        <f t="shared" si="113"/>
        <v>30275.640000000003</v>
      </c>
      <c r="I398" s="29">
        <v>10404</v>
      </c>
      <c r="J398" s="29">
        <v>0</v>
      </c>
      <c r="K398" s="29">
        <f t="shared" si="114"/>
        <v>10404</v>
      </c>
      <c r="L398" s="31" t="s">
        <v>610</v>
      </c>
    </row>
    <row r="399" spans="1:61" ht="42.75" hidden="1" customHeight="1" outlineLevel="1" x14ac:dyDescent="0.45">
      <c r="A399" s="27">
        <v>334</v>
      </c>
      <c r="B399" s="27">
        <v>334</v>
      </c>
      <c r="C399" s="27" t="s">
        <v>611</v>
      </c>
      <c r="D399" s="27" t="s">
        <v>203</v>
      </c>
      <c r="E399" s="28">
        <v>0.06</v>
      </c>
      <c r="F399" s="29">
        <f>I399*E399</f>
        <v>8996.4</v>
      </c>
      <c r="G399" s="29">
        <f>J399*E399</f>
        <v>0</v>
      </c>
      <c r="H399" s="30">
        <f t="shared" si="113"/>
        <v>8996.4</v>
      </c>
      <c r="I399" s="29">
        <v>149940</v>
      </c>
      <c r="J399" s="29">
        <v>0</v>
      </c>
      <c r="K399" s="29">
        <f t="shared" si="114"/>
        <v>149940</v>
      </c>
      <c r="L399" s="31"/>
    </row>
    <row r="400" spans="1:61" ht="28.5" hidden="1" customHeight="1" outlineLevel="1" x14ac:dyDescent="0.45">
      <c r="A400" s="27">
        <v>335</v>
      </c>
      <c r="B400" s="27">
        <v>335</v>
      </c>
      <c r="C400" s="27" t="s">
        <v>612</v>
      </c>
      <c r="D400" s="27" t="s">
        <v>22</v>
      </c>
      <c r="E400" s="28">
        <v>5</v>
      </c>
      <c r="F400" s="29">
        <f>I400*E400</f>
        <v>74970</v>
      </c>
      <c r="G400" s="29">
        <f>J400*E400</f>
        <v>0</v>
      </c>
      <c r="H400" s="30">
        <f t="shared" si="113"/>
        <v>74970</v>
      </c>
      <c r="I400" s="29">
        <v>14994</v>
      </c>
      <c r="J400" s="29">
        <v>0</v>
      </c>
      <c r="K400" s="29">
        <f t="shared" si="114"/>
        <v>14994</v>
      </c>
      <c r="L400" s="31" t="s">
        <v>613</v>
      </c>
    </row>
    <row r="401" spans="1:61" ht="42.75" hidden="1" customHeight="1" outlineLevel="1" x14ac:dyDescent="0.45">
      <c r="A401" s="27">
        <v>336</v>
      </c>
      <c r="B401" s="27">
        <v>336</v>
      </c>
      <c r="C401" s="27" t="s">
        <v>614</v>
      </c>
      <c r="D401" s="27" t="s">
        <v>17</v>
      </c>
      <c r="E401" s="28">
        <v>8.25</v>
      </c>
      <c r="F401" s="29">
        <f>I401*E401</f>
        <v>8204.625</v>
      </c>
      <c r="G401" s="29">
        <f>J401*E401</f>
        <v>0</v>
      </c>
      <c r="H401" s="30">
        <f t="shared" si="113"/>
        <v>8204.625</v>
      </c>
      <c r="I401" s="29">
        <v>994.5</v>
      </c>
      <c r="J401" s="29">
        <v>0</v>
      </c>
      <c r="K401" s="29">
        <f t="shared" si="114"/>
        <v>994.5</v>
      </c>
      <c r="L401" s="31" t="s">
        <v>615</v>
      </c>
    </row>
    <row r="402" spans="1:61" s="22" customFormat="1" collapsed="1" x14ac:dyDescent="0.45">
      <c r="A402" s="18"/>
      <c r="B402" s="18"/>
      <c r="C402" s="18" t="s">
        <v>616</v>
      </c>
      <c r="D402" s="18"/>
      <c r="E402" s="23"/>
      <c r="F402" s="35">
        <f t="shared" ref="F402:H402" si="118">SUM(F403)</f>
        <v>59183.46</v>
      </c>
      <c r="G402" s="35">
        <f t="shared" si="118"/>
        <v>29785.14</v>
      </c>
      <c r="H402" s="35">
        <f t="shared" si="118"/>
        <v>88968.6</v>
      </c>
      <c r="I402" s="35"/>
      <c r="J402" s="35"/>
      <c r="K402" s="25">
        <f t="shared" si="114"/>
        <v>0</v>
      </c>
      <c r="L402" s="26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</row>
    <row r="403" spans="1:61" ht="28.5" hidden="1" customHeight="1" outlineLevel="1" x14ac:dyDescent="0.45">
      <c r="A403" s="27">
        <v>337</v>
      </c>
      <c r="B403" s="27">
        <v>337</v>
      </c>
      <c r="C403" s="27" t="s">
        <v>617</v>
      </c>
      <c r="D403" s="27" t="s">
        <v>203</v>
      </c>
      <c r="E403" s="28">
        <v>3.07</v>
      </c>
      <c r="F403" s="29">
        <f>I403*E403</f>
        <v>59183.46</v>
      </c>
      <c r="G403" s="29">
        <f>J403*E403</f>
        <v>29785.14</v>
      </c>
      <c r="H403" s="30">
        <f t="shared" si="113"/>
        <v>88968.6</v>
      </c>
      <c r="I403" s="29">
        <v>19278</v>
      </c>
      <c r="J403" s="29">
        <v>9702</v>
      </c>
      <c r="K403" s="29">
        <f t="shared" si="114"/>
        <v>28980</v>
      </c>
      <c r="L403" s="31" t="s">
        <v>618</v>
      </c>
    </row>
    <row r="404" spans="1:61" s="22" customFormat="1" ht="28.5" collapsed="1" x14ac:dyDescent="0.45">
      <c r="A404" s="18"/>
      <c r="B404" s="18"/>
      <c r="C404" s="18" t="s">
        <v>619</v>
      </c>
      <c r="D404" s="18"/>
      <c r="E404" s="23"/>
      <c r="F404" s="35">
        <f t="shared" ref="F404:H404" si="119">SUM(F405:F406)</f>
        <v>17871.067079999997</v>
      </c>
      <c r="G404" s="35">
        <f t="shared" si="119"/>
        <v>2838.6369</v>
      </c>
      <c r="H404" s="35">
        <f t="shared" si="119"/>
        <v>20709.703979999998</v>
      </c>
      <c r="I404" s="35"/>
      <c r="J404" s="35"/>
      <c r="K404" s="25">
        <f t="shared" si="114"/>
        <v>0</v>
      </c>
      <c r="L404" s="26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</row>
    <row r="405" spans="1:61" ht="28.5" hidden="1" customHeight="1" outlineLevel="1" x14ac:dyDescent="0.45">
      <c r="A405" s="27">
        <v>338</v>
      </c>
      <c r="B405" s="27">
        <v>338</v>
      </c>
      <c r="C405" s="27" t="s">
        <v>620</v>
      </c>
      <c r="D405" s="27" t="s">
        <v>203</v>
      </c>
      <c r="E405" s="28">
        <v>0.14316999999999999</v>
      </c>
      <c r="F405" s="29">
        <f>I405*E405</f>
        <v>8061.0436799999998</v>
      </c>
      <c r="G405" s="29">
        <f>J405*E405</f>
        <v>1275.6446999999998</v>
      </c>
      <c r="H405" s="30">
        <f t="shared" si="113"/>
        <v>9336.6883799999996</v>
      </c>
      <c r="I405" s="29">
        <v>56304</v>
      </c>
      <c r="J405" s="29">
        <v>8910</v>
      </c>
      <c r="K405" s="29">
        <f t="shared" si="114"/>
        <v>65214</v>
      </c>
      <c r="L405" s="31" t="s">
        <v>621</v>
      </c>
    </row>
    <row r="406" spans="1:61" ht="28.5" hidden="1" customHeight="1" outlineLevel="1" x14ac:dyDescent="0.45">
      <c r="A406" s="27">
        <v>339</v>
      </c>
      <c r="B406" s="27">
        <v>339</v>
      </c>
      <c r="C406" s="27" t="s">
        <v>622</v>
      </c>
      <c r="D406" s="27" t="s">
        <v>34</v>
      </c>
      <c r="E406" s="28">
        <v>16.11</v>
      </c>
      <c r="F406" s="29">
        <f>I406*E406</f>
        <v>9810.0233999999982</v>
      </c>
      <c r="G406" s="29">
        <f>J406*E406</f>
        <v>1562.9922000000001</v>
      </c>
      <c r="H406" s="30">
        <f t="shared" si="113"/>
        <v>11373.015599999999</v>
      </c>
      <c r="I406" s="29">
        <v>608.93999999999994</v>
      </c>
      <c r="J406" s="29">
        <v>97.02000000000001</v>
      </c>
      <c r="K406" s="29">
        <f t="shared" si="114"/>
        <v>705.95999999999992</v>
      </c>
      <c r="L406" s="31" t="s">
        <v>623</v>
      </c>
    </row>
    <row r="407" spans="1:61" s="22" customFormat="1" ht="28.5" collapsed="1" x14ac:dyDescent="0.45">
      <c r="A407" s="18"/>
      <c r="B407" s="18"/>
      <c r="C407" s="18" t="s">
        <v>624</v>
      </c>
      <c r="D407" s="18"/>
      <c r="E407" s="23"/>
      <c r="F407" s="35">
        <f t="shared" ref="F407:H407" si="120">SUM(F408)</f>
        <v>44614.8</v>
      </c>
      <c r="G407" s="35">
        <f t="shared" si="120"/>
        <v>1306.8000000000002</v>
      </c>
      <c r="H407" s="35">
        <f t="shared" si="120"/>
        <v>45921.600000000006</v>
      </c>
      <c r="I407" s="35"/>
      <c r="J407" s="35"/>
      <c r="K407" s="25">
        <f t="shared" si="114"/>
        <v>0</v>
      </c>
      <c r="L407" s="26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</row>
    <row r="408" spans="1:61" ht="42.75" hidden="1" customHeight="1" outlineLevel="1" x14ac:dyDescent="0.45">
      <c r="A408" s="27">
        <v>340</v>
      </c>
      <c r="B408" s="27">
        <v>340</v>
      </c>
      <c r="C408" s="27" t="s">
        <v>625</v>
      </c>
      <c r="D408" s="27" t="s">
        <v>203</v>
      </c>
      <c r="E408" s="28">
        <v>0.08</v>
      </c>
      <c r="F408" s="29">
        <f>I408*E408</f>
        <v>44614.8</v>
      </c>
      <c r="G408" s="29">
        <f>J408*E408</f>
        <v>1306.8000000000002</v>
      </c>
      <c r="H408" s="30">
        <f t="shared" si="113"/>
        <v>45921.600000000006</v>
      </c>
      <c r="I408" s="29">
        <v>557685</v>
      </c>
      <c r="J408" s="29">
        <v>16335.000000000002</v>
      </c>
      <c r="K408" s="29">
        <f t="shared" si="114"/>
        <v>574020</v>
      </c>
      <c r="L408" s="31" t="s">
        <v>626</v>
      </c>
    </row>
    <row r="409" spans="1:61" s="22" customFormat="1" ht="42.75" collapsed="1" x14ac:dyDescent="0.45">
      <c r="A409" s="18"/>
      <c r="B409" s="18"/>
      <c r="C409" s="18" t="s">
        <v>627</v>
      </c>
      <c r="D409" s="18"/>
      <c r="E409" s="23"/>
      <c r="F409" s="35">
        <f t="shared" ref="F409:H409" si="121">SUM(F410)</f>
        <v>172882.35</v>
      </c>
      <c r="G409" s="35">
        <f t="shared" si="121"/>
        <v>4051.0800000000004</v>
      </c>
      <c r="H409" s="35">
        <f t="shared" si="121"/>
        <v>176933.43</v>
      </c>
      <c r="I409" s="35"/>
      <c r="J409" s="35"/>
      <c r="K409" s="25">
        <f t="shared" si="114"/>
        <v>0</v>
      </c>
      <c r="L409" s="26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</row>
    <row r="410" spans="1:61" ht="42.75" hidden="1" customHeight="1" outlineLevel="1" x14ac:dyDescent="0.45">
      <c r="A410" s="27">
        <v>341</v>
      </c>
      <c r="B410" s="27">
        <v>341</v>
      </c>
      <c r="C410" s="27" t="s">
        <v>628</v>
      </c>
      <c r="D410" s="27" t="s">
        <v>203</v>
      </c>
      <c r="E410" s="28">
        <v>0.31</v>
      </c>
      <c r="F410" s="29">
        <f>I410*E410</f>
        <v>172882.35</v>
      </c>
      <c r="G410" s="29">
        <f>J410*E410</f>
        <v>4051.0800000000004</v>
      </c>
      <c r="H410" s="30">
        <f t="shared" si="113"/>
        <v>176933.43</v>
      </c>
      <c r="I410" s="29">
        <v>557685</v>
      </c>
      <c r="J410" s="29">
        <v>13068.000000000002</v>
      </c>
      <c r="K410" s="29">
        <f t="shared" si="114"/>
        <v>570753</v>
      </c>
      <c r="L410" s="31" t="s">
        <v>629</v>
      </c>
    </row>
    <row r="411" spans="1:61" s="22" customFormat="1" ht="28.5" collapsed="1" x14ac:dyDescent="0.45">
      <c r="A411" s="18"/>
      <c r="B411" s="18"/>
      <c r="C411" s="18" t="s">
        <v>630</v>
      </c>
      <c r="D411" s="18"/>
      <c r="E411" s="23"/>
      <c r="F411" s="35">
        <f t="shared" ref="F411:H411" si="122">SUM(F412)</f>
        <v>399788.99999999994</v>
      </c>
      <c r="G411" s="35">
        <f t="shared" si="122"/>
        <v>164083.83750000002</v>
      </c>
      <c r="H411" s="35">
        <f t="shared" si="122"/>
        <v>563872.83749999991</v>
      </c>
      <c r="I411" s="35"/>
      <c r="J411" s="35"/>
      <c r="K411" s="25">
        <f t="shared" si="114"/>
        <v>0</v>
      </c>
      <c r="L411" s="26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</row>
    <row r="412" spans="1:61" ht="57" hidden="1" customHeight="1" outlineLevel="1" x14ac:dyDescent="0.45">
      <c r="A412" s="27">
        <v>342</v>
      </c>
      <c r="B412" s="27">
        <v>342</v>
      </c>
      <c r="C412" s="27" t="s">
        <v>631</v>
      </c>
      <c r="D412" s="27" t="s">
        <v>17</v>
      </c>
      <c r="E412" s="28">
        <v>167.5</v>
      </c>
      <c r="F412" s="29">
        <f>I412*E412</f>
        <v>399788.99999999994</v>
      </c>
      <c r="G412" s="29">
        <f>J412*E412</f>
        <v>164083.83750000002</v>
      </c>
      <c r="H412" s="30">
        <f t="shared" si="113"/>
        <v>563872.83749999991</v>
      </c>
      <c r="I412" s="29">
        <v>2386.7999999999997</v>
      </c>
      <c r="J412" s="29">
        <v>979.60500000000013</v>
      </c>
      <c r="K412" s="29">
        <f t="shared" si="114"/>
        <v>3366.4049999999997</v>
      </c>
      <c r="L412" s="31" t="s">
        <v>632</v>
      </c>
    </row>
    <row r="413" spans="1:61" s="22" customFormat="1" collapsed="1" x14ac:dyDescent="0.45">
      <c r="A413" s="18"/>
      <c r="B413" s="18"/>
      <c r="C413" s="18" t="s">
        <v>633</v>
      </c>
      <c r="D413" s="18"/>
      <c r="E413" s="23"/>
      <c r="F413" s="35">
        <f t="shared" ref="F413:H413" si="123">SUM(F414:F416)</f>
        <v>160997.6925</v>
      </c>
      <c r="G413" s="35">
        <f t="shared" si="123"/>
        <v>26480.864520000003</v>
      </c>
      <c r="H413" s="35">
        <f t="shared" si="123"/>
        <v>187478.55702000001</v>
      </c>
      <c r="I413" s="35"/>
      <c r="J413" s="35"/>
      <c r="K413" s="25">
        <f t="shared" si="114"/>
        <v>0</v>
      </c>
      <c r="L413" s="26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</row>
    <row r="414" spans="1:61" ht="114" hidden="1" customHeight="1" outlineLevel="1" x14ac:dyDescent="0.45">
      <c r="A414" s="27">
        <v>343</v>
      </c>
      <c r="B414" s="27">
        <v>343</v>
      </c>
      <c r="C414" s="27" t="s">
        <v>634</v>
      </c>
      <c r="D414" s="27" t="s">
        <v>635</v>
      </c>
      <c r="E414" s="28">
        <v>22.03</v>
      </c>
      <c r="F414" s="29">
        <f>I414*E414</f>
        <v>32863.252500000002</v>
      </c>
      <c r="G414" s="29">
        <f>J414*E414</f>
        <v>12640.902120000002</v>
      </c>
      <c r="H414" s="30">
        <f t="shared" si="113"/>
        <v>45504.154620000001</v>
      </c>
      <c r="I414" s="29">
        <v>1491.75</v>
      </c>
      <c r="J414" s="29">
        <v>573.80400000000009</v>
      </c>
      <c r="K414" s="29">
        <f t="shared" si="114"/>
        <v>2065.5540000000001</v>
      </c>
      <c r="L414" s="31" t="s">
        <v>636</v>
      </c>
    </row>
    <row r="415" spans="1:61" ht="42.75" hidden="1" customHeight="1" outlineLevel="1" x14ac:dyDescent="0.45">
      <c r="A415" s="27">
        <v>344</v>
      </c>
      <c r="B415" s="27">
        <v>344</v>
      </c>
      <c r="C415" s="27" t="s">
        <v>637</v>
      </c>
      <c r="D415" s="27" t="s">
        <v>638</v>
      </c>
      <c r="E415" s="28">
        <v>7.2</v>
      </c>
      <c r="F415" s="29">
        <f>I415*E415</f>
        <v>98042.400000000009</v>
      </c>
      <c r="G415" s="29">
        <f>J415*E415</f>
        <v>7436.6424000000015</v>
      </c>
      <c r="H415" s="30">
        <f t="shared" si="113"/>
        <v>105479.04240000001</v>
      </c>
      <c r="I415" s="29">
        <v>13617</v>
      </c>
      <c r="J415" s="29">
        <v>1032.8670000000002</v>
      </c>
      <c r="K415" s="29">
        <f t="shared" si="114"/>
        <v>14649.867</v>
      </c>
      <c r="L415" s="31" t="s">
        <v>639</v>
      </c>
    </row>
    <row r="416" spans="1:61" ht="57" hidden="1" customHeight="1" outlineLevel="1" x14ac:dyDescent="0.45">
      <c r="A416" s="27">
        <v>345</v>
      </c>
      <c r="B416" s="27">
        <v>345</v>
      </c>
      <c r="C416" s="27" t="s">
        <v>640</v>
      </c>
      <c r="D416" s="27" t="s">
        <v>17</v>
      </c>
      <c r="E416" s="28">
        <v>6.6</v>
      </c>
      <c r="F416" s="29">
        <f>I416*E416</f>
        <v>30092.039999999997</v>
      </c>
      <c r="G416" s="29">
        <f>J416*E416</f>
        <v>6403.32</v>
      </c>
      <c r="H416" s="30">
        <f t="shared" si="113"/>
        <v>36495.360000000001</v>
      </c>
      <c r="I416" s="29">
        <v>4559.3999999999996</v>
      </c>
      <c r="J416" s="29">
        <v>970.2</v>
      </c>
      <c r="K416" s="29">
        <f t="shared" si="114"/>
        <v>5529.5999999999995</v>
      </c>
      <c r="L416" s="31" t="s">
        <v>641</v>
      </c>
    </row>
    <row r="417" spans="1:61" s="42" customFormat="1" collapsed="1" x14ac:dyDescent="0.45">
      <c r="A417" s="11"/>
      <c r="B417" s="11"/>
      <c r="C417" s="11" t="s">
        <v>150</v>
      </c>
      <c r="D417" s="11"/>
      <c r="E417" s="19"/>
      <c r="F417" s="20">
        <f t="shared" ref="F417:H417" si="124">F418+F421+F424+F427+F431+F451+F462</f>
        <v>18298008.232650001</v>
      </c>
      <c r="G417" s="20">
        <f t="shared" si="124"/>
        <v>3892679.4638160006</v>
      </c>
      <c r="H417" s="20">
        <f t="shared" si="124"/>
        <v>22190687.696465999</v>
      </c>
      <c r="I417" s="20"/>
      <c r="J417" s="20"/>
      <c r="K417" s="21">
        <f t="shared" si="114"/>
        <v>0</v>
      </c>
      <c r="L417" s="15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</row>
    <row r="418" spans="1:61" s="22" customFormat="1" x14ac:dyDescent="0.45">
      <c r="A418" s="18"/>
      <c r="B418" s="18"/>
      <c r="C418" s="18" t="s">
        <v>642</v>
      </c>
      <c r="D418" s="18"/>
      <c r="E418" s="23"/>
      <c r="F418" s="35">
        <f t="shared" ref="F418:H418" si="125">SUM(F419:F420)</f>
        <v>97258.886999999988</v>
      </c>
      <c r="G418" s="35">
        <f t="shared" si="125"/>
        <v>26526.884669999999</v>
      </c>
      <c r="H418" s="35">
        <f t="shared" si="125"/>
        <v>123785.77166999999</v>
      </c>
      <c r="I418" s="35"/>
      <c r="J418" s="35"/>
      <c r="K418" s="25">
        <f t="shared" si="114"/>
        <v>0</v>
      </c>
      <c r="L418" s="26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</row>
    <row r="419" spans="1:61" ht="156.75" hidden="1" customHeight="1" outlineLevel="1" x14ac:dyDescent="0.45">
      <c r="A419" s="27">
        <v>346</v>
      </c>
      <c r="B419" s="27">
        <v>346</v>
      </c>
      <c r="C419" s="27" t="s">
        <v>643</v>
      </c>
      <c r="D419" s="27" t="s">
        <v>34</v>
      </c>
      <c r="E419" s="28">
        <v>317.89</v>
      </c>
      <c r="F419" s="29">
        <f>I419*E419</f>
        <v>80251.330499999996</v>
      </c>
      <c r="G419" s="29">
        <f>J419*E419</f>
        <v>21888.157005000001</v>
      </c>
      <c r="H419" s="30">
        <f t="shared" si="113"/>
        <v>102139.487505</v>
      </c>
      <c r="I419" s="29">
        <v>252.45</v>
      </c>
      <c r="J419" s="29">
        <v>68.854500000000002</v>
      </c>
      <c r="K419" s="29">
        <f t="shared" si="114"/>
        <v>321.30449999999996</v>
      </c>
      <c r="L419" s="31" t="s">
        <v>644</v>
      </c>
    </row>
    <row r="420" spans="1:61" ht="57" hidden="1" customHeight="1" outlineLevel="1" x14ac:dyDescent="0.45">
      <c r="A420" s="27">
        <v>347</v>
      </c>
      <c r="B420" s="27">
        <v>347</v>
      </c>
      <c r="C420" s="27" t="s">
        <v>645</v>
      </c>
      <c r="D420" s="27" t="s">
        <v>34</v>
      </c>
      <c r="E420" s="28">
        <v>67.37</v>
      </c>
      <c r="F420" s="29">
        <f>I420*E420</f>
        <v>17007.556499999999</v>
      </c>
      <c r="G420" s="29">
        <f>J420*E420</f>
        <v>4638.7276650000003</v>
      </c>
      <c r="H420" s="30">
        <f t="shared" si="113"/>
        <v>21646.284164999997</v>
      </c>
      <c r="I420" s="29">
        <v>252.45</v>
      </c>
      <c r="J420" s="29">
        <v>68.854500000000002</v>
      </c>
      <c r="K420" s="29">
        <f t="shared" si="114"/>
        <v>321.30449999999996</v>
      </c>
      <c r="L420" s="31" t="s">
        <v>646</v>
      </c>
    </row>
    <row r="421" spans="1:61" s="22" customFormat="1" collapsed="1" x14ac:dyDescent="0.45">
      <c r="A421" s="18"/>
      <c r="B421" s="18"/>
      <c r="C421" s="18" t="s">
        <v>647</v>
      </c>
      <c r="D421" s="18"/>
      <c r="E421" s="23"/>
      <c r="F421" s="35">
        <f t="shared" ref="F421:H421" si="126">SUM(F422:F423)</f>
        <v>724097.28600000008</v>
      </c>
      <c r="G421" s="35">
        <f t="shared" si="126"/>
        <v>197493.98526000002</v>
      </c>
      <c r="H421" s="35">
        <f t="shared" si="126"/>
        <v>921591.27126000007</v>
      </c>
      <c r="I421" s="35"/>
      <c r="J421" s="35"/>
      <c r="K421" s="25">
        <f t="shared" si="114"/>
        <v>0</v>
      </c>
      <c r="L421" s="26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</row>
    <row r="422" spans="1:61" ht="128.25" hidden="1" customHeight="1" outlineLevel="1" x14ac:dyDescent="0.45">
      <c r="A422" s="27">
        <v>348</v>
      </c>
      <c r="B422" s="27">
        <v>348</v>
      </c>
      <c r="C422" s="27" t="s">
        <v>648</v>
      </c>
      <c r="D422" s="27" t="s">
        <v>109</v>
      </c>
      <c r="E422" s="28">
        <v>2.6230000000000002</v>
      </c>
      <c r="F422" s="29">
        <f>I422*E422</f>
        <v>662176.35000000009</v>
      </c>
      <c r="G422" s="29">
        <f>J422*E422</f>
        <v>180605.35350000003</v>
      </c>
      <c r="H422" s="30">
        <f t="shared" si="113"/>
        <v>842781.70350000006</v>
      </c>
      <c r="I422" s="29">
        <v>252450</v>
      </c>
      <c r="J422" s="29">
        <v>68854.5</v>
      </c>
      <c r="K422" s="29">
        <f t="shared" si="114"/>
        <v>321304.5</v>
      </c>
      <c r="L422" s="31" t="s">
        <v>649</v>
      </c>
    </row>
    <row r="423" spans="1:61" ht="42.75" hidden="1" customHeight="1" outlineLevel="1" x14ac:dyDescent="0.45">
      <c r="A423" s="27">
        <v>349</v>
      </c>
      <c r="B423" s="27">
        <v>349</v>
      </c>
      <c r="C423" s="27" t="s">
        <v>650</v>
      </c>
      <c r="D423" s="27" t="s">
        <v>34</v>
      </c>
      <c r="E423" s="28">
        <v>245.28</v>
      </c>
      <c r="F423" s="29">
        <f>I423*E423</f>
        <v>61920.935999999994</v>
      </c>
      <c r="G423" s="29">
        <f>J423*E423</f>
        <v>16888.63176</v>
      </c>
      <c r="H423" s="30">
        <f t="shared" si="113"/>
        <v>78809.567759999991</v>
      </c>
      <c r="I423" s="29">
        <v>252.45</v>
      </c>
      <c r="J423" s="29">
        <v>68.854500000000002</v>
      </c>
      <c r="K423" s="29">
        <f t="shared" si="114"/>
        <v>321.30449999999996</v>
      </c>
      <c r="L423" s="31" t="s">
        <v>651</v>
      </c>
    </row>
    <row r="424" spans="1:61" s="22" customFormat="1" collapsed="1" x14ac:dyDescent="0.45">
      <c r="A424" s="18"/>
      <c r="B424" s="18"/>
      <c r="C424" s="18" t="s">
        <v>652</v>
      </c>
      <c r="D424" s="18"/>
      <c r="E424" s="23"/>
      <c r="F424" s="35">
        <f t="shared" ref="F424:H424" si="127">SUM(F425:F426)</f>
        <v>169537.84649999999</v>
      </c>
      <c r="G424" s="35">
        <f t="shared" si="127"/>
        <v>46240.616565000004</v>
      </c>
      <c r="H424" s="35">
        <f t="shared" si="127"/>
        <v>215778.46306499999</v>
      </c>
      <c r="I424" s="35"/>
      <c r="J424" s="35"/>
      <c r="K424" s="25">
        <f t="shared" si="114"/>
        <v>0</v>
      </c>
      <c r="L424" s="26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</row>
    <row r="425" spans="1:61" ht="57" hidden="1" customHeight="1" outlineLevel="1" x14ac:dyDescent="0.45">
      <c r="A425" s="27">
        <v>350</v>
      </c>
      <c r="B425" s="27">
        <v>350</v>
      </c>
      <c r="C425" s="27" t="s">
        <v>653</v>
      </c>
      <c r="D425" s="27" t="s">
        <v>34</v>
      </c>
      <c r="E425" s="28">
        <v>170.27</v>
      </c>
      <c r="F425" s="29">
        <f>I425*E425</f>
        <v>42984.661500000002</v>
      </c>
      <c r="G425" s="29">
        <f>J425*E425</f>
        <v>11723.855715000002</v>
      </c>
      <c r="H425" s="30">
        <f t="shared" si="113"/>
        <v>54708.517215</v>
      </c>
      <c r="I425" s="29">
        <v>252.45</v>
      </c>
      <c r="J425" s="29">
        <v>68.854500000000002</v>
      </c>
      <c r="K425" s="29">
        <f t="shared" si="114"/>
        <v>321.30449999999996</v>
      </c>
      <c r="L425" s="31" t="s">
        <v>654</v>
      </c>
    </row>
    <row r="426" spans="1:61" ht="57" hidden="1" customHeight="1" outlineLevel="1" x14ac:dyDescent="0.45">
      <c r="A426" s="27">
        <v>351</v>
      </c>
      <c r="B426" s="27">
        <v>351</v>
      </c>
      <c r="C426" s="27" t="s">
        <v>655</v>
      </c>
      <c r="D426" s="27" t="s">
        <v>34</v>
      </c>
      <c r="E426" s="28">
        <v>501.3</v>
      </c>
      <c r="F426" s="29">
        <f>I426*E426</f>
        <v>126553.185</v>
      </c>
      <c r="G426" s="29">
        <f>J426*E426</f>
        <v>34516.760849999999</v>
      </c>
      <c r="H426" s="30">
        <f t="shared" si="113"/>
        <v>161069.94584999999</v>
      </c>
      <c r="I426" s="29">
        <v>252.45</v>
      </c>
      <c r="J426" s="29">
        <v>68.854500000000002</v>
      </c>
      <c r="K426" s="29">
        <f t="shared" si="114"/>
        <v>321.30449999999996</v>
      </c>
      <c r="L426" s="31" t="s">
        <v>656</v>
      </c>
    </row>
    <row r="427" spans="1:61" s="22" customFormat="1" collapsed="1" x14ac:dyDescent="0.45">
      <c r="A427" s="18"/>
      <c r="B427" s="18"/>
      <c r="C427" s="18" t="s">
        <v>657</v>
      </c>
      <c r="D427" s="18"/>
      <c r="E427" s="23"/>
      <c r="F427" s="35">
        <f t="shared" ref="F427:H427" si="128">SUM(F428:F430)</f>
        <v>231010.54605</v>
      </c>
      <c r="G427" s="35">
        <f t="shared" si="128"/>
        <v>55323.197028000002</v>
      </c>
      <c r="H427" s="35">
        <f t="shared" si="128"/>
        <v>286333.74307800003</v>
      </c>
      <c r="I427" s="35"/>
      <c r="J427" s="35"/>
      <c r="K427" s="25">
        <f t="shared" si="114"/>
        <v>0</v>
      </c>
      <c r="L427" s="26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</row>
    <row r="428" spans="1:61" ht="57" hidden="1" customHeight="1" outlineLevel="1" x14ac:dyDescent="0.45">
      <c r="A428" s="27">
        <v>352</v>
      </c>
      <c r="B428" s="27">
        <v>352</v>
      </c>
      <c r="C428" s="27" t="s">
        <v>658</v>
      </c>
      <c r="D428" s="27" t="s">
        <v>34</v>
      </c>
      <c r="E428" s="28">
        <v>28.73</v>
      </c>
      <c r="F428" s="29">
        <f>I428*E428</f>
        <v>1516.51305</v>
      </c>
      <c r="G428" s="29">
        <f>J428*E428</f>
        <v>0</v>
      </c>
      <c r="H428" s="30">
        <f t="shared" si="113"/>
        <v>1516.51305</v>
      </c>
      <c r="I428" s="29">
        <v>52.784999999999997</v>
      </c>
      <c r="J428" s="29">
        <v>0</v>
      </c>
      <c r="K428" s="29">
        <f t="shared" si="114"/>
        <v>52.784999999999997</v>
      </c>
      <c r="L428" s="31" t="s">
        <v>659</v>
      </c>
    </row>
    <row r="429" spans="1:61" ht="85.5" hidden="1" customHeight="1" outlineLevel="1" x14ac:dyDescent="0.45">
      <c r="A429" s="27">
        <v>353</v>
      </c>
      <c r="B429" s="27">
        <v>353</v>
      </c>
      <c r="C429" s="27" t="s">
        <v>660</v>
      </c>
      <c r="D429" s="27" t="s">
        <v>34</v>
      </c>
      <c r="E429" s="28">
        <v>33.04</v>
      </c>
      <c r="F429" s="29">
        <f>I429*E429</f>
        <v>8340.9479999999985</v>
      </c>
      <c r="G429" s="29">
        <f>J429*E429</f>
        <v>2387.146608</v>
      </c>
      <c r="H429" s="30">
        <f t="shared" si="113"/>
        <v>10728.094607999999</v>
      </c>
      <c r="I429" s="29">
        <v>252.45</v>
      </c>
      <c r="J429" s="29">
        <v>72.250200000000007</v>
      </c>
      <c r="K429" s="29">
        <f t="shared" si="114"/>
        <v>324.7002</v>
      </c>
      <c r="L429" s="31" t="s">
        <v>661</v>
      </c>
    </row>
    <row r="430" spans="1:61" ht="156.75" hidden="1" customHeight="1" outlineLevel="1" x14ac:dyDescent="0.45">
      <c r="A430" s="27">
        <v>354</v>
      </c>
      <c r="B430" s="27">
        <v>354</v>
      </c>
      <c r="C430" s="27" t="s">
        <v>662</v>
      </c>
      <c r="D430" s="27" t="s">
        <v>34</v>
      </c>
      <c r="E430" s="28">
        <v>214.14</v>
      </c>
      <c r="F430" s="29">
        <f>I430*E430</f>
        <v>221153.08499999999</v>
      </c>
      <c r="G430" s="29">
        <f>J430*E430</f>
        <v>52936.05042</v>
      </c>
      <c r="H430" s="30">
        <f t="shared" si="113"/>
        <v>274089.13542000001</v>
      </c>
      <c r="I430" s="29">
        <v>1032.75</v>
      </c>
      <c r="J430" s="29">
        <v>247.203</v>
      </c>
      <c r="K430" s="29">
        <f t="shared" si="114"/>
        <v>1279.953</v>
      </c>
      <c r="L430" s="31" t="s">
        <v>663</v>
      </c>
    </row>
    <row r="431" spans="1:61" s="22" customFormat="1" collapsed="1" x14ac:dyDescent="0.45">
      <c r="A431" s="18"/>
      <c r="B431" s="18"/>
      <c r="C431" s="18" t="s">
        <v>664</v>
      </c>
      <c r="D431" s="18"/>
      <c r="E431" s="23"/>
      <c r="F431" s="35">
        <f t="shared" ref="F431:H431" si="129">SUM(F432:F450)</f>
        <v>1803245.8670999999</v>
      </c>
      <c r="G431" s="35">
        <f t="shared" si="129"/>
        <v>449572.27035600005</v>
      </c>
      <c r="H431" s="35">
        <f t="shared" si="129"/>
        <v>2252818.1374559999</v>
      </c>
      <c r="I431" s="35"/>
      <c r="J431" s="35"/>
      <c r="K431" s="25">
        <f t="shared" si="114"/>
        <v>0</v>
      </c>
      <c r="L431" s="26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</row>
    <row r="432" spans="1:61" ht="57" hidden="1" customHeight="1" outlineLevel="1" x14ac:dyDescent="0.45">
      <c r="A432" s="27">
        <v>355</v>
      </c>
      <c r="B432" s="27">
        <v>355</v>
      </c>
      <c r="C432" s="27" t="s">
        <v>665</v>
      </c>
      <c r="D432" s="27" t="s">
        <v>34</v>
      </c>
      <c r="E432" s="28">
        <v>158.12</v>
      </c>
      <c r="F432" s="29">
        <f t="shared" ref="F432:F450" si="130">I432*E432</f>
        <v>13305.797999999999</v>
      </c>
      <c r="G432" s="29">
        <f t="shared" ref="G432:G450" si="131">J432*E432</f>
        <v>0</v>
      </c>
      <c r="H432" s="30">
        <f t="shared" si="113"/>
        <v>13305.797999999999</v>
      </c>
      <c r="I432" s="29">
        <v>84.149999999999991</v>
      </c>
      <c r="J432" s="29">
        <v>0</v>
      </c>
      <c r="K432" s="29">
        <f t="shared" si="114"/>
        <v>84.149999999999991</v>
      </c>
      <c r="L432" s="31" t="s">
        <v>666</v>
      </c>
    </row>
    <row r="433" spans="1:12" ht="57" hidden="1" customHeight="1" outlineLevel="1" x14ac:dyDescent="0.45">
      <c r="A433" s="27">
        <v>356</v>
      </c>
      <c r="B433" s="27">
        <v>356</v>
      </c>
      <c r="C433" s="27" t="s">
        <v>667</v>
      </c>
      <c r="D433" s="27" t="s">
        <v>34</v>
      </c>
      <c r="E433" s="28">
        <v>271.2</v>
      </c>
      <c r="F433" s="29">
        <f t="shared" si="130"/>
        <v>22821.479999999996</v>
      </c>
      <c r="G433" s="29">
        <f t="shared" si="131"/>
        <v>0</v>
      </c>
      <c r="H433" s="30">
        <f t="shared" si="113"/>
        <v>22821.479999999996</v>
      </c>
      <c r="I433" s="29">
        <v>84.149999999999991</v>
      </c>
      <c r="J433" s="29">
        <v>0</v>
      </c>
      <c r="K433" s="29">
        <f t="shared" si="114"/>
        <v>84.149999999999991</v>
      </c>
      <c r="L433" s="31" t="s">
        <v>668</v>
      </c>
    </row>
    <row r="434" spans="1:12" ht="57" hidden="1" customHeight="1" outlineLevel="1" x14ac:dyDescent="0.45">
      <c r="A434" s="27">
        <v>357</v>
      </c>
      <c r="B434" s="27">
        <v>357</v>
      </c>
      <c r="C434" s="27" t="s">
        <v>669</v>
      </c>
      <c r="D434" s="27" t="s">
        <v>109</v>
      </c>
      <c r="E434" s="28">
        <v>1.103</v>
      </c>
      <c r="F434" s="29">
        <f t="shared" si="130"/>
        <v>92817.45</v>
      </c>
      <c r="G434" s="29">
        <f t="shared" si="131"/>
        <v>0</v>
      </c>
      <c r="H434" s="30">
        <f t="shared" si="113"/>
        <v>92817.45</v>
      </c>
      <c r="I434" s="29">
        <v>84150</v>
      </c>
      <c r="J434" s="29">
        <v>0</v>
      </c>
      <c r="K434" s="29">
        <f t="shared" si="114"/>
        <v>84150</v>
      </c>
      <c r="L434" s="31" t="s">
        <v>670</v>
      </c>
    </row>
    <row r="435" spans="1:12" ht="71.25" hidden="1" customHeight="1" outlineLevel="1" x14ac:dyDescent="0.45">
      <c r="A435" s="27">
        <v>358</v>
      </c>
      <c r="B435" s="27">
        <v>358</v>
      </c>
      <c r="C435" s="27" t="s">
        <v>671</v>
      </c>
      <c r="D435" s="27" t="s">
        <v>109</v>
      </c>
      <c r="E435" s="28">
        <v>1.0349999999999999</v>
      </c>
      <c r="F435" s="29">
        <f t="shared" si="130"/>
        <v>87095.25</v>
      </c>
      <c r="G435" s="29">
        <f t="shared" si="131"/>
        <v>0</v>
      </c>
      <c r="H435" s="30">
        <f t="shared" si="113"/>
        <v>87095.25</v>
      </c>
      <c r="I435" s="29">
        <v>84150</v>
      </c>
      <c r="J435" s="29">
        <v>0</v>
      </c>
      <c r="K435" s="29">
        <f t="shared" si="114"/>
        <v>84150</v>
      </c>
      <c r="L435" s="31" t="s">
        <v>672</v>
      </c>
    </row>
    <row r="436" spans="1:12" ht="142.5" hidden="1" customHeight="1" outlineLevel="1" x14ac:dyDescent="0.45">
      <c r="A436" s="27">
        <v>359</v>
      </c>
      <c r="B436" s="27">
        <v>359</v>
      </c>
      <c r="C436" s="27" t="s">
        <v>673</v>
      </c>
      <c r="D436" s="27" t="s">
        <v>34</v>
      </c>
      <c r="E436" s="28">
        <v>267.86</v>
      </c>
      <c r="F436" s="29">
        <f t="shared" si="130"/>
        <v>90981.327600000004</v>
      </c>
      <c r="G436" s="29">
        <f t="shared" si="131"/>
        <v>26483.666418000008</v>
      </c>
      <c r="H436" s="30">
        <f t="shared" si="113"/>
        <v>117464.99401800001</v>
      </c>
      <c r="I436" s="29">
        <v>339.66</v>
      </c>
      <c r="J436" s="29">
        <v>98.871300000000019</v>
      </c>
      <c r="K436" s="29">
        <f t="shared" si="114"/>
        <v>438.53130000000004</v>
      </c>
      <c r="L436" s="31" t="s">
        <v>674</v>
      </c>
    </row>
    <row r="437" spans="1:12" ht="142.5" hidden="1" customHeight="1" outlineLevel="1" x14ac:dyDescent="0.45">
      <c r="A437" s="27">
        <v>360</v>
      </c>
      <c r="B437" s="27">
        <v>360</v>
      </c>
      <c r="C437" s="27" t="s">
        <v>675</v>
      </c>
      <c r="D437" s="27" t="s">
        <v>34</v>
      </c>
      <c r="E437" s="28">
        <v>706.53</v>
      </c>
      <c r="F437" s="29">
        <f t="shared" si="130"/>
        <v>239979.9798</v>
      </c>
      <c r="G437" s="29">
        <f t="shared" si="131"/>
        <v>69855.539589000007</v>
      </c>
      <c r="H437" s="30">
        <f t="shared" si="113"/>
        <v>309835.51938900002</v>
      </c>
      <c r="I437" s="29">
        <v>339.66</v>
      </c>
      <c r="J437" s="29">
        <v>98.871300000000019</v>
      </c>
      <c r="K437" s="29">
        <f t="shared" si="114"/>
        <v>438.53130000000004</v>
      </c>
      <c r="L437" s="31" t="s">
        <v>676</v>
      </c>
    </row>
    <row r="438" spans="1:12" ht="171" hidden="1" customHeight="1" outlineLevel="1" x14ac:dyDescent="0.45">
      <c r="A438" s="27">
        <v>361</v>
      </c>
      <c r="B438" s="27">
        <v>361</v>
      </c>
      <c r="C438" s="27" t="s">
        <v>677</v>
      </c>
      <c r="D438" s="27" t="s">
        <v>109</v>
      </c>
      <c r="E438" s="28">
        <v>1.3089999999999999</v>
      </c>
      <c r="F438" s="29">
        <f t="shared" si="130"/>
        <v>444614.94</v>
      </c>
      <c r="G438" s="29">
        <f t="shared" si="131"/>
        <v>129418.25519700001</v>
      </c>
      <c r="H438" s="30">
        <f t="shared" si="113"/>
        <v>574033.19519700005</v>
      </c>
      <c r="I438" s="29">
        <v>339660</v>
      </c>
      <c r="J438" s="29">
        <v>98868.03300000001</v>
      </c>
      <c r="K438" s="29">
        <f t="shared" si="114"/>
        <v>438528.033</v>
      </c>
      <c r="L438" s="31" t="s">
        <v>678</v>
      </c>
    </row>
    <row r="439" spans="1:12" ht="85.5" hidden="1" customHeight="1" outlineLevel="1" x14ac:dyDescent="0.45">
      <c r="A439" s="27">
        <v>362</v>
      </c>
      <c r="B439" s="27">
        <v>362</v>
      </c>
      <c r="C439" s="27" t="s">
        <v>679</v>
      </c>
      <c r="D439" s="27" t="s">
        <v>680</v>
      </c>
      <c r="E439" s="28">
        <v>1.054</v>
      </c>
      <c r="F439" s="29">
        <f t="shared" si="130"/>
        <v>358001.64</v>
      </c>
      <c r="G439" s="29">
        <f t="shared" si="131"/>
        <v>104206.90678200002</v>
      </c>
      <c r="H439" s="30">
        <f t="shared" si="113"/>
        <v>462208.54678200005</v>
      </c>
      <c r="I439" s="29">
        <v>339660</v>
      </c>
      <c r="J439" s="29">
        <v>98868.03300000001</v>
      </c>
      <c r="K439" s="29">
        <f t="shared" si="114"/>
        <v>438528.033</v>
      </c>
      <c r="L439" s="31" t="s">
        <v>681</v>
      </c>
    </row>
    <row r="440" spans="1:12" ht="28.5" hidden="1" customHeight="1" outlineLevel="1" x14ac:dyDescent="0.45">
      <c r="A440" s="27"/>
      <c r="B440" s="27"/>
      <c r="C440" s="27" t="s">
        <v>682</v>
      </c>
      <c r="D440" s="27"/>
      <c r="E440" s="28"/>
      <c r="F440" s="29">
        <f t="shared" si="130"/>
        <v>0</v>
      </c>
      <c r="G440" s="29">
        <f t="shared" si="131"/>
        <v>0</v>
      </c>
      <c r="H440" s="30">
        <f t="shared" si="113"/>
        <v>0</v>
      </c>
      <c r="I440" s="29">
        <v>0</v>
      </c>
      <c r="J440" s="29">
        <v>0</v>
      </c>
      <c r="K440" s="29">
        <f t="shared" si="114"/>
        <v>0</v>
      </c>
      <c r="L440" s="31"/>
    </row>
    <row r="441" spans="1:12" ht="57" hidden="1" customHeight="1" outlineLevel="1" x14ac:dyDescent="0.45">
      <c r="A441" s="27">
        <v>363</v>
      </c>
      <c r="B441" s="27">
        <v>363</v>
      </c>
      <c r="C441" s="27" t="s">
        <v>683</v>
      </c>
      <c r="D441" s="27" t="s">
        <v>34</v>
      </c>
      <c r="E441" s="28">
        <v>151.72999999999999</v>
      </c>
      <c r="F441" s="29">
        <f t="shared" si="130"/>
        <v>12768.079499999998</v>
      </c>
      <c r="G441" s="29">
        <f t="shared" si="131"/>
        <v>0</v>
      </c>
      <c r="H441" s="30">
        <f t="shared" si="113"/>
        <v>12768.079499999998</v>
      </c>
      <c r="I441" s="29">
        <v>84.149999999999991</v>
      </c>
      <c r="J441" s="29">
        <v>0</v>
      </c>
      <c r="K441" s="29">
        <f t="shared" si="114"/>
        <v>84.149999999999991</v>
      </c>
      <c r="L441" s="31" t="s">
        <v>684</v>
      </c>
    </row>
    <row r="442" spans="1:12" ht="57" hidden="1" customHeight="1" outlineLevel="1" x14ac:dyDescent="0.45">
      <c r="A442" s="27">
        <v>364</v>
      </c>
      <c r="B442" s="27">
        <v>364</v>
      </c>
      <c r="C442" s="27" t="s">
        <v>685</v>
      </c>
      <c r="D442" s="27" t="s">
        <v>34</v>
      </c>
      <c r="E442" s="28">
        <v>101.15</v>
      </c>
      <c r="F442" s="29">
        <f t="shared" si="130"/>
        <v>8511.7724999999991</v>
      </c>
      <c r="G442" s="29">
        <f t="shared" si="131"/>
        <v>0</v>
      </c>
      <c r="H442" s="30">
        <f t="shared" si="113"/>
        <v>8511.7724999999991</v>
      </c>
      <c r="I442" s="29">
        <v>84.149999999999991</v>
      </c>
      <c r="J442" s="29">
        <v>0</v>
      </c>
      <c r="K442" s="29">
        <f t="shared" si="114"/>
        <v>84.149999999999991</v>
      </c>
      <c r="L442" s="31" t="s">
        <v>686</v>
      </c>
    </row>
    <row r="443" spans="1:12" ht="57" hidden="1" customHeight="1" outlineLevel="1" x14ac:dyDescent="0.45">
      <c r="A443" s="27">
        <v>365</v>
      </c>
      <c r="B443" s="27">
        <v>365</v>
      </c>
      <c r="C443" s="27" t="s">
        <v>687</v>
      </c>
      <c r="D443" s="27" t="s">
        <v>34</v>
      </c>
      <c r="E443" s="28">
        <v>50.58</v>
      </c>
      <c r="F443" s="29">
        <f t="shared" si="130"/>
        <v>4256.3069999999998</v>
      </c>
      <c r="G443" s="29">
        <f t="shared" si="131"/>
        <v>0</v>
      </c>
      <c r="H443" s="30">
        <f t="shared" si="113"/>
        <v>4256.3069999999998</v>
      </c>
      <c r="I443" s="29">
        <v>84.149999999999991</v>
      </c>
      <c r="J443" s="29">
        <v>0</v>
      </c>
      <c r="K443" s="29">
        <f t="shared" si="114"/>
        <v>84.149999999999991</v>
      </c>
      <c r="L443" s="31" t="s">
        <v>688</v>
      </c>
    </row>
    <row r="444" spans="1:12" ht="85.5" hidden="1" customHeight="1" outlineLevel="1" x14ac:dyDescent="0.45">
      <c r="A444" s="27">
        <v>366</v>
      </c>
      <c r="B444" s="27">
        <v>366</v>
      </c>
      <c r="C444" s="27" t="s">
        <v>689</v>
      </c>
      <c r="D444" s="27" t="s">
        <v>34</v>
      </c>
      <c r="E444" s="28">
        <v>205.79</v>
      </c>
      <c r="F444" s="29">
        <f t="shared" si="130"/>
        <v>17317.228499999997</v>
      </c>
      <c r="G444" s="29">
        <f t="shared" si="131"/>
        <v>0</v>
      </c>
      <c r="H444" s="30">
        <f t="shared" si="113"/>
        <v>17317.228499999997</v>
      </c>
      <c r="I444" s="29">
        <v>84.149999999999991</v>
      </c>
      <c r="J444" s="29">
        <v>0</v>
      </c>
      <c r="K444" s="29">
        <f t="shared" si="114"/>
        <v>84.149999999999991</v>
      </c>
      <c r="L444" s="31" t="s">
        <v>690</v>
      </c>
    </row>
    <row r="445" spans="1:12" ht="42.75" hidden="1" customHeight="1" outlineLevel="1" x14ac:dyDescent="0.45">
      <c r="A445" s="27">
        <v>367</v>
      </c>
      <c r="B445" s="27">
        <v>367</v>
      </c>
      <c r="C445" s="27" t="s">
        <v>691</v>
      </c>
      <c r="D445" s="27" t="s">
        <v>34</v>
      </c>
      <c r="E445" s="28">
        <v>428.31</v>
      </c>
      <c r="F445" s="29">
        <f t="shared" si="130"/>
        <v>145479.7746</v>
      </c>
      <c r="G445" s="29">
        <f t="shared" si="131"/>
        <v>42360.287310000014</v>
      </c>
      <c r="H445" s="30">
        <f t="shared" si="113"/>
        <v>187840.06191000002</v>
      </c>
      <c r="I445" s="29">
        <v>339.66</v>
      </c>
      <c r="J445" s="29">
        <v>98.901000000000025</v>
      </c>
      <c r="K445" s="29">
        <f t="shared" si="114"/>
        <v>438.56100000000004</v>
      </c>
      <c r="L445" s="31" t="s">
        <v>692</v>
      </c>
    </row>
    <row r="446" spans="1:12" ht="114" hidden="1" customHeight="1" outlineLevel="1" x14ac:dyDescent="0.45">
      <c r="A446" s="27">
        <v>368</v>
      </c>
      <c r="B446" s="27">
        <v>368</v>
      </c>
      <c r="C446" s="27" t="s">
        <v>693</v>
      </c>
      <c r="D446" s="27" t="s">
        <v>34</v>
      </c>
      <c r="E446" s="28">
        <v>293.41000000000003</v>
      </c>
      <c r="F446" s="29">
        <f t="shared" si="130"/>
        <v>99659.640600000013</v>
      </c>
      <c r="G446" s="29">
        <f t="shared" si="131"/>
        <v>29018.542410000009</v>
      </c>
      <c r="H446" s="30">
        <f t="shared" si="113"/>
        <v>128678.18301000002</v>
      </c>
      <c r="I446" s="29">
        <v>339.66</v>
      </c>
      <c r="J446" s="29">
        <v>98.901000000000025</v>
      </c>
      <c r="K446" s="29">
        <f t="shared" si="114"/>
        <v>438.56100000000004</v>
      </c>
      <c r="L446" s="31" t="s">
        <v>694</v>
      </c>
    </row>
    <row r="447" spans="1:12" ht="71.25" hidden="1" customHeight="1" outlineLevel="1" x14ac:dyDescent="0.45">
      <c r="A447" s="27">
        <v>369</v>
      </c>
      <c r="B447" s="27">
        <v>369</v>
      </c>
      <c r="C447" s="27" t="s">
        <v>695</v>
      </c>
      <c r="D447" s="27" t="s">
        <v>34</v>
      </c>
      <c r="E447" s="28">
        <v>108.33</v>
      </c>
      <c r="F447" s="29">
        <f t="shared" si="130"/>
        <v>36795.3678</v>
      </c>
      <c r="G447" s="29">
        <f t="shared" si="131"/>
        <v>10713.945330000002</v>
      </c>
      <c r="H447" s="30">
        <f t="shared" si="113"/>
        <v>47509.313130000002</v>
      </c>
      <c r="I447" s="29">
        <v>339.66</v>
      </c>
      <c r="J447" s="29">
        <v>98.901000000000025</v>
      </c>
      <c r="K447" s="29">
        <f t="shared" si="114"/>
        <v>438.56100000000004</v>
      </c>
      <c r="L447" s="31" t="s">
        <v>696</v>
      </c>
    </row>
    <row r="448" spans="1:12" ht="57" hidden="1" customHeight="1" outlineLevel="1" x14ac:dyDescent="0.45">
      <c r="A448" s="27">
        <v>370</v>
      </c>
      <c r="B448" s="27">
        <v>370</v>
      </c>
      <c r="C448" s="27" t="s">
        <v>697</v>
      </c>
      <c r="D448" s="27" t="s">
        <v>34</v>
      </c>
      <c r="E448" s="28">
        <v>57.02</v>
      </c>
      <c r="F448" s="29">
        <f t="shared" si="130"/>
        <v>19367.413200000003</v>
      </c>
      <c r="G448" s="29">
        <f t="shared" si="131"/>
        <v>5639.3350200000014</v>
      </c>
      <c r="H448" s="30">
        <f t="shared" si="113"/>
        <v>25006.748220000005</v>
      </c>
      <c r="I448" s="29">
        <v>339.66</v>
      </c>
      <c r="J448" s="29">
        <v>98.901000000000025</v>
      </c>
      <c r="K448" s="29">
        <f t="shared" si="114"/>
        <v>438.56100000000004</v>
      </c>
      <c r="L448" s="31" t="s">
        <v>698</v>
      </c>
    </row>
    <row r="449" spans="1:61" ht="128.25" hidden="1" customHeight="1" outlineLevel="1" x14ac:dyDescent="0.45">
      <c r="A449" s="27">
        <v>371</v>
      </c>
      <c r="B449" s="27">
        <v>371</v>
      </c>
      <c r="C449" s="27" t="s">
        <v>699</v>
      </c>
      <c r="D449" s="27" t="s">
        <v>34</v>
      </c>
      <c r="E449" s="28">
        <v>213.84</v>
      </c>
      <c r="F449" s="29">
        <f t="shared" si="130"/>
        <v>72632.894400000005</v>
      </c>
      <c r="G449" s="29">
        <f t="shared" si="131"/>
        <v>21148.989840000006</v>
      </c>
      <c r="H449" s="30">
        <f t="shared" si="113"/>
        <v>93781.884240000014</v>
      </c>
      <c r="I449" s="29">
        <v>339.66</v>
      </c>
      <c r="J449" s="29">
        <v>98.901000000000025</v>
      </c>
      <c r="K449" s="29">
        <f t="shared" si="114"/>
        <v>438.56100000000004</v>
      </c>
      <c r="L449" s="31" t="s">
        <v>700</v>
      </c>
    </row>
    <row r="450" spans="1:61" ht="85.5" hidden="1" customHeight="1" outlineLevel="1" x14ac:dyDescent="0.45">
      <c r="A450" s="27">
        <v>372</v>
      </c>
      <c r="B450" s="27">
        <v>372</v>
      </c>
      <c r="C450" s="27" t="s">
        <v>701</v>
      </c>
      <c r="D450" s="27" t="s">
        <v>34</v>
      </c>
      <c r="E450" s="28">
        <v>108.46</v>
      </c>
      <c r="F450" s="29">
        <f t="shared" si="130"/>
        <v>36839.5236</v>
      </c>
      <c r="G450" s="29">
        <f t="shared" si="131"/>
        <v>10726.802460000003</v>
      </c>
      <c r="H450" s="30">
        <f t="shared" si="113"/>
        <v>47566.326060000007</v>
      </c>
      <c r="I450" s="29">
        <v>339.66</v>
      </c>
      <c r="J450" s="29">
        <v>98.901000000000025</v>
      </c>
      <c r="K450" s="29">
        <f t="shared" si="114"/>
        <v>438.56100000000004</v>
      </c>
      <c r="L450" s="31" t="s">
        <v>702</v>
      </c>
    </row>
    <row r="451" spans="1:61" s="22" customFormat="1" ht="42.75" collapsed="1" x14ac:dyDescent="0.45">
      <c r="A451" s="18"/>
      <c r="B451" s="18"/>
      <c r="C451" s="18" t="s">
        <v>308</v>
      </c>
      <c r="D451" s="18"/>
      <c r="E451" s="23"/>
      <c r="F451" s="35">
        <f t="shared" ref="F451:H451" si="132">SUM(F452:F461)</f>
        <v>12368374.65</v>
      </c>
      <c r="G451" s="35">
        <f t="shared" si="132"/>
        <v>997517.26800000016</v>
      </c>
      <c r="H451" s="35">
        <f t="shared" si="132"/>
        <v>13365891.918</v>
      </c>
      <c r="I451" s="35"/>
      <c r="J451" s="35"/>
      <c r="K451" s="25">
        <f t="shared" si="114"/>
        <v>0</v>
      </c>
      <c r="L451" s="26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</row>
    <row r="452" spans="1:61" ht="42.75" hidden="1" customHeight="1" outlineLevel="1" x14ac:dyDescent="0.45">
      <c r="A452" s="27">
        <v>373</v>
      </c>
      <c r="B452" s="27">
        <v>373</v>
      </c>
      <c r="C452" s="27" t="s">
        <v>703</v>
      </c>
      <c r="D452" s="27" t="s">
        <v>17</v>
      </c>
      <c r="E452" s="28">
        <v>2597</v>
      </c>
      <c r="F452" s="29">
        <f t="shared" ref="F452:F461" si="133">I452*E452</f>
        <v>2622450.6</v>
      </c>
      <c r="G452" s="29">
        <f t="shared" ref="G452:G461" si="134">J452*E452</f>
        <v>0</v>
      </c>
      <c r="H452" s="30">
        <f t="shared" si="113"/>
        <v>2622450.6</v>
      </c>
      <c r="I452" s="29">
        <v>1009.8</v>
      </c>
      <c r="J452" s="29">
        <v>0</v>
      </c>
      <c r="K452" s="29">
        <f t="shared" si="114"/>
        <v>1009.8</v>
      </c>
      <c r="L452" s="31"/>
    </row>
    <row r="453" spans="1:61" ht="57" hidden="1" customHeight="1" outlineLevel="1" x14ac:dyDescent="0.45">
      <c r="A453" s="27">
        <v>374</v>
      </c>
      <c r="B453" s="27">
        <v>374</v>
      </c>
      <c r="C453" s="27" t="s">
        <v>704</v>
      </c>
      <c r="D453" s="27" t="s">
        <v>17</v>
      </c>
      <c r="E453" s="28">
        <v>2597</v>
      </c>
      <c r="F453" s="29">
        <f t="shared" si="133"/>
        <v>1609231.05</v>
      </c>
      <c r="G453" s="29">
        <f t="shared" si="134"/>
        <v>119295.792</v>
      </c>
      <c r="H453" s="30">
        <f t="shared" si="113"/>
        <v>1728526.8419999999</v>
      </c>
      <c r="I453" s="29">
        <v>619.65</v>
      </c>
      <c r="J453" s="29">
        <v>45.936</v>
      </c>
      <c r="K453" s="29">
        <f t="shared" si="114"/>
        <v>665.58600000000001</v>
      </c>
      <c r="L453" s="31" t="s">
        <v>705</v>
      </c>
    </row>
    <row r="454" spans="1:61" ht="71.25" hidden="1" customHeight="1" outlineLevel="1" x14ac:dyDescent="0.45">
      <c r="A454" s="27">
        <v>375</v>
      </c>
      <c r="B454" s="27">
        <v>375</v>
      </c>
      <c r="C454" s="27" t="s">
        <v>312</v>
      </c>
      <c r="D454" s="27" t="s">
        <v>17</v>
      </c>
      <c r="E454" s="28">
        <v>2597</v>
      </c>
      <c r="F454" s="29">
        <f t="shared" si="133"/>
        <v>2086040.25</v>
      </c>
      <c r="G454" s="29">
        <f t="shared" si="134"/>
        <v>57333.969000000005</v>
      </c>
      <c r="H454" s="30">
        <f t="shared" si="113"/>
        <v>2143374.219</v>
      </c>
      <c r="I454" s="29">
        <v>803.25</v>
      </c>
      <c r="J454" s="29">
        <v>22.077000000000002</v>
      </c>
      <c r="K454" s="29">
        <f t="shared" si="114"/>
        <v>825.327</v>
      </c>
      <c r="L454" s="31" t="s">
        <v>313</v>
      </c>
    </row>
    <row r="455" spans="1:61" ht="57" hidden="1" customHeight="1" outlineLevel="1" x14ac:dyDescent="0.45">
      <c r="A455" s="27">
        <v>376</v>
      </c>
      <c r="B455" s="27">
        <v>376</v>
      </c>
      <c r="C455" s="27" t="s">
        <v>314</v>
      </c>
      <c r="D455" s="27" t="s">
        <v>17</v>
      </c>
      <c r="E455" s="28">
        <v>2597</v>
      </c>
      <c r="F455" s="29">
        <f t="shared" si="133"/>
        <v>2384046</v>
      </c>
      <c r="G455" s="29">
        <f t="shared" si="134"/>
        <v>550200.42000000004</v>
      </c>
      <c r="H455" s="30">
        <f t="shared" si="113"/>
        <v>2934246.42</v>
      </c>
      <c r="I455" s="29">
        <v>918</v>
      </c>
      <c r="J455" s="29">
        <v>211.86</v>
      </c>
      <c r="K455" s="29">
        <f t="shared" si="114"/>
        <v>1129.8600000000001</v>
      </c>
      <c r="L455" s="31" t="s">
        <v>706</v>
      </c>
    </row>
    <row r="456" spans="1:61" ht="71.25" hidden="1" customHeight="1" outlineLevel="1" x14ac:dyDescent="0.45">
      <c r="A456" s="27">
        <v>377</v>
      </c>
      <c r="B456" s="27">
        <v>377</v>
      </c>
      <c r="C456" s="27" t="s">
        <v>316</v>
      </c>
      <c r="D456" s="27" t="s">
        <v>17</v>
      </c>
      <c r="E456" s="28">
        <v>2597</v>
      </c>
      <c r="F456" s="29">
        <f t="shared" si="133"/>
        <v>2086040.25</v>
      </c>
      <c r="G456" s="29">
        <f t="shared" si="134"/>
        <v>110040.084</v>
      </c>
      <c r="H456" s="30">
        <f t="shared" ref="H456:H519" si="135">F456+G456</f>
        <v>2196080.3339999998</v>
      </c>
      <c r="I456" s="29">
        <v>803.25</v>
      </c>
      <c r="J456" s="29">
        <v>42.372</v>
      </c>
      <c r="K456" s="29">
        <f t="shared" ref="K456:K519" si="136">I456+J456</f>
        <v>845.62199999999996</v>
      </c>
      <c r="L456" s="31" t="s">
        <v>317</v>
      </c>
    </row>
    <row r="457" spans="1:61" ht="85.5" hidden="1" customHeight="1" outlineLevel="1" x14ac:dyDescent="0.45">
      <c r="A457" s="27">
        <v>378</v>
      </c>
      <c r="B457" s="27">
        <v>378</v>
      </c>
      <c r="C457" s="27" t="s">
        <v>318</v>
      </c>
      <c r="D457" s="27" t="s">
        <v>17</v>
      </c>
      <c r="E457" s="28">
        <v>579</v>
      </c>
      <c r="F457" s="29">
        <f t="shared" si="133"/>
        <v>465081.75</v>
      </c>
      <c r="G457" s="29">
        <f t="shared" si="134"/>
        <v>12782.583000000001</v>
      </c>
      <c r="H457" s="30">
        <f t="shared" si="135"/>
        <v>477864.33299999998</v>
      </c>
      <c r="I457" s="29">
        <v>803.25</v>
      </c>
      <c r="J457" s="29">
        <v>22.077000000000002</v>
      </c>
      <c r="K457" s="29">
        <f t="shared" si="136"/>
        <v>825.327</v>
      </c>
      <c r="L457" s="31" t="s">
        <v>313</v>
      </c>
    </row>
    <row r="458" spans="1:61" ht="71.25" hidden="1" customHeight="1" outlineLevel="1" x14ac:dyDescent="0.45">
      <c r="A458" s="27">
        <v>379</v>
      </c>
      <c r="B458" s="27">
        <v>379</v>
      </c>
      <c r="C458" s="27" t="s">
        <v>319</v>
      </c>
      <c r="D458" s="27" t="s">
        <v>17</v>
      </c>
      <c r="E458" s="28">
        <v>579</v>
      </c>
      <c r="F458" s="29">
        <f t="shared" si="133"/>
        <v>531522</v>
      </c>
      <c r="G458" s="29">
        <f t="shared" si="134"/>
        <v>122666.94</v>
      </c>
      <c r="H458" s="30">
        <f t="shared" si="135"/>
        <v>654188.93999999994</v>
      </c>
      <c r="I458" s="29">
        <v>918</v>
      </c>
      <c r="J458" s="29">
        <v>211.86</v>
      </c>
      <c r="K458" s="29">
        <f t="shared" si="136"/>
        <v>1129.8600000000001</v>
      </c>
      <c r="L458" s="31" t="s">
        <v>707</v>
      </c>
    </row>
    <row r="459" spans="1:61" ht="85.5" hidden="1" customHeight="1" outlineLevel="1" x14ac:dyDescent="0.45">
      <c r="A459" s="27">
        <v>380</v>
      </c>
      <c r="B459" s="27">
        <v>380</v>
      </c>
      <c r="C459" s="27" t="s">
        <v>321</v>
      </c>
      <c r="D459" s="27" t="s">
        <v>17</v>
      </c>
      <c r="E459" s="28">
        <v>579</v>
      </c>
      <c r="F459" s="29">
        <f t="shared" si="133"/>
        <v>465081.75</v>
      </c>
      <c r="G459" s="29">
        <f t="shared" si="134"/>
        <v>24533.387999999999</v>
      </c>
      <c r="H459" s="30">
        <f t="shared" si="135"/>
        <v>489615.13799999998</v>
      </c>
      <c r="I459" s="29">
        <v>803.25</v>
      </c>
      <c r="J459" s="29">
        <v>42.372</v>
      </c>
      <c r="K459" s="29">
        <f t="shared" si="136"/>
        <v>845.62199999999996</v>
      </c>
      <c r="L459" s="31" t="s">
        <v>317</v>
      </c>
    </row>
    <row r="460" spans="1:61" ht="42.75" hidden="1" customHeight="1" outlineLevel="1" x14ac:dyDescent="0.45">
      <c r="A460" s="27">
        <v>381</v>
      </c>
      <c r="B460" s="27">
        <v>381</v>
      </c>
      <c r="C460" s="27" t="s">
        <v>326</v>
      </c>
      <c r="D460" s="27" t="s">
        <v>22</v>
      </c>
      <c r="E460" s="28">
        <v>200</v>
      </c>
      <c r="F460" s="29">
        <f t="shared" si="133"/>
        <v>114750</v>
      </c>
      <c r="G460" s="29">
        <f t="shared" si="134"/>
        <v>0</v>
      </c>
      <c r="H460" s="30">
        <f t="shared" si="135"/>
        <v>114750</v>
      </c>
      <c r="I460" s="29">
        <v>573.75</v>
      </c>
      <c r="J460" s="29">
        <v>0</v>
      </c>
      <c r="K460" s="29">
        <f t="shared" si="136"/>
        <v>573.75</v>
      </c>
      <c r="L460" s="31"/>
    </row>
    <row r="461" spans="1:61" ht="57" hidden="1" customHeight="1" outlineLevel="1" x14ac:dyDescent="0.45">
      <c r="A461" s="27">
        <v>382</v>
      </c>
      <c r="B461" s="27">
        <v>382</v>
      </c>
      <c r="C461" s="27" t="s">
        <v>327</v>
      </c>
      <c r="D461" s="27" t="s">
        <v>22</v>
      </c>
      <c r="E461" s="28">
        <v>3</v>
      </c>
      <c r="F461" s="29">
        <f t="shared" si="133"/>
        <v>4131</v>
      </c>
      <c r="G461" s="29">
        <f t="shared" si="134"/>
        <v>664.0920000000001</v>
      </c>
      <c r="H461" s="30">
        <f t="shared" si="135"/>
        <v>4795.0920000000006</v>
      </c>
      <c r="I461" s="29">
        <v>1377</v>
      </c>
      <c r="J461" s="29">
        <v>221.36400000000003</v>
      </c>
      <c r="K461" s="29">
        <f t="shared" si="136"/>
        <v>1598.364</v>
      </c>
      <c r="L461" s="31" t="s">
        <v>708</v>
      </c>
    </row>
    <row r="462" spans="1:61" s="22" customFormat="1" collapsed="1" x14ac:dyDescent="0.45">
      <c r="A462" s="18"/>
      <c r="B462" s="18"/>
      <c r="C462" s="18" t="s">
        <v>346</v>
      </c>
      <c r="D462" s="18"/>
      <c r="E462" s="23"/>
      <c r="F462" s="35">
        <f t="shared" ref="F462:H462" si="137">SUM(F463:F468)</f>
        <v>2904483.15</v>
      </c>
      <c r="G462" s="35">
        <f t="shared" si="137"/>
        <v>2120005.2419370003</v>
      </c>
      <c r="H462" s="35">
        <f t="shared" si="137"/>
        <v>5024488.3919370007</v>
      </c>
      <c r="I462" s="35"/>
      <c r="J462" s="35"/>
      <c r="K462" s="25">
        <f t="shared" si="136"/>
        <v>0</v>
      </c>
      <c r="L462" s="26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</row>
    <row r="463" spans="1:61" ht="85.5" hidden="1" customHeight="1" outlineLevel="1" x14ac:dyDescent="0.45">
      <c r="A463" s="27">
        <v>383</v>
      </c>
      <c r="B463" s="27">
        <v>383</v>
      </c>
      <c r="C463" s="27" t="s">
        <v>709</v>
      </c>
      <c r="D463" s="27" t="s">
        <v>109</v>
      </c>
      <c r="E463" s="28">
        <v>1.589</v>
      </c>
      <c r="F463" s="29">
        <f t="shared" ref="F463:F468" si="138">I463*E463</f>
        <v>481371.66</v>
      </c>
      <c r="G463" s="29">
        <f t="shared" ref="G463:G468" si="139">J463*E463</f>
        <v>106604.47343700001</v>
      </c>
      <c r="H463" s="30">
        <f t="shared" si="135"/>
        <v>587976.13343699998</v>
      </c>
      <c r="I463" s="29">
        <v>302940</v>
      </c>
      <c r="J463" s="29">
        <v>67089.03300000001</v>
      </c>
      <c r="K463" s="29">
        <f t="shared" si="136"/>
        <v>370029.033</v>
      </c>
      <c r="L463" s="31" t="s">
        <v>710</v>
      </c>
    </row>
    <row r="464" spans="1:61" ht="42.75" hidden="1" customHeight="1" outlineLevel="1" x14ac:dyDescent="0.45">
      <c r="A464" s="27">
        <v>384</v>
      </c>
      <c r="B464" s="27">
        <v>384</v>
      </c>
      <c r="C464" s="27" t="s">
        <v>711</v>
      </c>
      <c r="D464" s="27" t="s">
        <v>17</v>
      </c>
      <c r="E464" s="28">
        <v>217.36</v>
      </c>
      <c r="F464" s="29">
        <f t="shared" si="138"/>
        <v>1895596.56</v>
      </c>
      <c r="G464" s="29">
        <f t="shared" si="139"/>
        <v>508463.94456000009</v>
      </c>
      <c r="H464" s="30">
        <f t="shared" si="135"/>
        <v>2404060.5045600003</v>
      </c>
      <c r="I464" s="29">
        <v>8721</v>
      </c>
      <c r="J464" s="29">
        <v>2339.2710000000002</v>
      </c>
      <c r="K464" s="29">
        <f t="shared" si="136"/>
        <v>11060.271000000001</v>
      </c>
      <c r="L464" s="31" t="s">
        <v>350</v>
      </c>
    </row>
    <row r="465" spans="1:61" ht="57" hidden="1" customHeight="1" outlineLevel="1" x14ac:dyDescent="0.45">
      <c r="A465" s="27">
        <v>385</v>
      </c>
      <c r="B465" s="27">
        <v>385</v>
      </c>
      <c r="C465" s="27" t="s">
        <v>351</v>
      </c>
      <c r="D465" s="27" t="s">
        <v>17</v>
      </c>
      <c r="E465" s="28">
        <v>60.365000000000002</v>
      </c>
      <c r="F465" s="29">
        <f t="shared" si="138"/>
        <v>415613.02500000002</v>
      </c>
      <c r="G465" s="29">
        <f t="shared" si="139"/>
        <v>1357658.3493000004</v>
      </c>
      <c r="H465" s="30">
        <f t="shared" si="135"/>
        <v>1773271.3743000003</v>
      </c>
      <c r="I465" s="29">
        <v>6885</v>
      </c>
      <c r="J465" s="29">
        <v>22490.820000000003</v>
      </c>
      <c r="K465" s="29">
        <f t="shared" si="136"/>
        <v>29375.820000000003</v>
      </c>
      <c r="L465" s="31" t="s">
        <v>712</v>
      </c>
    </row>
    <row r="466" spans="1:61" ht="57" hidden="1" customHeight="1" outlineLevel="1" x14ac:dyDescent="0.45">
      <c r="A466" s="27">
        <v>386</v>
      </c>
      <c r="B466" s="27">
        <v>386</v>
      </c>
      <c r="C466" s="27" t="s">
        <v>353</v>
      </c>
      <c r="D466" s="27" t="s">
        <v>17</v>
      </c>
      <c r="E466" s="28">
        <v>4.8</v>
      </c>
      <c r="F466" s="29">
        <f t="shared" si="138"/>
        <v>4406.3999999999996</v>
      </c>
      <c r="G466" s="29">
        <f t="shared" si="139"/>
        <v>105930.15840000001</v>
      </c>
      <c r="H466" s="30">
        <f t="shared" si="135"/>
        <v>110336.55840000001</v>
      </c>
      <c r="I466" s="29">
        <v>918</v>
      </c>
      <c r="J466" s="29">
        <v>22068.783000000003</v>
      </c>
      <c r="K466" s="29">
        <f t="shared" si="136"/>
        <v>22986.783000000003</v>
      </c>
      <c r="L466" s="31" t="s">
        <v>713</v>
      </c>
    </row>
    <row r="467" spans="1:61" ht="85.5" hidden="1" customHeight="1" outlineLevel="1" x14ac:dyDescent="0.45">
      <c r="A467" s="27">
        <v>387</v>
      </c>
      <c r="B467" s="27">
        <v>387</v>
      </c>
      <c r="C467" s="27" t="s">
        <v>714</v>
      </c>
      <c r="D467" s="27" t="s">
        <v>29</v>
      </c>
      <c r="E467" s="28">
        <v>53.19</v>
      </c>
      <c r="F467" s="29">
        <f t="shared" si="138"/>
        <v>79346.182499999995</v>
      </c>
      <c r="G467" s="29">
        <f t="shared" si="139"/>
        <v>30520.634760000004</v>
      </c>
      <c r="H467" s="30">
        <f t="shared" si="135"/>
        <v>109866.81726</v>
      </c>
      <c r="I467" s="29">
        <v>1491.75</v>
      </c>
      <c r="J467" s="29">
        <v>573.80400000000009</v>
      </c>
      <c r="K467" s="29">
        <f t="shared" si="136"/>
        <v>2065.5540000000001</v>
      </c>
      <c r="L467" s="31" t="s">
        <v>715</v>
      </c>
    </row>
    <row r="468" spans="1:61" ht="71.25" hidden="1" customHeight="1" outlineLevel="1" x14ac:dyDescent="0.45">
      <c r="A468" s="27">
        <v>388</v>
      </c>
      <c r="B468" s="27">
        <v>388</v>
      </c>
      <c r="C468" s="27" t="s">
        <v>716</v>
      </c>
      <c r="D468" s="27" t="s">
        <v>29</v>
      </c>
      <c r="E468" s="28">
        <v>18.87</v>
      </c>
      <c r="F468" s="29">
        <f t="shared" si="138"/>
        <v>28149.322500000002</v>
      </c>
      <c r="G468" s="29">
        <f t="shared" si="139"/>
        <v>10827.681480000003</v>
      </c>
      <c r="H468" s="30">
        <f t="shared" si="135"/>
        <v>38977.003980000009</v>
      </c>
      <c r="I468" s="29">
        <v>1491.75</v>
      </c>
      <c r="J468" s="29">
        <v>573.80400000000009</v>
      </c>
      <c r="K468" s="29">
        <f t="shared" si="136"/>
        <v>2065.5540000000001</v>
      </c>
      <c r="L468" s="31" t="s">
        <v>717</v>
      </c>
    </row>
    <row r="469" spans="1:61" s="22" customFormat="1" ht="42.75" customHeight="1" collapsed="1" x14ac:dyDescent="0.45">
      <c r="A469" s="18"/>
      <c r="B469" s="18"/>
      <c r="C469" s="11" t="s">
        <v>358</v>
      </c>
      <c r="D469" s="11"/>
      <c r="E469" s="19"/>
      <c r="F469" s="20">
        <f>F470+F478+F482+F486+F488+F492+F501+F507+F513+F516+F522</f>
        <v>13216234.849289998</v>
      </c>
      <c r="G469" s="20">
        <f t="shared" ref="G469:H469" si="140">G470+G478+G482+G486+G488+G492+G501+G507+G513+G516+G522</f>
        <v>13391917.270961627</v>
      </c>
      <c r="H469" s="20">
        <f t="shared" si="140"/>
        <v>26608152.120251626</v>
      </c>
      <c r="I469" s="20"/>
      <c r="J469" s="20"/>
      <c r="K469" s="21">
        <f t="shared" si="136"/>
        <v>0</v>
      </c>
      <c r="L469" s="15" t="s">
        <v>718</v>
      </c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</row>
    <row r="470" spans="1:61" s="22" customFormat="1" x14ac:dyDescent="0.45">
      <c r="A470" s="18"/>
      <c r="B470" s="18"/>
      <c r="C470" s="43" t="s">
        <v>719</v>
      </c>
      <c r="D470" s="18"/>
      <c r="E470" s="23"/>
      <c r="F470" s="35">
        <f t="shared" ref="F470:H470" si="141">SUM(F471:F477)</f>
        <v>7827946.0379999988</v>
      </c>
      <c r="G470" s="35">
        <f t="shared" si="141"/>
        <v>8765602.0985486265</v>
      </c>
      <c r="H470" s="35">
        <f t="shared" si="141"/>
        <v>16593548.136548625</v>
      </c>
      <c r="I470" s="35"/>
      <c r="J470" s="35"/>
      <c r="K470" s="25">
        <f t="shared" si="136"/>
        <v>0</v>
      </c>
      <c r="L470" s="44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</row>
    <row r="471" spans="1:61" ht="171" hidden="1" customHeight="1" outlineLevel="1" x14ac:dyDescent="0.45">
      <c r="A471" s="27">
        <v>389</v>
      </c>
      <c r="B471" s="27">
        <v>389</v>
      </c>
      <c r="C471" s="27" t="s">
        <v>360</v>
      </c>
      <c r="D471" s="27" t="s">
        <v>17</v>
      </c>
      <c r="E471" s="28">
        <v>2575.6</v>
      </c>
      <c r="F471" s="29">
        <f t="shared" ref="F471:F477" si="142">I471*E471</f>
        <v>2880628.3079999993</v>
      </c>
      <c r="G471" s="29">
        <f t="shared" ref="G471:G477" si="143">J471*E471</f>
        <v>1805289.5520000001</v>
      </c>
      <c r="H471" s="30">
        <f t="shared" si="135"/>
        <v>4685917.8599999994</v>
      </c>
      <c r="I471" s="29">
        <v>1118.4299999999998</v>
      </c>
      <c r="J471" s="29">
        <v>700.92000000000007</v>
      </c>
      <c r="K471" s="29">
        <f t="shared" si="136"/>
        <v>1819.35</v>
      </c>
      <c r="L471" s="31" t="s">
        <v>720</v>
      </c>
    </row>
    <row r="472" spans="1:61" ht="28.5" hidden="1" customHeight="1" outlineLevel="1" x14ac:dyDescent="0.45">
      <c r="A472" s="27">
        <v>390</v>
      </c>
      <c r="B472" s="27">
        <v>390</v>
      </c>
      <c r="C472" s="27" t="s">
        <v>721</v>
      </c>
      <c r="D472" s="27" t="s">
        <v>17</v>
      </c>
      <c r="E472" s="28">
        <v>2571.6999999999998</v>
      </c>
      <c r="F472" s="29">
        <f t="shared" si="142"/>
        <v>1239430.8149999999</v>
      </c>
      <c r="G472" s="29">
        <f t="shared" si="143"/>
        <v>517237.66297499998</v>
      </c>
      <c r="H472" s="30">
        <f t="shared" si="135"/>
        <v>1756668.4779749999</v>
      </c>
      <c r="I472" s="29">
        <v>481.95</v>
      </c>
      <c r="J472" s="29">
        <v>201.12675000000002</v>
      </c>
      <c r="K472" s="29">
        <f t="shared" si="136"/>
        <v>683.07674999999995</v>
      </c>
      <c r="L472" s="31" t="s">
        <v>722</v>
      </c>
    </row>
    <row r="473" spans="1:61" ht="99.75" hidden="1" customHeight="1" outlineLevel="1" x14ac:dyDescent="0.45">
      <c r="A473" s="27">
        <v>391</v>
      </c>
      <c r="B473" s="27">
        <v>391</v>
      </c>
      <c r="C473" s="27" t="s">
        <v>723</v>
      </c>
      <c r="D473" s="27" t="s">
        <v>17</v>
      </c>
      <c r="E473" s="28">
        <v>2571.6999999999998</v>
      </c>
      <c r="F473" s="29">
        <f t="shared" si="142"/>
        <v>649225.66499999992</v>
      </c>
      <c r="G473" s="29">
        <f t="shared" si="143"/>
        <v>4056222.4154636259</v>
      </c>
      <c r="H473" s="30">
        <f t="shared" si="135"/>
        <v>4705448.0804636255</v>
      </c>
      <c r="I473" s="29">
        <v>252.45</v>
      </c>
      <c r="J473" s="29">
        <v>1577.2533403832585</v>
      </c>
      <c r="K473" s="29">
        <f t="shared" si="136"/>
        <v>1829.7033403832586</v>
      </c>
      <c r="L473" s="31" t="s">
        <v>724</v>
      </c>
    </row>
    <row r="474" spans="1:61" ht="42.75" hidden="1" customHeight="1" outlineLevel="1" x14ac:dyDescent="0.45">
      <c r="A474" s="27">
        <v>392</v>
      </c>
      <c r="B474" s="27">
        <v>392</v>
      </c>
      <c r="C474" s="27" t="s">
        <v>368</v>
      </c>
      <c r="D474" s="27" t="s">
        <v>17</v>
      </c>
      <c r="E474" s="28">
        <v>2571.6999999999998</v>
      </c>
      <c r="F474" s="29">
        <f t="shared" si="142"/>
        <v>2951025.75</v>
      </c>
      <c r="G474" s="29">
        <f t="shared" si="143"/>
        <v>2258719.7381099998</v>
      </c>
      <c r="H474" s="30">
        <f t="shared" si="135"/>
        <v>5209745.4881100003</v>
      </c>
      <c r="I474" s="29">
        <v>1147.5</v>
      </c>
      <c r="J474" s="29">
        <v>878.29830000000004</v>
      </c>
      <c r="K474" s="29">
        <f t="shared" si="136"/>
        <v>2025.7982999999999</v>
      </c>
      <c r="L474" s="31" t="s">
        <v>725</v>
      </c>
    </row>
    <row r="475" spans="1:61" ht="28.5" hidden="1" customHeight="1" outlineLevel="1" x14ac:dyDescent="0.45">
      <c r="A475" s="27">
        <v>393</v>
      </c>
      <c r="B475" s="27">
        <v>393</v>
      </c>
      <c r="C475" s="27" t="s">
        <v>370</v>
      </c>
      <c r="D475" s="27" t="s">
        <v>22</v>
      </c>
      <c r="E475" s="28">
        <v>1</v>
      </c>
      <c r="F475" s="29">
        <f t="shared" si="142"/>
        <v>27540</v>
      </c>
      <c r="G475" s="29">
        <f t="shared" si="143"/>
        <v>64527.210000000006</v>
      </c>
      <c r="H475" s="30">
        <f t="shared" si="135"/>
        <v>92067.21</v>
      </c>
      <c r="I475" s="29">
        <v>27540</v>
      </c>
      <c r="J475" s="29">
        <v>64527.210000000006</v>
      </c>
      <c r="K475" s="29">
        <f t="shared" si="136"/>
        <v>92067.21</v>
      </c>
      <c r="L475" s="31" t="s">
        <v>726</v>
      </c>
    </row>
    <row r="476" spans="1:61" ht="42.75" hidden="1" customHeight="1" outlineLevel="1" x14ac:dyDescent="0.45">
      <c r="A476" s="27">
        <v>394</v>
      </c>
      <c r="B476" s="27">
        <v>394</v>
      </c>
      <c r="C476" s="27" t="s">
        <v>371</v>
      </c>
      <c r="D476" s="27" t="s">
        <v>22</v>
      </c>
      <c r="E476" s="28">
        <v>1</v>
      </c>
      <c r="F476" s="29">
        <f t="shared" si="142"/>
        <v>27540</v>
      </c>
      <c r="G476" s="29">
        <f t="shared" si="143"/>
        <v>13695.660000000002</v>
      </c>
      <c r="H476" s="30">
        <f t="shared" si="135"/>
        <v>41235.660000000003</v>
      </c>
      <c r="I476" s="29">
        <v>27540</v>
      </c>
      <c r="J476" s="29">
        <v>13695.660000000002</v>
      </c>
      <c r="K476" s="29">
        <f t="shared" si="136"/>
        <v>41235.660000000003</v>
      </c>
      <c r="L476" s="31" t="s">
        <v>727</v>
      </c>
    </row>
    <row r="477" spans="1:61" ht="42.75" hidden="1" customHeight="1" outlineLevel="1" x14ac:dyDescent="0.45">
      <c r="A477" s="27">
        <v>395</v>
      </c>
      <c r="B477" s="27">
        <v>395</v>
      </c>
      <c r="C477" s="27" t="s">
        <v>372</v>
      </c>
      <c r="D477" s="27" t="s">
        <v>22</v>
      </c>
      <c r="E477" s="28">
        <v>1</v>
      </c>
      <c r="F477" s="29">
        <f t="shared" si="142"/>
        <v>52555.5</v>
      </c>
      <c r="G477" s="29">
        <f t="shared" si="143"/>
        <v>49909.86</v>
      </c>
      <c r="H477" s="30">
        <f t="shared" si="135"/>
        <v>102465.36</v>
      </c>
      <c r="I477" s="29">
        <v>52555.5</v>
      </c>
      <c r="J477" s="29">
        <v>49909.86</v>
      </c>
      <c r="K477" s="29">
        <f t="shared" si="136"/>
        <v>102465.36</v>
      </c>
      <c r="L477" s="31" t="s">
        <v>728</v>
      </c>
    </row>
    <row r="478" spans="1:61" s="22" customFormat="1" collapsed="1" x14ac:dyDescent="0.45">
      <c r="A478" s="18"/>
      <c r="B478" s="18"/>
      <c r="C478" s="18" t="s">
        <v>466</v>
      </c>
      <c r="D478" s="18"/>
      <c r="E478" s="23"/>
      <c r="F478" s="35">
        <f t="shared" ref="F478:H478" si="144">SUM(F479:F480)</f>
        <v>318427.83503999992</v>
      </c>
      <c r="G478" s="35">
        <f t="shared" si="144"/>
        <v>346601.97000000003</v>
      </c>
      <c r="H478" s="35">
        <f t="shared" si="144"/>
        <v>665029.80503999989</v>
      </c>
      <c r="I478" s="35"/>
      <c r="J478" s="35"/>
      <c r="K478" s="25">
        <f t="shared" si="136"/>
        <v>0</v>
      </c>
      <c r="L478" s="26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</row>
    <row r="479" spans="1:61" ht="85.5" hidden="1" customHeight="1" outlineLevel="1" x14ac:dyDescent="0.45">
      <c r="A479" s="27">
        <v>396</v>
      </c>
      <c r="B479" s="27">
        <v>396</v>
      </c>
      <c r="C479" s="27" t="s">
        <v>714</v>
      </c>
      <c r="D479" s="27" t="s">
        <v>29</v>
      </c>
      <c r="E479" s="28">
        <v>62.43</v>
      </c>
      <c r="F479" s="29">
        <f>I479*E479</f>
        <v>55362.174839999992</v>
      </c>
      <c r="G479" s="29">
        <f>J479*E479</f>
        <v>60260.55750000001</v>
      </c>
      <c r="H479" s="30">
        <f t="shared" si="135"/>
        <v>115622.73234</v>
      </c>
      <c r="I479" s="29">
        <v>886.7879999999999</v>
      </c>
      <c r="J479" s="29">
        <v>965.25000000000011</v>
      </c>
      <c r="K479" s="29">
        <f t="shared" si="136"/>
        <v>1852.038</v>
      </c>
      <c r="L479" s="31" t="s">
        <v>729</v>
      </c>
    </row>
    <row r="480" spans="1:61" ht="99.75" hidden="1" customHeight="1" outlineLevel="1" x14ac:dyDescent="0.45">
      <c r="A480" s="27">
        <v>397</v>
      </c>
      <c r="B480" s="27">
        <v>397</v>
      </c>
      <c r="C480" s="27" t="s">
        <v>730</v>
      </c>
      <c r="D480" s="27" t="s">
        <v>29</v>
      </c>
      <c r="E480" s="28">
        <v>296.64999999999998</v>
      </c>
      <c r="F480" s="29">
        <f>I480*E480</f>
        <v>263065.66019999993</v>
      </c>
      <c r="G480" s="29">
        <f>J480*E480</f>
        <v>286341.41250000003</v>
      </c>
      <c r="H480" s="30">
        <f t="shared" si="135"/>
        <v>549407.0726999999</v>
      </c>
      <c r="I480" s="29">
        <v>886.7879999999999</v>
      </c>
      <c r="J480" s="29">
        <v>965.25000000000011</v>
      </c>
      <c r="K480" s="29">
        <f t="shared" si="136"/>
        <v>1852.038</v>
      </c>
      <c r="L480" s="31" t="s">
        <v>731</v>
      </c>
    </row>
    <row r="481" spans="1:61" s="22" customFormat="1" ht="28.5" collapsed="1" x14ac:dyDescent="0.45">
      <c r="A481" s="18"/>
      <c r="B481" s="18"/>
      <c r="C481" s="18" t="s">
        <v>381</v>
      </c>
      <c r="D481" s="18"/>
      <c r="E481" s="23"/>
      <c r="F481" s="24"/>
      <c r="G481" s="24"/>
      <c r="H481" s="24"/>
      <c r="I481" s="24"/>
      <c r="J481" s="24"/>
      <c r="K481" s="25">
        <f t="shared" si="136"/>
        <v>0</v>
      </c>
      <c r="L481" s="26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</row>
    <row r="482" spans="1:61" s="22" customFormat="1" ht="28.5" x14ac:dyDescent="0.45">
      <c r="A482" s="18"/>
      <c r="B482" s="18"/>
      <c r="C482" s="18" t="s">
        <v>732</v>
      </c>
      <c r="D482" s="18"/>
      <c r="E482" s="23"/>
      <c r="F482" s="35">
        <f t="shared" ref="F482:H482" si="145">SUM(F483:F485)</f>
        <v>364131.67679999996</v>
      </c>
      <c r="G482" s="35">
        <f t="shared" si="145"/>
        <v>501194.71710000001</v>
      </c>
      <c r="H482" s="35">
        <f t="shared" si="145"/>
        <v>865326.39390000002</v>
      </c>
      <c r="I482" s="35"/>
      <c r="J482" s="35"/>
      <c r="K482" s="25">
        <f t="shared" si="136"/>
        <v>0</v>
      </c>
      <c r="L482" s="26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</row>
    <row r="483" spans="1:61" ht="85.5" hidden="1" customHeight="1" outlineLevel="1" x14ac:dyDescent="0.45">
      <c r="A483" s="27">
        <v>398</v>
      </c>
      <c r="B483" s="27">
        <v>398</v>
      </c>
      <c r="C483" s="27" t="s">
        <v>733</v>
      </c>
      <c r="D483" s="27" t="s">
        <v>17</v>
      </c>
      <c r="E483" s="28">
        <v>30.3</v>
      </c>
      <c r="F483" s="29">
        <f>I483*E483</f>
        <v>7649.2349999999997</v>
      </c>
      <c r="G483" s="29">
        <f>J483*E483</f>
        <v>49483.051200000002</v>
      </c>
      <c r="H483" s="30">
        <f t="shared" si="135"/>
        <v>57132.286200000002</v>
      </c>
      <c r="I483" s="29">
        <v>252.45</v>
      </c>
      <c r="J483" s="29">
        <v>1633.104</v>
      </c>
      <c r="K483" s="29">
        <f t="shared" si="136"/>
        <v>1885.5540000000001</v>
      </c>
      <c r="L483" s="31" t="s">
        <v>734</v>
      </c>
    </row>
    <row r="484" spans="1:61" ht="114" hidden="1" customHeight="1" outlineLevel="1" x14ac:dyDescent="0.45">
      <c r="A484" s="27">
        <v>399</v>
      </c>
      <c r="B484" s="27">
        <v>399</v>
      </c>
      <c r="C484" s="27" t="s">
        <v>735</v>
      </c>
      <c r="D484" s="27" t="s">
        <v>736</v>
      </c>
      <c r="E484" s="28">
        <v>101.1</v>
      </c>
      <c r="F484" s="29">
        <f>I484*E484</f>
        <v>266828.17499999999</v>
      </c>
      <c r="G484" s="29">
        <f>J484*E484</f>
        <v>354124.8909</v>
      </c>
      <c r="H484" s="30">
        <f t="shared" si="135"/>
        <v>620953.06590000005</v>
      </c>
      <c r="I484" s="29">
        <v>2639.25</v>
      </c>
      <c r="J484" s="29">
        <v>3502.7190000000001</v>
      </c>
      <c r="K484" s="29">
        <f t="shared" si="136"/>
        <v>6141.9690000000001</v>
      </c>
      <c r="L484" s="31" t="s">
        <v>737</v>
      </c>
    </row>
    <row r="485" spans="1:61" ht="42.75" hidden="1" customHeight="1" outlineLevel="1" x14ac:dyDescent="0.45">
      <c r="A485" s="27">
        <v>400</v>
      </c>
      <c r="B485" s="27">
        <v>400</v>
      </c>
      <c r="C485" s="27" t="s">
        <v>738</v>
      </c>
      <c r="D485" s="27" t="s">
        <v>736</v>
      </c>
      <c r="E485" s="28">
        <v>101.1</v>
      </c>
      <c r="F485" s="29">
        <f>I485*E485</f>
        <v>89654.266799999983</v>
      </c>
      <c r="G485" s="29">
        <f>J485*E485</f>
        <v>97586.775000000009</v>
      </c>
      <c r="H485" s="30">
        <f t="shared" si="135"/>
        <v>187241.04180000001</v>
      </c>
      <c r="I485" s="29">
        <v>886.7879999999999</v>
      </c>
      <c r="J485" s="29">
        <v>965.25000000000011</v>
      </c>
      <c r="K485" s="29">
        <f t="shared" si="136"/>
        <v>1852.038</v>
      </c>
      <c r="L485" s="31" t="s">
        <v>739</v>
      </c>
    </row>
    <row r="486" spans="1:61" s="22" customFormat="1" collapsed="1" x14ac:dyDescent="0.45">
      <c r="A486" s="18"/>
      <c r="B486" s="18"/>
      <c r="C486" s="18" t="s">
        <v>740</v>
      </c>
      <c r="D486" s="18"/>
      <c r="E486" s="32">
        <f t="shared" ref="E486:H486" si="146">SUM(E487)</f>
        <v>118.9</v>
      </c>
      <c r="F486" s="35">
        <f t="shared" si="146"/>
        <v>95506.425000000003</v>
      </c>
      <c r="G486" s="35">
        <f t="shared" si="146"/>
        <v>54794.470500000003</v>
      </c>
      <c r="H486" s="35">
        <f t="shared" si="146"/>
        <v>150300.89550000001</v>
      </c>
      <c r="I486" s="35"/>
      <c r="J486" s="35"/>
      <c r="K486" s="25">
        <f t="shared" si="136"/>
        <v>0</v>
      </c>
      <c r="L486" s="26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</row>
    <row r="487" spans="1:61" ht="85.5" hidden="1" customHeight="1" outlineLevel="1" x14ac:dyDescent="0.45">
      <c r="A487" s="27">
        <v>401</v>
      </c>
      <c r="B487" s="27">
        <v>401</v>
      </c>
      <c r="C487" s="27" t="s">
        <v>741</v>
      </c>
      <c r="D487" s="27" t="s">
        <v>29</v>
      </c>
      <c r="E487" s="28">
        <v>118.9</v>
      </c>
      <c r="F487" s="29">
        <f>I487*E487</f>
        <v>95506.425000000003</v>
      </c>
      <c r="G487" s="29">
        <f>J487*E487</f>
        <v>54794.470500000003</v>
      </c>
      <c r="H487" s="30">
        <f t="shared" si="135"/>
        <v>150300.89550000001</v>
      </c>
      <c r="I487" s="29">
        <v>803.25</v>
      </c>
      <c r="J487" s="29">
        <v>460.84500000000003</v>
      </c>
      <c r="K487" s="29">
        <f t="shared" si="136"/>
        <v>1264.095</v>
      </c>
      <c r="L487" s="31" t="s">
        <v>742</v>
      </c>
    </row>
    <row r="488" spans="1:61" s="22" customFormat="1" collapsed="1" x14ac:dyDescent="0.45">
      <c r="A488" s="18"/>
      <c r="B488" s="18"/>
      <c r="C488" s="18" t="s">
        <v>743</v>
      </c>
      <c r="D488" s="18"/>
      <c r="E488" s="23"/>
      <c r="F488" s="35">
        <f t="shared" ref="F488:H488" si="147">SUM(F489:F491)</f>
        <v>1509444.45</v>
      </c>
      <c r="G488" s="35">
        <f t="shared" si="147"/>
        <v>1771407.3465</v>
      </c>
      <c r="H488" s="35">
        <f t="shared" si="147"/>
        <v>3280851.7965000002</v>
      </c>
      <c r="I488" s="35"/>
      <c r="J488" s="35"/>
      <c r="K488" s="25">
        <f t="shared" si="136"/>
        <v>0</v>
      </c>
      <c r="L488" s="26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</row>
    <row r="489" spans="1:61" ht="71.25" hidden="1" customHeight="1" outlineLevel="1" x14ac:dyDescent="0.45">
      <c r="A489" s="27">
        <v>402</v>
      </c>
      <c r="B489" s="27">
        <v>402</v>
      </c>
      <c r="C489" s="27" t="s">
        <v>733</v>
      </c>
      <c r="D489" s="27" t="s">
        <v>17</v>
      </c>
      <c r="E489" s="28">
        <v>156</v>
      </c>
      <c r="F489" s="29">
        <f>I489*E489</f>
        <v>39382.199999999997</v>
      </c>
      <c r="G489" s="29">
        <f>J489*E489</f>
        <v>254671.56000000003</v>
      </c>
      <c r="H489" s="30">
        <f t="shared" si="135"/>
        <v>294053.76000000001</v>
      </c>
      <c r="I489" s="29">
        <v>252.45</v>
      </c>
      <c r="J489" s="29">
        <v>1632.5100000000002</v>
      </c>
      <c r="K489" s="29">
        <f t="shared" si="136"/>
        <v>1884.9600000000003</v>
      </c>
      <c r="L489" s="31" t="s">
        <v>744</v>
      </c>
    </row>
    <row r="490" spans="1:61" ht="128.25" hidden="1" customHeight="1" outlineLevel="1" x14ac:dyDescent="0.45">
      <c r="A490" s="27">
        <v>403</v>
      </c>
      <c r="B490" s="27">
        <v>403</v>
      </c>
      <c r="C490" s="27" t="s">
        <v>745</v>
      </c>
      <c r="D490" s="27" t="s">
        <v>736</v>
      </c>
      <c r="E490" s="28">
        <v>278.5</v>
      </c>
      <c r="F490" s="29">
        <f>I490*E490</f>
        <v>735031.125</v>
      </c>
      <c r="G490" s="29">
        <f>J490*E490</f>
        <v>975507.2415</v>
      </c>
      <c r="H490" s="30">
        <f t="shared" si="135"/>
        <v>1710538.3665</v>
      </c>
      <c r="I490" s="29">
        <v>2639.25</v>
      </c>
      <c r="J490" s="29">
        <v>3502.7190000000001</v>
      </c>
      <c r="K490" s="29">
        <f t="shared" si="136"/>
        <v>6141.9690000000001</v>
      </c>
      <c r="L490" s="31" t="s">
        <v>746</v>
      </c>
    </row>
    <row r="491" spans="1:61" ht="71.25" hidden="1" customHeight="1" outlineLevel="1" x14ac:dyDescent="0.45">
      <c r="A491" s="27">
        <v>404</v>
      </c>
      <c r="B491" s="27">
        <v>404</v>
      </c>
      <c r="C491" s="27" t="s">
        <v>747</v>
      </c>
      <c r="D491" s="27" t="s">
        <v>736</v>
      </c>
      <c r="E491" s="28">
        <v>278.5</v>
      </c>
      <c r="F491" s="29">
        <f>I491*E491</f>
        <v>735031.125</v>
      </c>
      <c r="G491" s="29">
        <f>J491*E491</f>
        <v>541228.54500000004</v>
      </c>
      <c r="H491" s="30">
        <f t="shared" si="135"/>
        <v>1276259.67</v>
      </c>
      <c r="I491" s="29">
        <v>2639.25</v>
      </c>
      <c r="J491" s="29">
        <v>1943.3700000000001</v>
      </c>
      <c r="K491" s="29">
        <f t="shared" si="136"/>
        <v>4582.62</v>
      </c>
      <c r="L491" s="31" t="s">
        <v>748</v>
      </c>
    </row>
    <row r="492" spans="1:61" s="22" customFormat="1" collapsed="1" x14ac:dyDescent="0.45">
      <c r="A492" s="18"/>
      <c r="B492" s="18"/>
      <c r="C492" s="18" t="s">
        <v>749</v>
      </c>
      <c r="D492" s="18"/>
      <c r="E492" s="23"/>
      <c r="F492" s="35">
        <f t="shared" ref="F492:H492" si="148">SUM(F493:F500)</f>
        <v>967305.22919999994</v>
      </c>
      <c r="G492" s="35">
        <f t="shared" si="148"/>
        <v>1346055.25131</v>
      </c>
      <c r="H492" s="35">
        <f t="shared" si="148"/>
        <v>2313360.4805099997</v>
      </c>
      <c r="I492" s="35"/>
      <c r="J492" s="35"/>
      <c r="K492" s="25">
        <f t="shared" si="136"/>
        <v>0</v>
      </c>
      <c r="L492" s="26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</row>
    <row r="493" spans="1:61" ht="42.75" hidden="1" customHeight="1" outlineLevel="1" x14ac:dyDescent="0.45">
      <c r="A493" s="27">
        <v>405</v>
      </c>
      <c r="B493" s="27">
        <v>405</v>
      </c>
      <c r="C493" s="27" t="s">
        <v>750</v>
      </c>
      <c r="D493" s="27" t="s">
        <v>34</v>
      </c>
      <c r="E493" s="28">
        <v>385.31</v>
      </c>
      <c r="F493" s="29">
        <f t="shared" ref="F493:F500" si="149">I493*E493</f>
        <v>86660.072100000005</v>
      </c>
      <c r="G493" s="29">
        <f t="shared" ref="G493:G500" si="150">J493*E493</f>
        <v>32309.399430000005</v>
      </c>
      <c r="H493" s="30">
        <f t="shared" si="135"/>
        <v>118969.47153000001</v>
      </c>
      <c r="I493" s="29">
        <v>224.91000000000003</v>
      </c>
      <c r="J493" s="29">
        <v>83.853000000000009</v>
      </c>
      <c r="K493" s="29">
        <f t="shared" si="136"/>
        <v>308.76300000000003</v>
      </c>
      <c r="L493" s="31" t="s">
        <v>751</v>
      </c>
    </row>
    <row r="494" spans="1:61" ht="128.25" hidden="1" customHeight="1" outlineLevel="1" x14ac:dyDescent="0.45">
      <c r="A494" s="27">
        <v>406</v>
      </c>
      <c r="B494" s="27">
        <v>406</v>
      </c>
      <c r="C494" s="27" t="s">
        <v>733</v>
      </c>
      <c r="D494" s="27" t="s">
        <v>17</v>
      </c>
      <c r="E494" s="28">
        <v>38.527999999999999</v>
      </c>
      <c r="F494" s="29">
        <f t="shared" si="149"/>
        <v>97263.936000000002</v>
      </c>
      <c r="G494" s="29">
        <f t="shared" si="150"/>
        <v>62897.345280000009</v>
      </c>
      <c r="H494" s="30">
        <f t="shared" si="135"/>
        <v>160161.28128</v>
      </c>
      <c r="I494" s="29">
        <v>2524.5</v>
      </c>
      <c r="J494" s="29">
        <v>1632.5100000000002</v>
      </c>
      <c r="K494" s="29">
        <f t="shared" si="136"/>
        <v>4157.01</v>
      </c>
      <c r="L494" s="31" t="s">
        <v>752</v>
      </c>
    </row>
    <row r="495" spans="1:61" ht="114" hidden="1" customHeight="1" outlineLevel="1" x14ac:dyDescent="0.45">
      <c r="A495" s="27">
        <v>407</v>
      </c>
      <c r="B495" s="27">
        <v>407</v>
      </c>
      <c r="C495" s="27" t="s">
        <v>753</v>
      </c>
      <c r="D495" s="27" t="s">
        <v>17</v>
      </c>
      <c r="E495" s="28">
        <v>44.03</v>
      </c>
      <c r="F495" s="29">
        <f t="shared" si="149"/>
        <v>42103.6875</v>
      </c>
      <c r="G495" s="29">
        <f t="shared" si="150"/>
        <v>17958.956400000003</v>
      </c>
      <c r="H495" s="30">
        <f t="shared" si="135"/>
        <v>60062.643900000003</v>
      </c>
      <c r="I495" s="29">
        <v>956.25</v>
      </c>
      <c r="J495" s="29">
        <v>407.88000000000005</v>
      </c>
      <c r="K495" s="29">
        <f t="shared" si="136"/>
        <v>1364.13</v>
      </c>
      <c r="L495" s="31" t="s">
        <v>754</v>
      </c>
    </row>
    <row r="496" spans="1:61" ht="85.5" hidden="1" customHeight="1" outlineLevel="1" x14ac:dyDescent="0.45">
      <c r="A496" s="27">
        <v>408</v>
      </c>
      <c r="B496" s="27">
        <v>408</v>
      </c>
      <c r="C496" s="27" t="s">
        <v>755</v>
      </c>
      <c r="D496" s="27" t="s">
        <v>29</v>
      </c>
      <c r="E496" s="28">
        <v>68.8</v>
      </c>
      <c r="F496" s="29">
        <f t="shared" si="149"/>
        <v>60947.856</v>
      </c>
      <c r="G496" s="29">
        <f t="shared" si="150"/>
        <v>66409.200000000012</v>
      </c>
      <c r="H496" s="30">
        <f t="shared" si="135"/>
        <v>127357.05600000001</v>
      </c>
      <c r="I496" s="29">
        <v>885.87</v>
      </c>
      <c r="J496" s="29">
        <v>965.25000000000011</v>
      </c>
      <c r="K496" s="29">
        <f t="shared" si="136"/>
        <v>1851.1200000000001</v>
      </c>
      <c r="L496" s="31" t="s">
        <v>756</v>
      </c>
    </row>
    <row r="497" spans="1:61" ht="185.25" hidden="1" customHeight="1" outlineLevel="1" x14ac:dyDescent="0.45">
      <c r="A497" s="27">
        <v>409</v>
      </c>
      <c r="B497" s="27">
        <v>409</v>
      </c>
      <c r="C497" s="27" t="s">
        <v>404</v>
      </c>
      <c r="D497" s="27" t="s">
        <v>29</v>
      </c>
      <c r="E497" s="28">
        <v>270.89999999999998</v>
      </c>
      <c r="F497" s="29">
        <f t="shared" si="149"/>
        <v>373029.3</v>
      </c>
      <c r="G497" s="29">
        <f t="shared" si="150"/>
        <v>275003.05140000005</v>
      </c>
      <c r="H497" s="30">
        <f t="shared" si="135"/>
        <v>648032.35140000004</v>
      </c>
      <c r="I497" s="29">
        <v>1377</v>
      </c>
      <c r="J497" s="29">
        <v>1015.1460000000002</v>
      </c>
      <c r="K497" s="29">
        <f t="shared" si="136"/>
        <v>2392.1460000000002</v>
      </c>
      <c r="L497" s="31" t="s">
        <v>757</v>
      </c>
    </row>
    <row r="498" spans="1:61" ht="99.75" hidden="1" customHeight="1" outlineLevel="1" x14ac:dyDescent="0.45">
      <c r="A498" s="27">
        <v>410</v>
      </c>
      <c r="B498" s="27">
        <v>410</v>
      </c>
      <c r="C498" s="27" t="s">
        <v>425</v>
      </c>
      <c r="D498" s="27" t="s">
        <v>29</v>
      </c>
      <c r="E498" s="28">
        <v>359.6</v>
      </c>
      <c r="F498" s="29">
        <f t="shared" si="149"/>
        <v>206320.5</v>
      </c>
      <c r="G498" s="29">
        <f t="shared" si="150"/>
        <v>792002.09880000004</v>
      </c>
      <c r="H498" s="30">
        <f t="shared" si="135"/>
        <v>998322.59880000004</v>
      </c>
      <c r="I498" s="29">
        <v>573.75</v>
      </c>
      <c r="J498" s="29">
        <v>2202.453</v>
      </c>
      <c r="K498" s="29">
        <f t="shared" si="136"/>
        <v>2776.203</v>
      </c>
      <c r="L498" s="31" t="s">
        <v>758</v>
      </c>
    </row>
    <row r="499" spans="1:61" ht="114" hidden="1" customHeight="1" outlineLevel="1" x14ac:dyDescent="0.45">
      <c r="A499" s="27">
        <v>411</v>
      </c>
      <c r="B499" s="27">
        <v>411</v>
      </c>
      <c r="C499" s="27" t="s">
        <v>759</v>
      </c>
      <c r="D499" s="27" t="s">
        <v>22</v>
      </c>
      <c r="E499" s="28">
        <v>8</v>
      </c>
      <c r="F499" s="29">
        <f t="shared" si="149"/>
        <v>56099.959200000005</v>
      </c>
      <c r="G499" s="29">
        <f t="shared" si="150"/>
        <v>88704</v>
      </c>
      <c r="H499" s="30">
        <f t="shared" si="135"/>
        <v>144803.95920000001</v>
      </c>
      <c r="I499" s="29">
        <v>7012.4949000000006</v>
      </c>
      <c r="J499" s="29">
        <v>11088</v>
      </c>
      <c r="K499" s="29">
        <f t="shared" si="136"/>
        <v>18100.494900000002</v>
      </c>
      <c r="L499" s="31" t="s">
        <v>760</v>
      </c>
    </row>
    <row r="500" spans="1:61" ht="14.25" hidden="1" customHeight="1" outlineLevel="1" x14ac:dyDescent="0.45">
      <c r="A500" s="27">
        <v>412</v>
      </c>
      <c r="B500" s="27">
        <v>412</v>
      </c>
      <c r="C500" s="27" t="s">
        <v>761</v>
      </c>
      <c r="D500" s="27" t="s">
        <v>22</v>
      </c>
      <c r="E500" s="28">
        <v>16</v>
      </c>
      <c r="F500" s="29">
        <f t="shared" si="149"/>
        <v>44879.918400000002</v>
      </c>
      <c r="G500" s="29">
        <f t="shared" si="150"/>
        <v>10771.2</v>
      </c>
      <c r="H500" s="30">
        <f t="shared" si="135"/>
        <v>55651.118400000007</v>
      </c>
      <c r="I500" s="29">
        <v>2804.9949000000001</v>
      </c>
      <c r="J500" s="29">
        <v>673.2</v>
      </c>
      <c r="K500" s="29">
        <f t="shared" si="136"/>
        <v>3478.1949000000004</v>
      </c>
      <c r="L500" s="31" t="s">
        <v>762</v>
      </c>
    </row>
    <row r="501" spans="1:61" s="22" customFormat="1" collapsed="1" x14ac:dyDescent="0.45">
      <c r="A501" s="18"/>
      <c r="B501" s="18"/>
      <c r="C501" s="18" t="s">
        <v>456</v>
      </c>
      <c r="D501" s="18"/>
      <c r="E501" s="23"/>
      <c r="F501" s="35">
        <f t="shared" ref="F501:H501" si="151">SUM(F502:F506)</f>
        <v>128095.88400000001</v>
      </c>
      <c r="G501" s="35">
        <f t="shared" si="151"/>
        <v>42052.509180000008</v>
      </c>
      <c r="H501" s="35">
        <f t="shared" si="151"/>
        <v>170148.39318000001</v>
      </c>
      <c r="I501" s="35"/>
      <c r="J501" s="35"/>
      <c r="K501" s="25">
        <f t="shared" si="136"/>
        <v>0</v>
      </c>
      <c r="L501" s="26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</row>
    <row r="502" spans="1:61" ht="128.25" hidden="1" outlineLevel="1" x14ac:dyDescent="0.45">
      <c r="A502" s="27">
        <v>413</v>
      </c>
      <c r="B502" s="27">
        <v>413</v>
      </c>
      <c r="C502" s="27" t="s">
        <v>456</v>
      </c>
      <c r="D502" s="27" t="s">
        <v>763</v>
      </c>
      <c r="E502" s="28">
        <v>1</v>
      </c>
      <c r="F502" s="29">
        <f>I502*E502</f>
        <v>80187.3</v>
      </c>
      <c r="G502" s="29">
        <f>J502*E502</f>
        <v>29428.702380000006</v>
      </c>
      <c r="H502" s="30">
        <f t="shared" si="135"/>
        <v>109616.00238000001</v>
      </c>
      <c r="I502" s="29">
        <v>80187.3</v>
      </c>
      <c r="J502" s="29">
        <v>29428.702380000006</v>
      </c>
      <c r="K502" s="29">
        <f t="shared" si="136"/>
        <v>109616.00238000001</v>
      </c>
      <c r="L502" s="31" t="s">
        <v>764</v>
      </c>
    </row>
    <row r="503" spans="1:61" ht="28.5" hidden="1" customHeight="1" outlineLevel="1" x14ac:dyDescent="0.45">
      <c r="A503" s="27">
        <v>414</v>
      </c>
      <c r="B503" s="27">
        <v>414</v>
      </c>
      <c r="C503" s="27" t="s">
        <v>458</v>
      </c>
      <c r="D503" s="27" t="s">
        <v>34</v>
      </c>
      <c r="E503" s="28">
        <v>17.440000000000001</v>
      </c>
      <c r="F503" s="29">
        <f>I503*E503</f>
        <v>3201.9839999999999</v>
      </c>
      <c r="G503" s="29">
        <f>J503*E503</f>
        <v>1431.3182400000005</v>
      </c>
      <c r="H503" s="30">
        <f t="shared" si="135"/>
        <v>4633.3022400000009</v>
      </c>
      <c r="I503" s="29">
        <v>183.6</v>
      </c>
      <c r="J503" s="29">
        <v>82.071000000000026</v>
      </c>
      <c r="K503" s="29">
        <f t="shared" si="136"/>
        <v>265.67100000000005</v>
      </c>
      <c r="L503" s="31" t="s">
        <v>765</v>
      </c>
    </row>
    <row r="504" spans="1:61" ht="42.75" hidden="1" customHeight="1" outlineLevel="1" x14ac:dyDescent="0.45">
      <c r="A504" s="27">
        <v>415</v>
      </c>
      <c r="B504" s="27">
        <v>415</v>
      </c>
      <c r="C504" s="27" t="s">
        <v>766</v>
      </c>
      <c r="D504" s="27" t="s">
        <v>17</v>
      </c>
      <c r="E504" s="28">
        <v>8</v>
      </c>
      <c r="F504" s="29">
        <f>I504*E504</f>
        <v>6426</v>
      </c>
      <c r="G504" s="29">
        <f>J504*E504</f>
        <v>176.61600000000001</v>
      </c>
      <c r="H504" s="30">
        <f t="shared" si="135"/>
        <v>6602.616</v>
      </c>
      <c r="I504" s="29">
        <v>803.25</v>
      </c>
      <c r="J504" s="29">
        <v>22.077000000000002</v>
      </c>
      <c r="K504" s="29">
        <f t="shared" si="136"/>
        <v>825.327</v>
      </c>
      <c r="L504" s="31" t="s">
        <v>767</v>
      </c>
    </row>
    <row r="505" spans="1:61" ht="42.75" hidden="1" customHeight="1" outlineLevel="1" x14ac:dyDescent="0.45">
      <c r="A505" s="27">
        <v>416</v>
      </c>
      <c r="B505" s="27">
        <v>416</v>
      </c>
      <c r="C505" s="27" t="s">
        <v>768</v>
      </c>
      <c r="D505" s="27" t="s">
        <v>17</v>
      </c>
      <c r="E505" s="28">
        <v>8</v>
      </c>
      <c r="F505" s="29">
        <f>I505*E505</f>
        <v>8812.7999999999993</v>
      </c>
      <c r="G505" s="29">
        <f>J505*E505</f>
        <v>338.976</v>
      </c>
      <c r="H505" s="30">
        <f t="shared" si="135"/>
        <v>9151.7759999999998</v>
      </c>
      <c r="I505" s="29">
        <v>1101.5999999999999</v>
      </c>
      <c r="J505" s="29">
        <v>42.372</v>
      </c>
      <c r="K505" s="29">
        <f t="shared" si="136"/>
        <v>1143.972</v>
      </c>
      <c r="L505" s="31" t="s">
        <v>769</v>
      </c>
    </row>
    <row r="506" spans="1:61" ht="99.75" hidden="1" customHeight="1" outlineLevel="1" x14ac:dyDescent="0.45">
      <c r="A506" s="27">
        <v>417</v>
      </c>
      <c r="B506" s="27">
        <v>417</v>
      </c>
      <c r="C506" s="27" t="s">
        <v>770</v>
      </c>
      <c r="D506" s="27" t="s">
        <v>17</v>
      </c>
      <c r="E506" s="28">
        <v>8.56</v>
      </c>
      <c r="F506" s="29">
        <f>I506*E506</f>
        <v>29467.800000000003</v>
      </c>
      <c r="G506" s="29">
        <f>J506*E506</f>
        <v>10676.896560000003</v>
      </c>
      <c r="H506" s="30">
        <f t="shared" si="135"/>
        <v>40144.696560000004</v>
      </c>
      <c r="I506" s="29">
        <v>3442.5</v>
      </c>
      <c r="J506" s="29">
        <v>1247.3010000000002</v>
      </c>
      <c r="K506" s="29">
        <f t="shared" si="136"/>
        <v>4689.8010000000004</v>
      </c>
      <c r="L506" s="31" t="s">
        <v>771</v>
      </c>
    </row>
    <row r="507" spans="1:61" s="22" customFormat="1" collapsed="1" x14ac:dyDescent="0.45">
      <c r="A507" s="18"/>
      <c r="B507" s="18"/>
      <c r="C507" s="18" t="s">
        <v>473</v>
      </c>
      <c r="D507" s="18"/>
      <c r="E507" s="23"/>
      <c r="F507" s="35">
        <f t="shared" ref="F507:H507" si="152">SUM(F508:F512)</f>
        <v>327828.93074999994</v>
      </c>
      <c r="G507" s="35">
        <f t="shared" si="152"/>
        <v>106524.74943</v>
      </c>
      <c r="H507" s="35">
        <f t="shared" si="152"/>
        <v>434353.68017999991</v>
      </c>
      <c r="I507" s="35"/>
      <c r="J507" s="35"/>
      <c r="K507" s="25">
        <f t="shared" si="136"/>
        <v>0</v>
      </c>
      <c r="L507" s="26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</row>
    <row r="508" spans="1:61" ht="156.75" hidden="1" customHeight="1" outlineLevel="1" x14ac:dyDescent="0.45">
      <c r="A508" s="27">
        <v>418</v>
      </c>
      <c r="B508" s="27">
        <v>418</v>
      </c>
      <c r="C508" s="27" t="s">
        <v>473</v>
      </c>
      <c r="D508" s="27" t="s">
        <v>34</v>
      </c>
      <c r="E508" s="28">
        <v>482.45</v>
      </c>
      <c r="F508" s="29">
        <f>I508*E508</f>
        <v>215908.43624999997</v>
      </c>
      <c r="G508" s="29">
        <f>J508*E508</f>
        <v>79238.070449999999</v>
      </c>
      <c r="H508" s="30">
        <f t="shared" si="135"/>
        <v>295146.50669999997</v>
      </c>
      <c r="I508" s="29">
        <v>447.52499999999998</v>
      </c>
      <c r="J508" s="29">
        <v>164.24100000000001</v>
      </c>
      <c r="K508" s="29">
        <f t="shared" si="136"/>
        <v>611.76599999999996</v>
      </c>
      <c r="L508" s="31" t="s">
        <v>772</v>
      </c>
    </row>
    <row r="509" spans="1:61" ht="28.5" hidden="1" customHeight="1" outlineLevel="1" x14ac:dyDescent="0.45">
      <c r="A509" s="27">
        <v>419</v>
      </c>
      <c r="B509" s="27">
        <v>419</v>
      </c>
      <c r="C509" s="27" t="s">
        <v>458</v>
      </c>
      <c r="D509" s="27" t="s">
        <v>34</v>
      </c>
      <c r="E509" s="28">
        <v>10.9</v>
      </c>
      <c r="F509" s="29">
        <f>I509*E509</f>
        <v>2001.24</v>
      </c>
      <c r="G509" s="29">
        <f>J509*E509</f>
        <v>894.57390000000032</v>
      </c>
      <c r="H509" s="30">
        <f t="shared" si="135"/>
        <v>2895.8139000000001</v>
      </c>
      <c r="I509" s="29">
        <v>183.6</v>
      </c>
      <c r="J509" s="29">
        <v>82.071000000000026</v>
      </c>
      <c r="K509" s="29">
        <f t="shared" si="136"/>
        <v>265.67100000000005</v>
      </c>
      <c r="L509" s="31" t="s">
        <v>773</v>
      </c>
    </row>
    <row r="510" spans="1:61" ht="42.75" hidden="1" customHeight="1" outlineLevel="1" x14ac:dyDescent="0.45">
      <c r="A510" s="27">
        <v>420</v>
      </c>
      <c r="B510" s="27">
        <v>420</v>
      </c>
      <c r="C510" s="27" t="s">
        <v>774</v>
      </c>
      <c r="D510" s="27" t="s">
        <v>17</v>
      </c>
      <c r="E510" s="28">
        <v>21.47</v>
      </c>
      <c r="F510" s="29">
        <f>I510*E510</f>
        <v>17245.7775</v>
      </c>
      <c r="G510" s="29">
        <f>J510*E510</f>
        <v>473.99319000000003</v>
      </c>
      <c r="H510" s="30">
        <f t="shared" si="135"/>
        <v>17719.770690000001</v>
      </c>
      <c r="I510" s="29">
        <v>803.25</v>
      </c>
      <c r="J510" s="29">
        <v>22.077000000000002</v>
      </c>
      <c r="K510" s="29">
        <f t="shared" si="136"/>
        <v>825.327</v>
      </c>
      <c r="L510" s="31" t="s">
        <v>775</v>
      </c>
    </row>
    <row r="511" spans="1:61" ht="42.75" hidden="1" customHeight="1" outlineLevel="1" x14ac:dyDescent="0.45">
      <c r="A511" s="27">
        <v>421</v>
      </c>
      <c r="B511" s="27">
        <v>421</v>
      </c>
      <c r="C511" s="27" t="s">
        <v>776</v>
      </c>
      <c r="D511" s="27" t="s">
        <v>17</v>
      </c>
      <c r="E511" s="28">
        <v>21.47</v>
      </c>
      <c r="F511" s="29">
        <f>I511*E511</f>
        <v>23651.351999999995</v>
      </c>
      <c r="G511" s="29">
        <f>J511*E511</f>
        <v>909.72683999999992</v>
      </c>
      <c r="H511" s="30">
        <f t="shared" si="135"/>
        <v>24561.078839999995</v>
      </c>
      <c r="I511" s="29">
        <v>1101.5999999999999</v>
      </c>
      <c r="J511" s="29">
        <v>42.372</v>
      </c>
      <c r="K511" s="29">
        <f t="shared" si="136"/>
        <v>1143.972</v>
      </c>
      <c r="L511" s="31" t="s">
        <v>777</v>
      </c>
    </row>
    <row r="512" spans="1:61" ht="99.75" hidden="1" customHeight="1" outlineLevel="1" x14ac:dyDescent="0.45">
      <c r="A512" s="27">
        <v>422</v>
      </c>
      <c r="B512" s="27">
        <v>422</v>
      </c>
      <c r="C512" s="27" t="s">
        <v>778</v>
      </c>
      <c r="D512" s="27" t="s">
        <v>17</v>
      </c>
      <c r="E512" s="28">
        <v>20.05</v>
      </c>
      <c r="F512" s="29">
        <f>I512*E512</f>
        <v>69022.125</v>
      </c>
      <c r="G512" s="29">
        <f>J512*E512</f>
        <v>25008.385050000004</v>
      </c>
      <c r="H512" s="30">
        <f t="shared" si="135"/>
        <v>94030.510050000012</v>
      </c>
      <c r="I512" s="29">
        <v>3442.5</v>
      </c>
      <c r="J512" s="29">
        <v>1247.3010000000002</v>
      </c>
      <c r="K512" s="29">
        <f t="shared" si="136"/>
        <v>4689.8010000000004</v>
      </c>
      <c r="L512" s="31" t="s">
        <v>779</v>
      </c>
    </row>
    <row r="513" spans="1:61" s="22" customFormat="1" collapsed="1" x14ac:dyDescent="0.45">
      <c r="A513" s="18"/>
      <c r="B513" s="18"/>
      <c r="C513" s="18" t="s">
        <v>466</v>
      </c>
      <c r="D513" s="18"/>
      <c r="E513" s="23"/>
      <c r="F513" s="35">
        <f t="shared" ref="F513:H513" si="153">SUM(F514:F515)</f>
        <v>109717.06499999999</v>
      </c>
      <c r="G513" s="35">
        <f t="shared" si="153"/>
        <v>383924.67003000004</v>
      </c>
      <c r="H513" s="35">
        <f t="shared" si="153"/>
        <v>493641.73503000004</v>
      </c>
      <c r="I513" s="35"/>
      <c r="J513" s="35"/>
      <c r="K513" s="25">
        <f t="shared" si="136"/>
        <v>0</v>
      </c>
      <c r="L513" s="26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</row>
    <row r="514" spans="1:61" ht="85.5" hidden="1" customHeight="1" outlineLevel="1" x14ac:dyDescent="0.45">
      <c r="A514" s="27">
        <v>423</v>
      </c>
      <c r="B514" s="27">
        <v>423</v>
      </c>
      <c r="C514" s="27" t="s">
        <v>714</v>
      </c>
      <c r="D514" s="27" t="s">
        <v>29</v>
      </c>
      <c r="E514" s="28">
        <v>52.73</v>
      </c>
      <c r="F514" s="29">
        <f>I514*E514</f>
        <v>66558.44249999999</v>
      </c>
      <c r="G514" s="29">
        <f>J514*E514</f>
        <v>143834.09931000002</v>
      </c>
      <c r="H514" s="30">
        <f t="shared" si="135"/>
        <v>210392.54181000002</v>
      </c>
      <c r="I514" s="29">
        <v>1262.25</v>
      </c>
      <c r="J514" s="29">
        <v>2727.7470000000008</v>
      </c>
      <c r="K514" s="29">
        <f t="shared" si="136"/>
        <v>3989.9970000000008</v>
      </c>
      <c r="L514" s="31" t="s">
        <v>780</v>
      </c>
    </row>
    <row r="515" spans="1:61" ht="71.25" hidden="1" customHeight="1" outlineLevel="1" x14ac:dyDescent="0.45">
      <c r="A515" s="27">
        <v>424</v>
      </c>
      <c r="B515" s="27">
        <v>424</v>
      </c>
      <c r="C515" s="27" t="s">
        <v>781</v>
      </c>
      <c r="D515" s="27" t="s">
        <v>29</v>
      </c>
      <c r="E515" s="28">
        <v>53.73</v>
      </c>
      <c r="F515" s="29">
        <f>I515*E515</f>
        <v>43158.622499999998</v>
      </c>
      <c r="G515" s="29">
        <f>J515*E515</f>
        <v>240090.57072000002</v>
      </c>
      <c r="H515" s="30">
        <f t="shared" si="135"/>
        <v>283249.19322000002</v>
      </c>
      <c r="I515" s="29">
        <v>803.25</v>
      </c>
      <c r="J515" s="29">
        <v>4468.4640000000009</v>
      </c>
      <c r="K515" s="29">
        <f t="shared" si="136"/>
        <v>5271.7140000000009</v>
      </c>
      <c r="L515" s="31" t="s">
        <v>782</v>
      </c>
    </row>
    <row r="516" spans="1:61" s="22" customFormat="1" collapsed="1" x14ac:dyDescent="0.45">
      <c r="A516" s="18"/>
      <c r="B516" s="18"/>
      <c r="C516" s="18" t="s">
        <v>479</v>
      </c>
      <c r="D516" s="18"/>
      <c r="E516" s="23"/>
      <c r="F516" s="35">
        <f t="shared" ref="F516:H516" si="154">SUM(F517:F521)</f>
        <v>183556.1655</v>
      </c>
      <c r="G516" s="35">
        <f t="shared" si="154"/>
        <v>73759.488362999997</v>
      </c>
      <c r="H516" s="35">
        <f t="shared" si="154"/>
        <v>257315.65386300004</v>
      </c>
      <c r="I516" s="35"/>
      <c r="J516" s="35"/>
      <c r="K516" s="25">
        <f t="shared" si="136"/>
        <v>0</v>
      </c>
      <c r="L516" s="26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</row>
    <row r="517" spans="1:61" ht="171" hidden="1" customHeight="1" outlineLevel="1" x14ac:dyDescent="0.45">
      <c r="A517" s="27">
        <v>425</v>
      </c>
      <c r="B517" s="27">
        <v>425</v>
      </c>
      <c r="C517" s="27" t="s">
        <v>783</v>
      </c>
      <c r="D517" s="27" t="s">
        <v>34</v>
      </c>
      <c r="E517" s="28">
        <v>632.65</v>
      </c>
      <c r="F517" s="29">
        <f>I517*E517</f>
        <v>66788.860499999995</v>
      </c>
      <c r="G517" s="29">
        <f>J517*E517</f>
        <v>69808.764663000009</v>
      </c>
      <c r="H517" s="30">
        <f t="shared" si="135"/>
        <v>136597.62516300002</v>
      </c>
      <c r="I517" s="29">
        <v>105.57</v>
      </c>
      <c r="J517" s="29">
        <v>110.34342000000001</v>
      </c>
      <c r="K517" s="29">
        <f t="shared" si="136"/>
        <v>215.91342</v>
      </c>
      <c r="L517" s="31" t="s">
        <v>784</v>
      </c>
    </row>
    <row r="518" spans="1:61" ht="42.75" hidden="1" customHeight="1" outlineLevel="1" x14ac:dyDescent="0.45">
      <c r="A518" s="27">
        <v>426</v>
      </c>
      <c r="B518" s="27">
        <v>426</v>
      </c>
      <c r="C518" s="27" t="s">
        <v>785</v>
      </c>
      <c r="D518" s="27" t="s">
        <v>17</v>
      </c>
      <c r="E518" s="28">
        <v>55.5</v>
      </c>
      <c r="F518" s="29">
        <f>I518*E518</f>
        <v>44580.375</v>
      </c>
      <c r="G518" s="29">
        <f>J518*E518</f>
        <v>1225.2735</v>
      </c>
      <c r="H518" s="30">
        <f t="shared" si="135"/>
        <v>45805.648500000003</v>
      </c>
      <c r="I518" s="29">
        <v>803.25</v>
      </c>
      <c r="J518" s="29">
        <v>22.077000000000002</v>
      </c>
      <c r="K518" s="29">
        <f t="shared" si="136"/>
        <v>825.327</v>
      </c>
      <c r="L518" s="31" t="s">
        <v>767</v>
      </c>
    </row>
    <row r="519" spans="1:61" ht="42.75" hidden="1" customHeight="1" outlineLevel="1" x14ac:dyDescent="0.45">
      <c r="A519" s="27">
        <v>427</v>
      </c>
      <c r="B519" s="27">
        <v>427</v>
      </c>
      <c r="C519" s="27" t="s">
        <v>786</v>
      </c>
      <c r="D519" s="27" t="s">
        <v>17</v>
      </c>
      <c r="E519" s="28">
        <v>55.5</v>
      </c>
      <c r="F519" s="29">
        <f>I519*E519</f>
        <v>61138.799999999996</v>
      </c>
      <c r="G519" s="29">
        <f>J519*E519</f>
        <v>2351.6460000000002</v>
      </c>
      <c r="H519" s="30">
        <f t="shared" si="135"/>
        <v>63490.445999999996</v>
      </c>
      <c r="I519" s="29">
        <v>1101.5999999999999</v>
      </c>
      <c r="J519" s="29">
        <v>42.372</v>
      </c>
      <c r="K519" s="29">
        <f t="shared" si="136"/>
        <v>1143.972</v>
      </c>
      <c r="L519" s="31" t="s">
        <v>787</v>
      </c>
    </row>
    <row r="520" spans="1:61" ht="57" hidden="1" customHeight="1" outlineLevel="1" x14ac:dyDescent="0.45">
      <c r="A520" s="27">
        <v>428</v>
      </c>
      <c r="B520" s="27">
        <v>428</v>
      </c>
      <c r="C520" s="27" t="s">
        <v>788</v>
      </c>
      <c r="D520" s="27" t="s">
        <v>17</v>
      </c>
      <c r="E520" s="28">
        <v>5.8</v>
      </c>
      <c r="F520" s="29">
        <f>I520*E520</f>
        <v>4658.8499999999995</v>
      </c>
      <c r="G520" s="29">
        <f>J520*E520</f>
        <v>128.04660000000001</v>
      </c>
      <c r="H520" s="30">
        <f t="shared" ref="H520:H583" si="155">F520+G520</f>
        <v>4786.8965999999991</v>
      </c>
      <c r="I520" s="29">
        <v>803.25</v>
      </c>
      <c r="J520" s="29">
        <v>22.077000000000002</v>
      </c>
      <c r="K520" s="29">
        <f t="shared" ref="K520:K583" si="156">I520+J520</f>
        <v>825.327</v>
      </c>
      <c r="L520" s="31" t="s">
        <v>767</v>
      </c>
    </row>
    <row r="521" spans="1:61" ht="57" hidden="1" customHeight="1" outlineLevel="1" x14ac:dyDescent="0.45">
      <c r="A521" s="27">
        <v>429</v>
      </c>
      <c r="B521" s="27">
        <v>429</v>
      </c>
      <c r="C521" s="27" t="s">
        <v>789</v>
      </c>
      <c r="D521" s="27" t="s">
        <v>17</v>
      </c>
      <c r="E521" s="28">
        <v>5.8</v>
      </c>
      <c r="F521" s="29">
        <f>I521*E521</f>
        <v>6389.2799999999988</v>
      </c>
      <c r="G521" s="29">
        <f>J521*E521</f>
        <v>245.7576</v>
      </c>
      <c r="H521" s="30">
        <f t="shared" si="155"/>
        <v>6635.0375999999987</v>
      </c>
      <c r="I521" s="29">
        <v>1101.5999999999999</v>
      </c>
      <c r="J521" s="29">
        <v>42.372</v>
      </c>
      <c r="K521" s="29">
        <f t="shared" si="156"/>
        <v>1143.972</v>
      </c>
      <c r="L521" s="31" t="s">
        <v>787</v>
      </c>
    </row>
    <row r="522" spans="1:61" s="22" customFormat="1" collapsed="1" x14ac:dyDescent="0.45">
      <c r="A522" s="18"/>
      <c r="B522" s="18"/>
      <c r="C522" s="18" t="s">
        <v>790</v>
      </c>
      <c r="D522" s="18"/>
      <c r="E522" s="23"/>
      <c r="F522" s="35">
        <f t="shared" ref="F522:H522" si="157">SUM(F523:F527)</f>
        <v>1384275.15</v>
      </c>
      <c r="G522" s="35">
        <f t="shared" si="157"/>
        <v>0</v>
      </c>
      <c r="H522" s="35">
        <f t="shared" si="157"/>
        <v>1384275.15</v>
      </c>
      <c r="I522" s="35"/>
      <c r="J522" s="35"/>
      <c r="K522" s="25">
        <f t="shared" si="156"/>
        <v>0</v>
      </c>
      <c r="L522" s="26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</row>
    <row r="523" spans="1:61" ht="28.5" hidden="1" customHeight="1" outlineLevel="1" x14ac:dyDescent="0.45">
      <c r="A523" s="27">
        <v>430</v>
      </c>
      <c r="B523" s="27">
        <v>430</v>
      </c>
      <c r="C523" s="27" t="s">
        <v>485</v>
      </c>
      <c r="D523" s="27" t="s">
        <v>109</v>
      </c>
      <c r="E523" s="28">
        <v>12.023999999999999</v>
      </c>
      <c r="F523" s="29">
        <f>I523*E523</f>
        <v>179368.02</v>
      </c>
      <c r="G523" s="29">
        <f>J523*E523</f>
        <v>0</v>
      </c>
      <c r="H523" s="30">
        <f t="shared" si="155"/>
        <v>179368.02</v>
      </c>
      <c r="I523" s="29">
        <v>14917.5</v>
      </c>
      <c r="J523" s="29">
        <v>0</v>
      </c>
      <c r="K523" s="29">
        <f t="shared" si="156"/>
        <v>14917.5</v>
      </c>
      <c r="L523" s="31"/>
    </row>
    <row r="524" spans="1:61" ht="42.75" hidden="1" customHeight="1" outlineLevel="1" x14ac:dyDescent="0.45">
      <c r="A524" s="27">
        <v>431</v>
      </c>
      <c r="B524" s="27">
        <v>431</v>
      </c>
      <c r="C524" s="27" t="s">
        <v>486</v>
      </c>
      <c r="D524" s="27" t="s">
        <v>109</v>
      </c>
      <c r="E524" s="28">
        <v>12.023999999999999</v>
      </c>
      <c r="F524" s="29">
        <f>I524*E524</f>
        <v>41392.619999999995</v>
      </c>
      <c r="G524" s="29">
        <f>J524*E524</f>
        <v>0</v>
      </c>
      <c r="H524" s="30">
        <f t="shared" si="155"/>
        <v>41392.619999999995</v>
      </c>
      <c r="I524" s="29">
        <v>3442.5</v>
      </c>
      <c r="J524" s="29">
        <v>0</v>
      </c>
      <c r="K524" s="29">
        <f t="shared" si="156"/>
        <v>3442.5</v>
      </c>
      <c r="L524" s="31"/>
    </row>
    <row r="525" spans="1:61" ht="28.5" hidden="1" customHeight="1" outlineLevel="1" x14ac:dyDescent="0.45">
      <c r="A525" s="27">
        <v>432</v>
      </c>
      <c r="B525" s="27">
        <v>432</v>
      </c>
      <c r="C525" s="27" t="s">
        <v>487</v>
      </c>
      <c r="D525" s="27" t="s">
        <v>109</v>
      </c>
      <c r="E525" s="28">
        <v>12.023999999999999</v>
      </c>
      <c r="F525" s="29">
        <f>I525*E525</f>
        <v>68987.7</v>
      </c>
      <c r="G525" s="29">
        <f>J525*E525</f>
        <v>0</v>
      </c>
      <c r="H525" s="30">
        <f t="shared" si="155"/>
        <v>68987.7</v>
      </c>
      <c r="I525" s="29">
        <v>5737.5</v>
      </c>
      <c r="J525" s="29">
        <v>0</v>
      </c>
      <c r="K525" s="29">
        <f t="shared" si="156"/>
        <v>5737.5</v>
      </c>
      <c r="L525" s="31"/>
    </row>
    <row r="526" spans="1:61" ht="42.75" hidden="1" customHeight="1" outlineLevel="1" x14ac:dyDescent="0.45">
      <c r="A526" s="27">
        <v>433</v>
      </c>
      <c r="B526" s="27">
        <v>433</v>
      </c>
      <c r="C526" s="27" t="s">
        <v>488</v>
      </c>
      <c r="D526" s="27" t="s">
        <v>109</v>
      </c>
      <c r="E526" s="28">
        <v>140.27000000000001</v>
      </c>
      <c r="F526" s="29">
        <f>I526*E526</f>
        <v>144863.8425</v>
      </c>
      <c r="G526" s="29">
        <f>J526*E526</f>
        <v>0</v>
      </c>
      <c r="H526" s="30">
        <f t="shared" si="155"/>
        <v>144863.8425</v>
      </c>
      <c r="I526" s="29">
        <v>1032.75</v>
      </c>
      <c r="J526" s="29">
        <v>0</v>
      </c>
      <c r="K526" s="29">
        <f t="shared" si="156"/>
        <v>1032.75</v>
      </c>
      <c r="L526" s="31"/>
    </row>
    <row r="527" spans="1:61" ht="57" hidden="1" customHeight="1" outlineLevel="1" x14ac:dyDescent="0.45">
      <c r="A527" s="27">
        <v>434</v>
      </c>
      <c r="B527" s="27">
        <v>434</v>
      </c>
      <c r="C527" s="27" t="s">
        <v>489</v>
      </c>
      <c r="D527" s="41" t="s">
        <v>109</v>
      </c>
      <c r="E527" s="28">
        <v>140.27000000000001</v>
      </c>
      <c r="F527" s="29">
        <f>I527*E527</f>
        <v>949662.96750000003</v>
      </c>
      <c r="G527" s="29">
        <f>J527*E527</f>
        <v>0</v>
      </c>
      <c r="H527" s="30">
        <f t="shared" si="155"/>
        <v>949662.96750000003</v>
      </c>
      <c r="I527" s="29">
        <v>6770.25</v>
      </c>
      <c r="J527" s="29">
        <v>0</v>
      </c>
      <c r="K527" s="29">
        <f t="shared" si="156"/>
        <v>6770.25</v>
      </c>
      <c r="L527" s="31"/>
    </row>
    <row r="528" spans="1:61" s="45" customFormat="1" collapsed="1" x14ac:dyDescent="0.45">
      <c r="A528" s="11"/>
      <c r="B528" s="11"/>
      <c r="C528" s="11" t="s">
        <v>791</v>
      </c>
      <c r="D528" s="11"/>
      <c r="E528" s="19"/>
      <c r="F528" s="34">
        <f>F529+F531</f>
        <v>608634</v>
      </c>
      <c r="G528" s="34">
        <f t="shared" ref="G528:H528" si="158">G529+G531</f>
        <v>410130.27</v>
      </c>
      <c r="H528" s="34">
        <f t="shared" si="158"/>
        <v>1018764.27</v>
      </c>
      <c r="I528" s="34"/>
      <c r="J528" s="34"/>
      <c r="K528" s="21">
        <f t="shared" si="156"/>
        <v>0</v>
      </c>
      <c r="L528" s="15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</row>
    <row r="529" spans="1:61" s="22" customFormat="1" x14ac:dyDescent="0.45">
      <c r="A529" s="18"/>
      <c r="B529" s="18"/>
      <c r="C529" s="18" t="s">
        <v>792</v>
      </c>
      <c r="D529" s="18"/>
      <c r="E529" s="23"/>
      <c r="F529" s="24">
        <f>F530</f>
        <v>257499</v>
      </c>
      <c r="G529" s="24">
        <f t="shared" ref="G529:H529" si="159">G530</f>
        <v>0</v>
      </c>
      <c r="H529" s="24">
        <f t="shared" si="159"/>
        <v>257499</v>
      </c>
      <c r="I529" s="24"/>
      <c r="J529" s="24"/>
      <c r="K529" s="25">
        <f t="shared" si="156"/>
        <v>0</v>
      </c>
      <c r="L529" s="26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</row>
    <row r="530" spans="1:61" ht="28.5" hidden="1" customHeight="1" outlineLevel="1" x14ac:dyDescent="0.45">
      <c r="A530" s="27">
        <v>435</v>
      </c>
      <c r="B530" s="27">
        <v>435</v>
      </c>
      <c r="C530" s="27" t="s">
        <v>793</v>
      </c>
      <c r="D530" s="27" t="s">
        <v>22</v>
      </c>
      <c r="E530" s="28">
        <v>51</v>
      </c>
      <c r="F530" s="29">
        <f>I530*E530</f>
        <v>257499</v>
      </c>
      <c r="G530" s="29">
        <f>J530*E530</f>
        <v>0</v>
      </c>
      <c r="H530" s="30">
        <f t="shared" si="155"/>
        <v>257499</v>
      </c>
      <c r="I530" s="29">
        <v>5049</v>
      </c>
      <c r="J530" s="29">
        <v>0</v>
      </c>
      <c r="K530" s="29">
        <f t="shared" si="156"/>
        <v>5049</v>
      </c>
      <c r="L530" s="31"/>
    </row>
    <row r="531" spans="1:61" s="22" customFormat="1" collapsed="1" x14ac:dyDescent="0.45">
      <c r="A531" s="18"/>
      <c r="B531" s="18"/>
      <c r="C531" s="18" t="s">
        <v>794</v>
      </c>
      <c r="D531" s="18"/>
      <c r="E531" s="23"/>
      <c r="F531" s="24">
        <f>F532</f>
        <v>351135</v>
      </c>
      <c r="G531" s="24">
        <f t="shared" ref="G531:H531" si="160">G532</f>
        <v>410130.27</v>
      </c>
      <c r="H531" s="24">
        <f t="shared" si="160"/>
        <v>761265.27</v>
      </c>
      <c r="I531" s="24"/>
      <c r="J531" s="24"/>
      <c r="K531" s="25">
        <f t="shared" si="156"/>
        <v>0</v>
      </c>
      <c r="L531" s="26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</row>
    <row r="532" spans="1:61" ht="42.75" hidden="1" customHeight="1" outlineLevel="1" x14ac:dyDescent="0.45">
      <c r="A532" s="27">
        <v>436</v>
      </c>
      <c r="B532" s="27">
        <v>436</v>
      </c>
      <c r="C532" s="27" t="s">
        <v>795</v>
      </c>
      <c r="D532" s="27" t="s">
        <v>22</v>
      </c>
      <c r="E532" s="28">
        <v>51</v>
      </c>
      <c r="F532" s="29">
        <f>I532*E532</f>
        <v>351135</v>
      </c>
      <c r="G532" s="29">
        <f>J532*E532</f>
        <v>410130.27</v>
      </c>
      <c r="H532" s="30">
        <f t="shared" si="155"/>
        <v>761265.27</v>
      </c>
      <c r="I532" s="29">
        <v>6885</v>
      </c>
      <c r="J532" s="29">
        <v>8041.77</v>
      </c>
      <c r="K532" s="29">
        <f t="shared" si="156"/>
        <v>14926.77</v>
      </c>
      <c r="L532" s="31" t="s">
        <v>796</v>
      </c>
    </row>
    <row r="533" spans="1:61" s="17" customFormat="1" ht="39" customHeight="1" collapsed="1" x14ac:dyDescent="0.45">
      <c r="A533" s="11"/>
      <c r="B533" s="11"/>
      <c r="C533" s="11" t="s">
        <v>797</v>
      </c>
      <c r="D533" s="11"/>
      <c r="E533" s="19"/>
      <c r="F533" s="20">
        <f t="shared" ref="F533:H533" si="161">F534+F535+F544+F549+F552</f>
        <v>6688752.0000000009</v>
      </c>
      <c r="G533" s="20">
        <f t="shared" si="161"/>
        <v>2274768.5697000003</v>
      </c>
      <c r="H533" s="20">
        <f t="shared" si="161"/>
        <v>8963520.5697000008</v>
      </c>
      <c r="I533" s="20"/>
      <c r="J533" s="20"/>
      <c r="K533" s="21">
        <f t="shared" si="156"/>
        <v>0</v>
      </c>
      <c r="L533" s="15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</row>
    <row r="534" spans="1:61" ht="234.75" hidden="1" customHeight="1" outlineLevel="1" x14ac:dyDescent="0.45">
      <c r="A534" s="27">
        <v>437</v>
      </c>
      <c r="B534" s="27">
        <v>437</v>
      </c>
      <c r="C534" s="27" t="s">
        <v>798</v>
      </c>
      <c r="D534" s="27" t="s">
        <v>22</v>
      </c>
      <c r="E534" s="28">
        <v>2</v>
      </c>
      <c r="F534" s="29">
        <f>I534*E534</f>
        <v>178500</v>
      </c>
      <c r="G534" s="29">
        <f>J534*E534</f>
        <v>244860.00000000003</v>
      </c>
      <c r="H534" s="30">
        <f t="shared" si="155"/>
        <v>423360</v>
      </c>
      <c r="I534" s="29">
        <v>89250</v>
      </c>
      <c r="J534" s="29">
        <v>122430.00000000001</v>
      </c>
      <c r="K534" s="29">
        <f t="shared" si="156"/>
        <v>211680</v>
      </c>
      <c r="L534" s="31" t="s">
        <v>799</v>
      </c>
    </row>
    <row r="535" spans="1:61" s="22" customFormat="1" collapsed="1" x14ac:dyDescent="0.45">
      <c r="A535" s="18"/>
      <c r="B535" s="18"/>
      <c r="C535" s="18" t="s">
        <v>800</v>
      </c>
      <c r="D535" s="18"/>
      <c r="E535" s="23"/>
      <c r="F535" s="35">
        <f t="shared" ref="F535:H535" si="162">SUM(F536:F543)</f>
        <v>2918758.0500000007</v>
      </c>
      <c r="G535" s="35">
        <f t="shared" si="162"/>
        <v>671759.55</v>
      </c>
      <c r="H535" s="35">
        <f t="shared" si="162"/>
        <v>3590517.6</v>
      </c>
      <c r="I535" s="35"/>
      <c r="J535" s="35"/>
      <c r="K535" s="25">
        <f t="shared" si="156"/>
        <v>0</v>
      </c>
      <c r="L535" s="26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</row>
    <row r="536" spans="1:61" ht="85.5" hidden="1" customHeight="1" outlineLevel="1" x14ac:dyDescent="0.45">
      <c r="A536" s="27">
        <v>438</v>
      </c>
      <c r="B536" s="27">
        <v>438</v>
      </c>
      <c r="C536" s="27" t="s">
        <v>801</v>
      </c>
      <c r="D536" s="27" t="s">
        <v>635</v>
      </c>
      <c r="E536" s="28">
        <v>24</v>
      </c>
      <c r="F536" s="29">
        <f t="shared" ref="F536:F543" si="163">I536*E536</f>
        <v>39168.000000000007</v>
      </c>
      <c r="G536" s="29">
        <f t="shared" ref="G536:G543" si="164">J536*E536</f>
        <v>12276.000000000004</v>
      </c>
      <c r="H536" s="30">
        <f t="shared" si="155"/>
        <v>51444.000000000015</v>
      </c>
      <c r="I536" s="29">
        <v>1632.0000000000002</v>
      </c>
      <c r="J536" s="29">
        <v>511.50000000000011</v>
      </c>
      <c r="K536" s="29">
        <f t="shared" si="156"/>
        <v>2143.5000000000005</v>
      </c>
      <c r="L536" s="31" t="s">
        <v>802</v>
      </c>
    </row>
    <row r="537" spans="1:61" ht="85.5" hidden="1" customHeight="1" outlineLevel="1" x14ac:dyDescent="0.45">
      <c r="A537" s="27">
        <v>439</v>
      </c>
      <c r="B537" s="27">
        <v>439</v>
      </c>
      <c r="C537" s="27" t="s">
        <v>801</v>
      </c>
      <c r="D537" s="27" t="s">
        <v>635</v>
      </c>
      <c r="E537" s="28">
        <v>18</v>
      </c>
      <c r="F537" s="29">
        <f t="shared" si="163"/>
        <v>29376.000000000004</v>
      </c>
      <c r="G537" s="29">
        <f t="shared" si="164"/>
        <v>11583</v>
      </c>
      <c r="H537" s="30">
        <f t="shared" si="155"/>
        <v>40959</v>
      </c>
      <c r="I537" s="29">
        <v>1632.0000000000002</v>
      </c>
      <c r="J537" s="29">
        <v>643.5</v>
      </c>
      <c r="K537" s="29">
        <f t="shared" si="156"/>
        <v>2275.5</v>
      </c>
      <c r="L537" s="31" t="s">
        <v>803</v>
      </c>
    </row>
    <row r="538" spans="1:61" ht="85.5" hidden="1" customHeight="1" outlineLevel="1" x14ac:dyDescent="0.45">
      <c r="A538" s="27">
        <v>440</v>
      </c>
      <c r="B538" s="27">
        <v>440</v>
      </c>
      <c r="C538" s="27" t="s">
        <v>804</v>
      </c>
      <c r="D538" s="27" t="s">
        <v>635</v>
      </c>
      <c r="E538" s="28">
        <v>100</v>
      </c>
      <c r="F538" s="29">
        <f t="shared" si="163"/>
        <v>163200.00000000003</v>
      </c>
      <c r="G538" s="29">
        <f t="shared" si="164"/>
        <v>32835</v>
      </c>
      <c r="H538" s="30">
        <f t="shared" si="155"/>
        <v>196035.00000000003</v>
      </c>
      <c r="I538" s="29">
        <v>1632.0000000000002</v>
      </c>
      <c r="J538" s="29">
        <v>328.35</v>
      </c>
      <c r="K538" s="29">
        <f t="shared" si="156"/>
        <v>1960.3500000000004</v>
      </c>
      <c r="L538" s="31" t="s">
        <v>805</v>
      </c>
    </row>
    <row r="539" spans="1:61" ht="171" hidden="1" customHeight="1" outlineLevel="1" x14ac:dyDescent="0.45">
      <c r="A539" s="27">
        <v>441</v>
      </c>
      <c r="B539" s="27">
        <v>441</v>
      </c>
      <c r="C539" s="27" t="s">
        <v>806</v>
      </c>
      <c r="D539" s="27" t="s">
        <v>635</v>
      </c>
      <c r="E539" s="28">
        <v>1197</v>
      </c>
      <c r="F539" s="29">
        <f t="shared" si="163"/>
        <v>1953504.0000000002</v>
      </c>
      <c r="G539" s="29">
        <f t="shared" si="164"/>
        <v>369334.35000000003</v>
      </c>
      <c r="H539" s="30">
        <f t="shared" si="155"/>
        <v>2322838.35</v>
      </c>
      <c r="I539" s="29">
        <v>1632.0000000000002</v>
      </c>
      <c r="J539" s="29">
        <v>308.55</v>
      </c>
      <c r="K539" s="29">
        <f t="shared" si="156"/>
        <v>1940.5500000000002</v>
      </c>
      <c r="L539" s="31" t="s">
        <v>807</v>
      </c>
    </row>
    <row r="540" spans="1:61" ht="42.75" hidden="1" customHeight="1" outlineLevel="1" x14ac:dyDescent="0.45">
      <c r="A540" s="27">
        <v>442</v>
      </c>
      <c r="B540" s="27">
        <v>442</v>
      </c>
      <c r="C540" s="27" t="s">
        <v>808</v>
      </c>
      <c r="D540" s="27" t="s">
        <v>635</v>
      </c>
      <c r="E540" s="28">
        <v>146</v>
      </c>
      <c r="F540" s="29">
        <f t="shared" si="163"/>
        <v>65152.5</v>
      </c>
      <c r="G540" s="29">
        <f t="shared" si="164"/>
        <v>23849.100000000002</v>
      </c>
      <c r="H540" s="30">
        <f t="shared" si="155"/>
        <v>89001.600000000006</v>
      </c>
      <c r="I540" s="29">
        <v>446.25</v>
      </c>
      <c r="J540" s="29">
        <v>163.35000000000002</v>
      </c>
      <c r="K540" s="29">
        <f t="shared" si="156"/>
        <v>609.6</v>
      </c>
      <c r="L540" s="31" t="s">
        <v>809</v>
      </c>
    </row>
    <row r="541" spans="1:61" ht="71.25" hidden="1" customHeight="1" outlineLevel="1" x14ac:dyDescent="0.45">
      <c r="A541" s="27">
        <v>443</v>
      </c>
      <c r="B541" s="27">
        <v>443</v>
      </c>
      <c r="C541" s="27" t="s">
        <v>810</v>
      </c>
      <c r="D541" s="27" t="s">
        <v>635</v>
      </c>
      <c r="E541" s="28">
        <v>146</v>
      </c>
      <c r="F541" s="29">
        <f t="shared" si="163"/>
        <v>54728.1</v>
      </c>
      <c r="G541" s="29">
        <f t="shared" si="164"/>
        <v>15899.400000000001</v>
      </c>
      <c r="H541" s="30">
        <f t="shared" si="155"/>
        <v>70627.5</v>
      </c>
      <c r="I541" s="29">
        <v>374.84999999999997</v>
      </c>
      <c r="J541" s="29">
        <v>108.9</v>
      </c>
      <c r="K541" s="29">
        <f t="shared" si="156"/>
        <v>483.75</v>
      </c>
      <c r="L541" s="31" t="s">
        <v>811</v>
      </c>
    </row>
    <row r="542" spans="1:61" ht="256.5" hidden="1" customHeight="1" outlineLevel="1" x14ac:dyDescent="0.45">
      <c r="A542" s="27">
        <v>444</v>
      </c>
      <c r="B542" s="27">
        <v>444</v>
      </c>
      <c r="C542" s="27" t="s">
        <v>812</v>
      </c>
      <c r="D542" s="27" t="s">
        <v>635</v>
      </c>
      <c r="E542" s="28">
        <v>1631</v>
      </c>
      <c r="F542" s="29">
        <f t="shared" si="163"/>
        <v>611380.35</v>
      </c>
      <c r="G542" s="29">
        <f t="shared" si="164"/>
        <v>204527.40000000002</v>
      </c>
      <c r="H542" s="30">
        <f t="shared" si="155"/>
        <v>815907.75</v>
      </c>
      <c r="I542" s="29">
        <v>374.84999999999997</v>
      </c>
      <c r="J542" s="29">
        <v>125.4</v>
      </c>
      <c r="K542" s="29">
        <f t="shared" si="156"/>
        <v>500.25</v>
      </c>
      <c r="L542" s="31" t="s">
        <v>813</v>
      </c>
    </row>
    <row r="543" spans="1:61" ht="14.25" hidden="1" customHeight="1" outlineLevel="1" x14ac:dyDescent="0.45">
      <c r="A543" s="27">
        <v>445</v>
      </c>
      <c r="B543" s="27">
        <v>445</v>
      </c>
      <c r="C543" s="27" t="s">
        <v>814</v>
      </c>
      <c r="D543" s="27" t="s">
        <v>635</v>
      </c>
      <c r="E543" s="28">
        <v>6</v>
      </c>
      <c r="F543" s="29">
        <f t="shared" si="163"/>
        <v>2249.1</v>
      </c>
      <c r="G543" s="29">
        <f t="shared" si="164"/>
        <v>1455.3000000000002</v>
      </c>
      <c r="H543" s="30">
        <f t="shared" si="155"/>
        <v>3704.4</v>
      </c>
      <c r="I543" s="29">
        <v>374.84999999999997</v>
      </c>
      <c r="J543" s="29">
        <v>242.55</v>
      </c>
      <c r="K543" s="29">
        <f t="shared" si="156"/>
        <v>617.4</v>
      </c>
      <c r="L543" s="31" t="s">
        <v>815</v>
      </c>
    </row>
    <row r="544" spans="1:61" s="22" customFormat="1" collapsed="1" x14ac:dyDescent="0.45">
      <c r="A544" s="18"/>
      <c r="B544" s="18"/>
      <c r="C544" s="18" t="s">
        <v>816</v>
      </c>
      <c r="D544" s="18"/>
      <c r="E544" s="23"/>
      <c r="F544" s="35">
        <f t="shared" ref="F544:H544" si="165">SUM(F545:F548)</f>
        <v>1988882.7000000002</v>
      </c>
      <c r="G544" s="35">
        <f t="shared" si="165"/>
        <v>1358149.0197000003</v>
      </c>
      <c r="H544" s="35">
        <f t="shared" si="165"/>
        <v>3347031.7197000002</v>
      </c>
      <c r="I544" s="35"/>
      <c r="J544" s="35"/>
      <c r="K544" s="25">
        <f t="shared" si="156"/>
        <v>0</v>
      </c>
      <c r="L544" s="26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</row>
    <row r="545" spans="1:61" ht="142.5" hidden="1" customHeight="1" outlineLevel="1" x14ac:dyDescent="0.45">
      <c r="A545" s="27">
        <v>446</v>
      </c>
      <c r="B545" s="27">
        <v>446</v>
      </c>
      <c r="C545" s="27" t="s">
        <v>817</v>
      </c>
      <c r="D545" s="27" t="s">
        <v>635</v>
      </c>
      <c r="E545" s="28">
        <v>875</v>
      </c>
      <c r="F545" s="29">
        <f>I545*E545</f>
        <v>959437.50000000023</v>
      </c>
      <c r="G545" s="29">
        <f>J545*E545</f>
        <v>913171.87500000023</v>
      </c>
      <c r="H545" s="30">
        <f t="shared" si="155"/>
        <v>1872609.3750000005</v>
      </c>
      <c r="I545" s="29">
        <v>1096.5000000000002</v>
      </c>
      <c r="J545" s="29">
        <v>1043.6250000000002</v>
      </c>
      <c r="K545" s="29">
        <f t="shared" si="156"/>
        <v>2140.1250000000005</v>
      </c>
      <c r="L545" s="31" t="s">
        <v>818</v>
      </c>
    </row>
    <row r="546" spans="1:61" ht="42.75" hidden="1" customHeight="1" outlineLevel="1" x14ac:dyDescent="0.45">
      <c r="A546" s="27">
        <v>447</v>
      </c>
      <c r="B546" s="27">
        <v>447</v>
      </c>
      <c r="C546" s="27" t="s">
        <v>819</v>
      </c>
      <c r="D546" s="27" t="s">
        <v>635</v>
      </c>
      <c r="E546" s="28">
        <v>330</v>
      </c>
      <c r="F546" s="29">
        <f>I546*E546</f>
        <v>383724</v>
      </c>
      <c r="G546" s="29">
        <f>J546*E546</f>
        <v>224482.10400000002</v>
      </c>
      <c r="H546" s="30">
        <f t="shared" si="155"/>
        <v>608206.10400000005</v>
      </c>
      <c r="I546" s="29">
        <v>1162.8</v>
      </c>
      <c r="J546" s="29">
        <v>680.24880000000007</v>
      </c>
      <c r="K546" s="29">
        <f t="shared" si="156"/>
        <v>1843.0488</v>
      </c>
      <c r="L546" s="31" t="s">
        <v>820</v>
      </c>
    </row>
    <row r="547" spans="1:61" ht="42.75" hidden="1" customHeight="1" outlineLevel="1" x14ac:dyDescent="0.45">
      <c r="A547" s="27">
        <v>448</v>
      </c>
      <c r="B547" s="27">
        <v>448</v>
      </c>
      <c r="C547" s="27" t="s">
        <v>821</v>
      </c>
      <c r="D547" s="27" t="s">
        <v>635</v>
      </c>
      <c r="E547" s="28">
        <v>429</v>
      </c>
      <c r="F547" s="29">
        <f>I547*E547</f>
        <v>498841.19999999995</v>
      </c>
      <c r="G547" s="29">
        <f>J547*E547</f>
        <v>171655.04070000004</v>
      </c>
      <c r="H547" s="30">
        <f t="shared" si="155"/>
        <v>670496.24069999997</v>
      </c>
      <c r="I547" s="29">
        <v>1162.8</v>
      </c>
      <c r="J547" s="29">
        <v>400.12830000000008</v>
      </c>
      <c r="K547" s="29">
        <f t="shared" si="156"/>
        <v>1562.9283</v>
      </c>
      <c r="L547" s="31" t="s">
        <v>822</v>
      </c>
    </row>
    <row r="548" spans="1:61" ht="71.25" hidden="1" customHeight="1" outlineLevel="1" x14ac:dyDescent="0.45">
      <c r="A548" s="27">
        <v>449</v>
      </c>
      <c r="B548" s="27">
        <v>449</v>
      </c>
      <c r="C548" s="27" t="s">
        <v>823</v>
      </c>
      <c r="D548" s="27" t="s">
        <v>22</v>
      </c>
      <c r="E548" s="28">
        <v>48</v>
      </c>
      <c r="F548" s="29">
        <f>I548*E548</f>
        <v>146880</v>
      </c>
      <c r="G548" s="29">
        <f>J548*E548</f>
        <v>48840.000000000015</v>
      </c>
      <c r="H548" s="30">
        <f t="shared" si="155"/>
        <v>195720</v>
      </c>
      <c r="I548" s="29">
        <v>3060</v>
      </c>
      <c r="J548" s="29">
        <v>1017.5000000000002</v>
      </c>
      <c r="K548" s="29">
        <f t="shared" si="156"/>
        <v>4077.5</v>
      </c>
      <c r="L548" s="31" t="s">
        <v>824</v>
      </c>
    </row>
    <row r="549" spans="1:61" s="22" customFormat="1" collapsed="1" x14ac:dyDescent="0.45">
      <c r="A549" s="18"/>
      <c r="B549" s="18"/>
      <c r="C549" s="18" t="s">
        <v>825</v>
      </c>
      <c r="D549" s="18"/>
      <c r="E549" s="23"/>
      <c r="F549" s="35">
        <f t="shared" ref="F549:H549" si="166">SUM(F550:F551)</f>
        <v>847811.25000000012</v>
      </c>
      <c r="G549" s="35">
        <f t="shared" si="166"/>
        <v>0</v>
      </c>
      <c r="H549" s="35">
        <f t="shared" si="166"/>
        <v>847811.25000000012</v>
      </c>
      <c r="I549" s="35"/>
      <c r="J549" s="35"/>
      <c r="K549" s="25">
        <f t="shared" si="156"/>
        <v>0</v>
      </c>
      <c r="L549" s="26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</row>
    <row r="550" spans="1:61" ht="28.5" hidden="1" customHeight="1" outlineLevel="1" x14ac:dyDescent="0.45">
      <c r="A550" s="27">
        <v>450</v>
      </c>
      <c r="B550" s="27">
        <v>450</v>
      </c>
      <c r="C550" s="27" t="s">
        <v>826</v>
      </c>
      <c r="D550" s="27" t="s">
        <v>827</v>
      </c>
      <c r="E550" s="28">
        <v>429</v>
      </c>
      <c r="F550" s="29">
        <f>I550*E550</f>
        <v>711067.50000000012</v>
      </c>
      <c r="G550" s="29">
        <f>J550*E550</f>
        <v>0</v>
      </c>
      <c r="H550" s="30">
        <f t="shared" si="155"/>
        <v>711067.50000000012</v>
      </c>
      <c r="I550" s="29">
        <v>1657.5000000000002</v>
      </c>
      <c r="J550" s="29">
        <v>0</v>
      </c>
      <c r="K550" s="29">
        <f t="shared" si="156"/>
        <v>1657.5000000000002</v>
      </c>
      <c r="L550" s="31"/>
    </row>
    <row r="551" spans="1:61" ht="28.5" hidden="1" customHeight="1" outlineLevel="1" x14ac:dyDescent="0.45">
      <c r="A551" s="27">
        <v>451</v>
      </c>
      <c r="B551" s="27">
        <v>451</v>
      </c>
      <c r="C551" s="27" t="s">
        <v>828</v>
      </c>
      <c r="D551" s="27" t="s">
        <v>827</v>
      </c>
      <c r="E551" s="28">
        <v>429</v>
      </c>
      <c r="F551" s="29">
        <f>I551*E551</f>
        <v>136743.75</v>
      </c>
      <c r="G551" s="29">
        <f>J551*E551</f>
        <v>0</v>
      </c>
      <c r="H551" s="30">
        <f t="shared" si="155"/>
        <v>136743.75</v>
      </c>
      <c r="I551" s="29">
        <v>318.75</v>
      </c>
      <c r="J551" s="29">
        <v>0</v>
      </c>
      <c r="K551" s="29">
        <f t="shared" si="156"/>
        <v>318.75</v>
      </c>
      <c r="L551" s="31"/>
    </row>
    <row r="552" spans="1:61" s="22" customFormat="1" collapsed="1" x14ac:dyDescent="0.45">
      <c r="A552" s="18"/>
      <c r="B552" s="18"/>
      <c r="C552" s="18" t="s">
        <v>829</v>
      </c>
      <c r="D552" s="18"/>
      <c r="E552" s="23"/>
      <c r="F552" s="35">
        <f>SUM(F553:F554)</f>
        <v>754800</v>
      </c>
      <c r="G552" s="35">
        <f t="shared" ref="G552:H552" si="167">SUM(G553:G554)</f>
        <v>0</v>
      </c>
      <c r="H552" s="35">
        <f t="shared" si="167"/>
        <v>754800</v>
      </c>
      <c r="I552" s="35"/>
      <c r="J552" s="35"/>
      <c r="K552" s="25">
        <f t="shared" si="156"/>
        <v>0</v>
      </c>
      <c r="L552" s="26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</row>
    <row r="553" spans="1:61" ht="42.75" hidden="1" customHeight="1" outlineLevel="1" x14ac:dyDescent="0.45">
      <c r="A553" s="27">
        <v>452</v>
      </c>
      <c r="B553" s="27">
        <v>452</v>
      </c>
      <c r="C553" s="27" t="s">
        <v>830</v>
      </c>
      <c r="D553" s="27" t="s">
        <v>831</v>
      </c>
      <c r="E553" s="28">
        <v>1</v>
      </c>
      <c r="F553" s="29">
        <f>I553*E553</f>
        <v>295800</v>
      </c>
      <c r="G553" s="29">
        <f>J553*E553</f>
        <v>0</v>
      </c>
      <c r="H553" s="30">
        <f t="shared" si="155"/>
        <v>295800</v>
      </c>
      <c r="I553" s="29">
        <v>295800</v>
      </c>
      <c r="J553" s="29">
        <v>0</v>
      </c>
      <c r="K553" s="29">
        <f t="shared" si="156"/>
        <v>295800</v>
      </c>
      <c r="L553" s="31"/>
    </row>
    <row r="554" spans="1:61" ht="42.75" hidden="1" customHeight="1" outlineLevel="1" x14ac:dyDescent="0.45">
      <c r="A554" s="27">
        <v>453</v>
      </c>
      <c r="B554" s="27">
        <v>453</v>
      </c>
      <c r="C554" s="27" t="s">
        <v>832</v>
      </c>
      <c r="D554" s="27" t="s">
        <v>831</v>
      </c>
      <c r="E554" s="28">
        <v>48</v>
      </c>
      <c r="F554" s="29">
        <f>I554*E554</f>
        <v>459000</v>
      </c>
      <c r="G554" s="29">
        <f>J554*E554</f>
        <v>0</v>
      </c>
      <c r="H554" s="30">
        <f t="shared" si="155"/>
        <v>459000</v>
      </c>
      <c r="I554" s="29">
        <v>9562.5</v>
      </c>
      <c r="J554" s="29">
        <v>0</v>
      </c>
      <c r="K554" s="29">
        <f t="shared" si="156"/>
        <v>9562.5</v>
      </c>
      <c r="L554" s="31"/>
    </row>
    <row r="555" spans="1:61" s="17" customFormat="1" ht="37.15" customHeight="1" collapsed="1" x14ac:dyDescent="0.45">
      <c r="A555" s="11"/>
      <c r="B555" s="11"/>
      <c r="C555" s="11" t="s">
        <v>833</v>
      </c>
      <c r="D555" s="11"/>
      <c r="E555" s="19"/>
      <c r="F555" s="34">
        <f>F556+F559</f>
        <v>20720241.2502</v>
      </c>
      <c r="G555" s="34">
        <f t="shared" ref="G555:H555" si="168">G556+G559</f>
        <v>3393180.0044999998</v>
      </c>
      <c r="H555" s="34">
        <f t="shared" si="168"/>
        <v>24113421.254699998</v>
      </c>
      <c r="I555" s="34"/>
      <c r="J555" s="34"/>
      <c r="K555" s="21">
        <f t="shared" si="156"/>
        <v>0</v>
      </c>
      <c r="L555" s="15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6"/>
      <c r="BE555" s="16"/>
      <c r="BF555" s="16"/>
      <c r="BG555" s="16"/>
      <c r="BH555" s="16"/>
      <c r="BI555" s="16"/>
    </row>
    <row r="556" spans="1:61" s="22" customFormat="1" x14ac:dyDescent="0.45">
      <c r="A556" s="18"/>
      <c r="B556" s="18"/>
      <c r="C556" s="18" t="s">
        <v>792</v>
      </c>
      <c r="D556" s="18"/>
      <c r="E556" s="23"/>
      <c r="F556" s="46">
        <f t="shared" ref="F556:H556" si="169">SUM(F557:F558)</f>
        <v>2676429</v>
      </c>
      <c r="G556" s="46">
        <f t="shared" si="169"/>
        <v>0</v>
      </c>
      <c r="H556" s="46">
        <f t="shared" si="169"/>
        <v>2676429</v>
      </c>
      <c r="I556" s="46"/>
      <c r="J556" s="46"/>
      <c r="K556" s="47">
        <f t="shared" si="156"/>
        <v>0</v>
      </c>
      <c r="L556" s="26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</row>
    <row r="557" spans="1:61" ht="28.5" hidden="1" customHeight="1" outlineLevel="1" x14ac:dyDescent="0.45">
      <c r="A557" s="27">
        <v>454</v>
      </c>
      <c r="B557" s="27">
        <v>1</v>
      </c>
      <c r="C557" s="27" t="s">
        <v>834</v>
      </c>
      <c r="D557" s="27" t="s">
        <v>635</v>
      </c>
      <c r="E557" s="28">
        <v>519</v>
      </c>
      <c r="F557" s="29">
        <f>I557*E557</f>
        <v>1389622.5</v>
      </c>
      <c r="G557" s="29">
        <f>J557*E557</f>
        <v>0</v>
      </c>
      <c r="H557" s="30">
        <f t="shared" si="155"/>
        <v>1389622.5</v>
      </c>
      <c r="I557" s="29">
        <v>2677.5</v>
      </c>
      <c r="J557" s="29">
        <v>0</v>
      </c>
      <c r="K557" s="29">
        <f t="shared" si="156"/>
        <v>2677.5</v>
      </c>
      <c r="L557" s="31"/>
    </row>
    <row r="558" spans="1:61" ht="28.5" hidden="1" customHeight="1" outlineLevel="1" x14ac:dyDescent="0.45">
      <c r="A558" s="27">
        <v>455</v>
      </c>
      <c r="B558" s="27">
        <v>2</v>
      </c>
      <c r="C558" s="27" t="s">
        <v>835</v>
      </c>
      <c r="D558" s="27" t="s">
        <v>635</v>
      </c>
      <c r="E558" s="28">
        <v>445</v>
      </c>
      <c r="F558" s="29">
        <f>I558*E558</f>
        <v>1286806.5</v>
      </c>
      <c r="G558" s="29">
        <f>J558*E558</f>
        <v>0</v>
      </c>
      <c r="H558" s="30">
        <f t="shared" si="155"/>
        <v>1286806.5</v>
      </c>
      <c r="I558" s="29">
        <v>2891.7</v>
      </c>
      <c r="J558" s="29">
        <v>0</v>
      </c>
      <c r="K558" s="29">
        <f t="shared" si="156"/>
        <v>2891.7</v>
      </c>
      <c r="L558" s="31"/>
    </row>
    <row r="559" spans="1:61" s="22" customFormat="1" ht="28.5" collapsed="1" x14ac:dyDescent="0.45">
      <c r="A559" s="18">
        <v>456</v>
      </c>
      <c r="B559" s="18"/>
      <c r="C559" s="18" t="s">
        <v>836</v>
      </c>
      <c r="D559" s="18"/>
      <c r="E559" s="23"/>
      <c r="F559" s="35">
        <f t="shared" ref="F559:H559" si="170">SUM(F560:F564)</f>
        <v>18043812.2502</v>
      </c>
      <c r="G559" s="35">
        <f t="shared" si="170"/>
        <v>3393180.0044999998</v>
      </c>
      <c r="H559" s="35">
        <f t="shared" si="170"/>
        <v>21436992.254699998</v>
      </c>
      <c r="I559" s="35"/>
      <c r="J559" s="35"/>
      <c r="K559" s="25">
        <f t="shared" si="156"/>
        <v>0</v>
      </c>
      <c r="L559" s="26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</row>
    <row r="560" spans="1:61" ht="71.25" hidden="1" customHeight="1" outlineLevel="1" x14ac:dyDescent="0.45">
      <c r="A560" s="27">
        <v>457</v>
      </c>
      <c r="B560" s="27">
        <v>3</v>
      </c>
      <c r="C560" s="27" t="s">
        <v>837</v>
      </c>
      <c r="D560" s="27" t="s">
        <v>635</v>
      </c>
      <c r="E560" s="28">
        <v>245</v>
      </c>
      <c r="F560" s="29">
        <f>I560*E560</f>
        <v>3255328.5975000001</v>
      </c>
      <c r="G560" s="29">
        <f>J560*E560</f>
        <v>607905.49050000007</v>
      </c>
      <c r="H560" s="30">
        <f t="shared" si="155"/>
        <v>3863234.0880000005</v>
      </c>
      <c r="I560" s="29">
        <v>13287.0555</v>
      </c>
      <c r="J560" s="29">
        <v>2481.2469000000001</v>
      </c>
      <c r="K560" s="29">
        <f t="shared" si="156"/>
        <v>15768.3024</v>
      </c>
      <c r="L560" s="31" t="s">
        <v>838</v>
      </c>
    </row>
    <row r="561" spans="1:61" ht="99.75" hidden="1" customHeight="1" outlineLevel="1" x14ac:dyDescent="0.45">
      <c r="A561" s="27">
        <v>458</v>
      </c>
      <c r="B561" s="27">
        <v>4</v>
      </c>
      <c r="C561" s="27" t="s">
        <v>839</v>
      </c>
      <c r="D561" s="27" t="s">
        <v>635</v>
      </c>
      <c r="E561" s="28">
        <v>373</v>
      </c>
      <c r="F561" s="29">
        <f>I561*E561</f>
        <v>5902115.9282999989</v>
      </c>
      <c r="G561" s="29">
        <f>J561*E561</f>
        <v>1102167.5544</v>
      </c>
      <c r="H561" s="30">
        <f t="shared" si="155"/>
        <v>7004283.4826999987</v>
      </c>
      <c r="I561" s="29">
        <v>15823.367099999998</v>
      </c>
      <c r="J561" s="29">
        <v>2954.8728000000001</v>
      </c>
      <c r="K561" s="29">
        <f t="shared" si="156"/>
        <v>18778.239899999997</v>
      </c>
      <c r="L561" s="31" t="s">
        <v>840</v>
      </c>
    </row>
    <row r="562" spans="1:61" ht="114" hidden="1" customHeight="1" outlineLevel="1" x14ac:dyDescent="0.45">
      <c r="A562" s="27">
        <v>459</v>
      </c>
      <c r="B562" s="27">
        <v>5</v>
      </c>
      <c r="C562" s="27" t="s">
        <v>841</v>
      </c>
      <c r="D562" s="27" t="s">
        <v>635</v>
      </c>
      <c r="E562" s="28">
        <v>200</v>
      </c>
      <c r="F562" s="29">
        <f>I562*E562</f>
        <v>3945059.1</v>
      </c>
      <c r="G562" s="29">
        <f>J562*E562</f>
        <v>736706.52</v>
      </c>
      <c r="H562" s="30">
        <f t="shared" si="155"/>
        <v>4681765.62</v>
      </c>
      <c r="I562" s="29">
        <v>19725.2955</v>
      </c>
      <c r="J562" s="29">
        <v>3683.5326</v>
      </c>
      <c r="K562" s="29">
        <f t="shared" si="156"/>
        <v>23408.828099999999</v>
      </c>
      <c r="L562" s="31" t="s">
        <v>842</v>
      </c>
    </row>
    <row r="563" spans="1:61" ht="156.75" hidden="1" customHeight="1" outlineLevel="1" x14ac:dyDescent="0.45">
      <c r="A563" s="27">
        <v>460</v>
      </c>
      <c r="B563" s="27">
        <v>6</v>
      </c>
      <c r="C563" s="27" t="s">
        <v>843</v>
      </c>
      <c r="D563" s="27" t="s">
        <v>635</v>
      </c>
      <c r="E563" s="28">
        <v>130</v>
      </c>
      <c r="F563" s="29">
        <f>I563*E563</f>
        <v>3674681.4779999997</v>
      </c>
      <c r="G563" s="29">
        <f>J563*E563</f>
        <v>686215.53</v>
      </c>
      <c r="H563" s="30">
        <f t="shared" si="155"/>
        <v>4360897.0079999994</v>
      </c>
      <c r="I563" s="29">
        <v>28266.780599999998</v>
      </c>
      <c r="J563" s="29">
        <v>5278.5810000000001</v>
      </c>
      <c r="K563" s="29">
        <f t="shared" si="156"/>
        <v>33545.361599999997</v>
      </c>
      <c r="L563" s="31" t="s">
        <v>844</v>
      </c>
    </row>
    <row r="564" spans="1:61" ht="128.25" hidden="1" customHeight="1" outlineLevel="1" x14ac:dyDescent="0.45">
      <c r="A564" s="27">
        <v>461</v>
      </c>
      <c r="B564" s="27">
        <v>7</v>
      </c>
      <c r="C564" s="27" t="s">
        <v>845</v>
      </c>
      <c r="D564" s="27" t="s">
        <v>635</v>
      </c>
      <c r="E564" s="28">
        <v>28</v>
      </c>
      <c r="F564" s="29">
        <f>I564*E564</f>
        <v>1266627.1464</v>
      </c>
      <c r="G564" s="29">
        <f>J564*E564</f>
        <v>260184.90960000004</v>
      </c>
      <c r="H564" s="30">
        <f t="shared" si="155"/>
        <v>1526812.0560000001</v>
      </c>
      <c r="I564" s="29">
        <v>45236.683799999999</v>
      </c>
      <c r="J564" s="29">
        <v>9292.3182000000015</v>
      </c>
      <c r="K564" s="29">
        <f t="shared" si="156"/>
        <v>54529.002</v>
      </c>
      <c r="L564" s="31" t="s">
        <v>846</v>
      </c>
    </row>
    <row r="565" spans="1:61" s="17" customFormat="1" ht="71.25" customHeight="1" collapsed="1" x14ac:dyDescent="0.45">
      <c r="A565" s="11"/>
      <c r="B565" s="11"/>
      <c r="C565" s="11" t="s">
        <v>847</v>
      </c>
      <c r="D565" s="11"/>
      <c r="E565" s="19"/>
      <c r="F565" s="20">
        <f t="shared" ref="F565:H565" si="171">F566+F578+F584+F600+F602+F609</f>
        <v>15196039.657563001</v>
      </c>
      <c r="G565" s="20">
        <f t="shared" si="171"/>
        <v>16890525.656400003</v>
      </c>
      <c r="H565" s="20">
        <f t="shared" si="171"/>
        <v>32086565.313963</v>
      </c>
      <c r="I565" s="20"/>
      <c r="J565" s="20"/>
      <c r="K565" s="21">
        <f t="shared" si="156"/>
        <v>0</v>
      </c>
      <c r="L565" s="15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6"/>
      <c r="BE565" s="16"/>
      <c r="BF565" s="16"/>
      <c r="BG565" s="16"/>
      <c r="BH565" s="16"/>
      <c r="BI565" s="16"/>
    </row>
    <row r="566" spans="1:61" s="22" customFormat="1" ht="28.5" x14ac:dyDescent="0.45">
      <c r="A566" s="18"/>
      <c r="B566" s="18"/>
      <c r="C566" s="18" t="s">
        <v>848</v>
      </c>
      <c r="D566" s="18"/>
      <c r="E566" s="23"/>
      <c r="F566" s="35">
        <f t="shared" ref="F566:H566" si="172">SUM(F567:F577)</f>
        <v>1193655</v>
      </c>
      <c r="G566" s="35">
        <f t="shared" si="172"/>
        <v>1588488.0000000005</v>
      </c>
      <c r="H566" s="35">
        <f t="shared" si="172"/>
        <v>2782143</v>
      </c>
      <c r="I566" s="35"/>
      <c r="J566" s="35"/>
      <c r="K566" s="25">
        <f t="shared" si="156"/>
        <v>0</v>
      </c>
      <c r="L566" s="26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</row>
    <row r="567" spans="1:61" ht="42.75" hidden="1" customHeight="1" outlineLevel="1" x14ac:dyDescent="0.45">
      <c r="A567" s="27">
        <v>462</v>
      </c>
      <c r="B567" s="27">
        <v>8</v>
      </c>
      <c r="C567" s="27" t="s">
        <v>849</v>
      </c>
      <c r="D567" s="27" t="s">
        <v>22</v>
      </c>
      <c r="E567" s="28">
        <v>1</v>
      </c>
      <c r="F567" s="29">
        <f t="shared" ref="F567:F577" si="173">I567*E567</f>
        <v>9562.5</v>
      </c>
      <c r="G567" s="29">
        <f t="shared" ref="G567:G577" si="174">J567*E567</f>
        <v>25575.000000000007</v>
      </c>
      <c r="H567" s="30">
        <f t="shared" si="155"/>
        <v>35137.500000000007</v>
      </c>
      <c r="I567" s="29">
        <v>9562.5</v>
      </c>
      <c r="J567" s="29">
        <v>25575.000000000007</v>
      </c>
      <c r="K567" s="29">
        <f t="shared" si="156"/>
        <v>35137.500000000007</v>
      </c>
      <c r="L567" s="31" t="s">
        <v>850</v>
      </c>
    </row>
    <row r="568" spans="1:61" ht="42.75" hidden="1" customHeight="1" outlineLevel="1" x14ac:dyDescent="0.45">
      <c r="A568" s="27">
        <v>463</v>
      </c>
      <c r="B568" s="27">
        <v>9</v>
      </c>
      <c r="C568" s="27" t="s">
        <v>851</v>
      </c>
      <c r="D568" s="27" t="s">
        <v>22</v>
      </c>
      <c r="E568" s="28">
        <v>2</v>
      </c>
      <c r="F568" s="29">
        <f t="shared" si="173"/>
        <v>765</v>
      </c>
      <c r="G568" s="29">
        <f t="shared" si="174"/>
        <v>18150.000000000007</v>
      </c>
      <c r="H568" s="30">
        <f t="shared" si="155"/>
        <v>18915.000000000007</v>
      </c>
      <c r="I568" s="29">
        <v>382.5</v>
      </c>
      <c r="J568" s="29">
        <v>9075.0000000000036</v>
      </c>
      <c r="K568" s="29">
        <f t="shared" si="156"/>
        <v>9457.5000000000036</v>
      </c>
      <c r="L568" s="31" t="s">
        <v>852</v>
      </c>
    </row>
    <row r="569" spans="1:61" ht="28.5" hidden="1" customHeight="1" outlineLevel="1" x14ac:dyDescent="0.45">
      <c r="A569" s="27">
        <v>464</v>
      </c>
      <c r="B569" s="27">
        <v>10</v>
      </c>
      <c r="C569" s="27" t="s">
        <v>853</v>
      </c>
      <c r="D569" s="27" t="s">
        <v>22</v>
      </c>
      <c r="E569" s="28">
        <v>1</v>
      </c>
      <c r="F569" s="29">
        <f t="shared" si="173"/>
        <v>9562.5</v>
      </c>
      <c r="G569" s="29">
        <f t="shared" si="174"/>
        <v>27225.000000000004</v>
      </c>
      <c r="H569" s="30">
        <f t="shared" si="155"/>
        <v>36787.5</v>
      </c>
      <c r="I569" s="29">
        <v>9562.5</v>
      </c>
      <c r="J569" s="29">
        <v>27225.000000000004</v>
      </c>
      <c r="K569" s="29">
        <f t="shared" si="156"/>
        <v>36787.5</v>
      </c>
      <c r="L569" s="31" t="s">
        <v>854</v>
      </c>
    </row>
    <row r="570" spans="1:61" ht="28.5" hidden="1" customHeight="1" outlineLevel="1" x14ac:dyDescent="0.45">
      <c r="A570" s="27">
        <v>465</v>
      </c>
      <c r="B570" s="27">
        <v>11</v>
      </c>
      <c r="C570" s="27" t="s">
        <v>855</v>
      </c>
      <c r="D570" s="27" t="s">
        <v>22</v>
      </c>
      <c r="E570" s="28">
        <v>2</v>
      </c>
      <c r="F570" s="29">
        <f t="shared" si="173"/>
        <v>765</v>
      </c>
      <c r="G570" s="29">
        <f t="shared" si="174"/>
        <v>18150.000000000007</v>
      </c>
      <c r="H570" s="30">
        <f t="shared" si="155"/>
        <v>18915.000000000007</v>
      </c>
      <c r="I570" s="29">
        <v>382.5</v>
      </c>
      <c r="J570" s="29">
        <v>9075.0000000000036</v>
      </c>
      <c r="K570" s="29">
        <f t="shared" si="156"/>
        <v>9457.5000000000036</v>
      </c>
      <c r="L570" s="31" t="s">
        <v>852</v>
      </c>
    </row>
    <row r="571" spans="1:61" ht="42.75" hidden="1" customHeight="1" outlineLevel="1" x14ac:dyDescent="0.45">
      <c r="A571" s="27">
        <v>466</v>
      </c>
      <c r="B571" s="27">
        <v>12</v>
      </c>
      <c r="C571" s="27" t="s">
        <v>856</v>
      </c>
      <c r="D571" s="27" t="s">
        <v>22</v>
      </c>
      <c r="E571" s="28">
        <v>1</v>
      </c>
      <c r="F571" s="29">
        <f t="shared" si="173"/>
        <v>2550</v>
      </c>
      <c r="G571" s="29">
        <f t="shared" si="174"/>
        <v>3135.0000000000009</v>
      </c>
      <c r="H571" s="30">
        <f t="shared" si="155"/>
        <v>5685.0000000000009</v>
      </c>
      <c r="I571" s="29">
        <v>2550</v>
      </c>
      <c r="J571" s="29">
        <v>3135.0000000000009</v>
      </c>
      <c r="K571" s="29">
        <f t="shared" si="156"/>
        <v>5685.0000000000009</v>
      </c>
      <c r="L571" s="31" t="s">
        <v>857</v>
      </c>
    </row>
    <row r="572" spans="1:61" ht="57" hidden="1" customHeight="1" outlineLevel="1" x14ac:dyDescent="0.45">
      <c r="A572" s="27">
        <v>467</v>
      </c>
      <c r="B572" s="27">
        <v>13</v>
      </c>
      <c r="C572" s="27" t="s">
        <v>858</v>
      </c>
      <c r="D572" s="27" t="s">
        <v>22</v>
      </c>
      <c r="E572" s="28">
        <v>17</v>
      </c>
      <c r="F572" s="29">
        <f t="shared" si="173"/>
        <v>43350</v>
      </c>
      <c r="G572" s="29">
        <f t="shared" si="174"/>
        <v>16128.750000000002</v>
      </c>
      <c r="H572" s="30">
        <f t="shared" si="155"/>
        <v>59478.75</v>
      </c>
      <c r="I572" s="29">
        <v>2550</v>
      </c>
      <c r="J572" s="29">
        <v>948.75000000000011</v>
      </c>
      <c r="K572" s="29">
        <f t="shared" si="156"/>
        <v>3498.75</v>
      </c>
      <c r="L572" s="31" t="s">
        <v>859</v>
      </c>
    </row>
    <row r="573" spans="1:61" ht="99.75" hidden="1" customHeight="1" outlineLevel="1" x14ac:dyDescent="0.45">
      <c r="A573" s="27">
        <v>468</v>
      </c>
      <c r="B573" s="27">
        <v>14</v>
      </c>
      <c r="C573" s="27" t="s">
        <v>860</v>
      </c>
      <c r="D573" s="27" t="s">
        <v>22</v>
      </c>
      <c r="E573" s="28">
        <v>42</v>
      </c>
      <c r="F573" s="29">
        <f t="shared" si="173"/>
        <v>187425.00000000003</v>
      </c>
      <c r="G573" s="29">
        <f t="shared" si="174"/>
        <v>69300.000000000015</v>
      </c>
      <c r="H573" s="30">
        <f t="shared" si="155"/>
        <v>256725.00000000006</v>
      </c>
      <c r="I573" s="29">
        <v>4462.5000000000009</v>
      </c>
      <c r="J573" s="29">
        <v>1650.0000000000002</v>
      </c>
      <c r="K573" s="29">
        <f t="shared" si="156"/>
        <v>6112.5000000000009</v>
      </c>
      <c r="L573" s="31" t="s">
        <v>861</v>
      </c>
    </row>
    <row r="574" spans="1:61" ht="71.25" hidden="1" customHeight="1" outlineLevel="1" x14ac:dyDescent="0.45">
      <c r="A574" s="27">
        <v>469</v>
      </c>
      <c r="B574" s="27">
        <v>15</v>
      </c>
      <c r="C574" s="27" t="s">
        <v>862</v>
      </c>
      <c r="D574" s="27" t="s">
        <v>22</v>
      </c>
      <c r="E574" s="28">
        <v>6</v>
      </c>
      <c r="F574" s="29">
        <f t="shared" si="173"/>
        <v>91800</v>
      </c>
      <c r="G574" s="29">
        <f t="shared" si="174"/>
        <v>99000.000000000029</v>
      </c>
      <c r="H574" s="30">
        <f t="shared" si="155"/>
        <v>190800.00000000003</v>
      </c>
      <c r="I574" s="29">
        <v>15300</v>
      </c>
      <c r="J574" s="29">
        <v>16500.000000000004</v>
      </c>
      <c r="K574" s="29">
        <f t="shared" si="156"/>
        <v>31800.000000000004</v>
      </c>
      <c r="L574" s="31" t="s">
        <v>863</v>
      </c>
    </row>
    <row r="575" spans="1:61" ht="71.25" hidden="1" customHeight="1" outlineLevel="1" x14ac:dyDescent="0.45">
      <c r="A575" s="27">
        <v>470</v>
      </c>
      <c r="B575" s="27">
        <v>16</v>
      </c>
      <c r="C575" s="27" t="s">
        <v>864</v>
      </c>
      <c r="D575" s="27" t="s">
        <v>22</v>
      </c>
      <c r="E575" s="28">
        <v>54</v>
      </c>
      <c r="F575" s="29">
        <f t="shared" si="173"/>
        <v>826200</v>
      </c>
      <c r="G575" s="29">
        <f t="shared" si="174"/>
        <v>1305315.0000000002</v>
      </c>
      <c r="H575" s="30">
        <f t="shared" si="155"/>
        <v>2131515</v>
      </c>
      <c r="I575" s="29">
        <v>15300</v>
      </c>
      <c r="J575" s="29">
        <v>24172.500000000004</v>
      </c>
      <c r="K575" s="29">
        <f t="shared" si="156"/>
        <v>39472.5</v>
      </c>
      <c r="L575" s="31" t="s">
        <v>865</v>
      </c>
    </row>
    <row r="576" spans="1:61" ht="42.75" hidden="1" customHeight="1" outlineLevel="1" x14ac:dyDescent="0.45">
      <c r="A576" s="27">
        <v>471</v>
      </c>
      <c r="B576" s="27">
        <v>17</v>
      </c>
      <c r="C576" s="27" t="s">
        <v>866</v>
      </c>
      <c r="D576" s="27" t="s">
        <v>22</v>
      </c>
      <c r="E576" s="28">
        <v>1</v>
      </c>
      <c r="F576" s="29">
        <f t="shared" si="173"/>
        <v>3825</v>
      </c>
      <c r="G576" s="29">
        <f t="shared" si="174"/>
        <v>4166.2500000000009</v>
      </c>
      <c r="H576" s="30">
        <f t="shared" si="155"/>
        <v>7991.2500000000009</v>
      </c>
      <c r="I576" s="29">
        <v>3825</v>
      </c>
      <c r="J576" s="29">
        <v>4166.2500000000009</v>
      </c>
      <c r="K576" s="29">
        <f t="shared" si="156"/>
        <v>7991.2500000000009</v>
      </c>
      <c r="L576" s="31" t="s">
        <v>867</v>
      </c>
    </row>
    <row r="577" spans="1:61" ht="42.75" hidden="1" customHeight="1" outlineLevel="1" x14ac:dyDescent="0.45">
      <c r="A577" s="27">
        <v>472</v>
      </c>
      <c r="B577" s="27">
        <v>18</v>
      </c>
      <c r="C577" s="27" t="s">
        <v>868</v>
      </c>
      <c r="D577" s="27" t="s">
        <v>22</v>
      </c>
      <c r="E577" s="28">
        <v>4</v>
      </c>
      <c r="F577" s="29">
        <f t="shared" si="173"/>
        <v>17850.000000000004</v>
      </c>
      <c r="G577" s="29">
        <f t="shared" si="174"/>
        <v>2343.0000000000009</v>
      </c>
      <c r="H577" s="30">
        <f t="shared" si="155"/>
        <v>20193.000000000004</v>
      </c>
      <c r="I577" s="29">
        <v>4462.5000000000009</v>
      </c>
      <c r="J577" s="29">
        <v>585.75000000000023</v>
      </c>
      <c r="K577" s="29">
        <f t="shared" si="156"/>
        <v>5048.2500000000009</v>
      </c>
      <c r="L577" s="31" t="s">
        <v>869</v>
      </c>
    </row>
    <row r="578" spans="1:61" s="22" customFormat="1" ht="28.5" collapsed="1" x14ac:dyDescent="0.45">
      <c r="A578" s="18"/>
      <c r="B578" s="18"/>
      <c r="C578" s="18" t="s">
        <v>870</v>
      </c>
      <c r="D578" s="18"/>
      <c r="E578" s="23"/>
      <c r="F578" s="35">
        <f t="shared" ref="F578:H578" si="175">SUM(F579:F583)</f>
        <v>347182.50000000006</v>
      </c>
      <c r="G578" s="35">
        <f t="shared" si="175"/>
        <v>929222.25</v>
      </c>
      <c r="H578" s="35">
        <f t="shared" si="175"/>
        <v>1276404.75</v>
      </c>
      <c r="I578" s="35"/>
      <c r="J578" s="35"/>
      <c r="K578" s="25">
        <f t="shared" si="156"/>
        <v>0</v>
      </c>
      <c r="L578" s="26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</row>
    <row r="579" spans="1:61" ht="42.75" hidden="1" customHeight="1" outlineLevel="1" x14ac:dyDescent="0.45">
      <c r="A579" s="27">
        <v>473</v>
      </c>
      <c r="B579" s="27">
        <v>19</v>
      </c>
      <c r="C579" s="27" t="s">
        <v>871</v>
      </c>
      <c r="D579" s="27" t="s">
        <v>22</v>
      </c>
      <c r="E579" s="28">
        <v>8</v>
      </c>
      <c r="F579" s="29">
        <f>I579*E579</f>
        <v>51000.000000000007</v>
      </c>
      <c r="G579" s="29">
        <f>J579*E579</f>
        <v>297000</v>
      </c>
      <c r="H579" s="30">
        <f t="shared" si="155"/>
        <v>348000</v>
      </c>
      <c r="I579" s="29">
        <v>6375.0000000000009</v>
      </c>
      <c r="J579" s="29">
        <v>37125</v>
      </c>
      <c r="K579" s="29">
        <f t="shared" si="156"/>
        <v>43500</v>
      </c>
      <c r="L579" s="31" t="s">
        <v>872</v>
      </c>
    </row>
    <row r="580" spans="1:61" ht="28.5" hidden="1" customHeight="1" outlineLevel="1" x14ac:dyDescent="0.45">
      <c r="A580" s="27">
        <v>474</v>
      </c>
      <c r="B580" s="27">
        <v>20</v>
      </c>
      <c r="C580" s="27" t="s">
        <v>873</v>
      </c>
      <c r="D580" s="27" t="s">
        <v>22</v>
      </c>
      <c r="E580" s="28">
        <v>16</v>
      </c>
      <c r="F580" s="29">
        <f>I580*E580</f>
        <v>6120</v>
      </c>
      <c r="G580" s="29">
        <f>J580*E580</f>
        <v>145200.00000000006</v>
      </c>
      <c r="H580" s="30">
        <f t="shared" si="155"/>
        <v>151320.00000000006</v>
      </c>
      <c r="I580" s="29">
        <v>382.5</v>
      </c>
      <c r="J580" s="29">
        <v>9075.0000000000036</v>
      </c>
      <c r="K580" s="29">
        <f t="shared" si="156"/>
        <v>9457.5000000000036</v>
      </c>
      <c r="L580" s="31" t="s">
        <v>852</v>
      </c>
    </row>
    <row r="581" spans="1:61" ht="42.75" hidden="1" customHeight="1" outlineLevel="1" x14ac:dyDescent="0.45">
      <c r="A581" s="27">
        <v>475</v>
      </c>
      <c r="B581" s="27">
        <v>21</v>
      </c>
      <c r="C581" s="27" t="s">
        <v>874</v>
      </c>
      <c r="D581" s="27" t="s">
        <v>22</v>
      </c>
      <c r="E581" s="28">
        <v>12</v>
      </c>
      <c r="F581" s="29">
        <f>I581*E581</f>
        <v>53550.000000000015</v>
      </c>
      <c r="G581" s="29">
        <f>J581*E581</f>
        <v>15840.000000000005</v>
      </c>
      <c r="H581" s="30">
        <f t="shared" si="155"/>
        <v>69390.000000000015</v>
      </c>
      <c r="I581" s="29">
        <v>4462.5000000000009</v>
      </c>
      <c r="J581" s="29">
        <v>1320.0000000000005</v>
      </c>
      <c r="K581" s="29">
        <f t="shared" si="156"/>
        <v>5782.5000000000018</v>
      </c>
      <c r="L581" s="31" t="s">
        <v>875</v>
      </c>
    </row>
    <row r="582" spans="1:61" ht="57" hidden="1" customHeight="1" outlineLevel="1" x14ac:dyDescent="0.45">
      <c r="A582" s="27">
        <v>476</v>
      </c>
      <c r="B582" s="27">
        <v>22</v>
      </c>
      <c r="C582" s="27" t="s">
        <v>876</v>
      </c>
      <c r="D582" s="27" t="s">
        <v>22</v>
      </c>
      <c r="E582" s="28">
        <v>44</v>
      </c>
      <c r="F582" s="29">
        <f>I582*E582</f>
        <v>196350.00000000003</v>
      </c>
      <c r="G582" s="29">
        <f>J582*E582</f>
        <v>461010</v>
      </c>
      <c r="H582" s="30">
        <f t="shared" si="155"/>
        <v>657360</v>
      </c>
      <c r="I582" s="29">
        <v>4462.5000000000009</v>
      </c>
      <c r="J582" s="29">
        <v>10477.5</v>
      </c>
      <c r="K582" s="29">
        <f t="shared" si="156"/>
        <v>14940</v>
      </c>
      <c r="L582" s="31" t="s">
        <v>877</v>
      </c>
    </row>
    <row r="583" spans="1:61" ht="57" hidden="1" customHeight="1" outlineLevel="1" x14ac:dyDescent="0.45">
      <c r="A583" s="27">
        <v>477</v>
      </c>
      <c r="B583" s="27">
        <v>23</v>
      </c>
      <c r="C583" s="27" t="s">
        <v>878</v>
      </c>
      <c r="D583" s="27" t="s">
        <v>22</v>
      </c>
      <c r="E583" s="28">
        <v>9</v>
      </c>
      <c r="F583" s="29">
        <f>I583*E583</f>
        <v>40162.500000000007</v>
      </c>
      <c r="G583" s="29">
        <f>J583*E583</f>
        <v>10172.25</v>
      </c>
      <c r="H583" s="30">
        <f t="shared" si="155"/>
        <v>50334.750000000007</v>
      </c>
      <c r="I583" s="29">
        <v>4462.5000000000009</v>
      </c>
      <c r="J583" s="29">
        <v>1130.25</v>
      </c>
      <c r="K583" s="29">
        <f t="shared" si="156"/>
        <v>5592.7500000000009</v>
      </c>
      <c r="L583" s="31" t="s">
        <v>879</v>
      </c>
    </row>
    <row r="584" spans="1:61" s="22" customFormat="1" ht="28.5" collapsed="1" x14ac:dyDescent="0.45">
      <c r="A584" s="18"/>
      <c r="B584" s="18"/>
      <c r="C584" s="18" t="s">
        <v>880</v>
      </c>
      <c r="D584" s="18"/>
      <c r="E584" s="23"/>
      <c r="F584" s="35">
        <f t="shared" ref="F584:H584" si="176">SUM(F585:F599)</f>
        <v>2672471.4000000004</v>
      </c>
      <c r="G584" s="35">
        <f t="shared" si="176"/>
        <v>733619.70000000019</v>
      </c>
      <c r="H584" s="35">
        <f t="shared" si="176"/>
        <v>3406091.1</v>
      </c>
      <c r="I584" s="35"/>
      <c r="J584" s="35"/>
      <c r="K584" s="25">
        <f t="shared" ref="K584:K647" si="177">I584+J584</f>
        <v>0</v>
      </c>
      <c r="L584" s="26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</row>
    <row r="585" spans="1:61" ht="85.5" hidden="1" customHeight="1" outlineLevel="1" x14ac:dyDescent="0.45">
      <c r="A585" s="27">
        <v>478</v>
      </c>
      <c r="B585" s="27">
        <v>24</v>
      </c>
      <c r="C585" s="27" t="s">
        <v>881</v>
      </c>
      <c r="D585" s="27" t="s">
        <v>635</v>
      </c>
      <c r="E585" s="28">
        <v>1722</v>
      </c>
      <c r="F585" s="29">
        <f t="shared" ref="F585:F599" si="178">I585*E585</f>
        <v>131733</v>
      </c>
      <c r="G585" s="29">
        <f t="shared" ref="G585:G599" si="179">J585*E585</f>
        <v>113652.00000000003</v>
      </c>
      <c r="H585" s="30">
        <f t="shared" ref="H585:H647" si="180">F585+G585</f>
        <v>245385.00000000003</v>
      </c>
      <c r="I585" s="29">
        <v>76.5</v>
      </c>
      <c r="J585" s="29">
        <v>66.000000000000014</v>
      </c>
      <c r="K585" s="29">
        <f t="shared" si="177"/>
        <v>142.5</v>
      </c>
      <c r="L585" s="31" t="s">
        <v>882</v>
      </c>
    </row>
    <row r="586" spans="1:61" ht="42.75" hidden="1" customHeight="1" outlineLevel="1" x14ac:dyDescent="0.45">
      <c r="A586" s="27">
        <v>479</v>
      </c>
      <c r="B586" s="27">
        <v>25</v>
      </c>
      <c r="C586" s="27" t="s">
        <v>883</v>
      </c>
      <c r="D586" s="27" t="s">
        <v>635</v>
      </c>
      <c r="E586" s="28">
        <v>1722</v>
      </c>
      <c r="F586" s="29">
        <f t="shared" si="178"/>
        <v>794789.1</v>
      </c>
      <c r="G586" s="29">
        <f t="shared" si="179"/>
        <v>119334.60000000002</v>
      </c>
      <c r="H586" s="30">
        <f t="shared" si="180"/>
        <v>914123.7</v>
      </c>
      <c r="I586" s="29">
        <v>461.55</v>
      </c>
      <c r="J586" s="29">
        <v>69.300000000000011</v>
      </c>
      <c r="K586" s="29">
        <f t="shared" si="177"/>
        <v>530.85</v>
      </c>
      <c r="L586" s="31" t="s">
        <v>884</v>
      </c>
    </row>
    <row r="587" spans="1:61" ht="85.5" hidden="1" customHeight="1" outlineLevel="1" x14ac:dyDescent="0.45">
      <c r="A587" s="27">
        <v>480</v>
      </c>
      <c r="B587" s="27">
        <v>26</v>
      </c>
      <c r="C587" s="27" t="s">
        <v>881</v>
      </c>
      <c r="D587" s="27" t="s">
        <v>635</v>
      </c>
      <c r="E587" s="28">
        <v>1746</v>
      </c>
      <c r="F587" s="29">
        <f t="shared" si="178"/>
        <v>133569</v>
      </c>
      <c r="G587" s="29">
        <f t="shared" si="179"/>
        <v>115236.00000000003</v>
      </c>
      <c r="H587" s="30">
        <f t="shared" si="180"/>
        <v>248805.00000000003</v>
      </c>
      <c r="I587" s="29">
        <v>76.5</v>
      </c>
      <c r="J587" s="29">
        <v>66.000000000000014</v>
      </c>
      <c r="K587" s="29">
        <f t="shared" si="177"/>
        <v>142.5</v>
      </c>
      <c r="L587" s="31" t="s">
        <v>885</v>
      </c>
    </row>
    <row r="588" spans="1:61" ht="28.5" hidden="1" customHeight="1" outlineLevel="1" x14ac:dyDescent="0.45">
      <c r="A588" s="27">
        <v>481</v>
      </c>
      <c r="B588" s="27">
        <v>27</v>
      </c>
      <c r="C588" s="27" t="s">
        <v>886</v>
      </c>
      <c r="D588" s="27" t="s">
        <v>635</v>
      </c>
      <c r="E588" s="28">
        <v>1746</v>
      </c>
      <c r="F588" s="29">
        <f t="shared" si="178"/>
        <v>805866.3</v>
      </c>
      <c r="G588" s="29">
        <f t="shared" si="179"/>
        <v>112355.10000000002</v>
      </c>
      <c r="H588" s="30">
        <f t="shared" si="180"/>
        <v>918221.4</v>
      </c>
      <c r="I588" s="29">
        <v>461.55</v>
      </c>
      <c r="J588" s="29">
        <v>64.350000000000009</v>
      </c>
      <c r="K588" s="29">
        <f t="shared" si="177"/>
        <v>525.9</v>
      </c>
      <c r="L588" s="31" t="s">
        <v>887</v>
      </c>
    </row>
    <row r="589" spans="1:61" ht="85.5" hidden="1" customHeight="1" outlineLevel="1" x14ac:dyDescent="0.45">
      <c r="A589" s="27">
        <v>482</v>
      </c>
      <c r="B589" s="27">
        <v>28</v>
      </c>
      <c r="C589" s="27" t="s">
        <v>881</v>
      </c>
      <c r="D589" s="27" t="s">
        <v>635</v>
      </c>
      <c r="E589" s="28">
        <v>1200</v>
      </c>
      <c r="F589" s="29">
        <f t="shared" si="178"/>
        <v>91800</v>
      </c>
      <c r="G589" s="29">
        <f t="shared" si="179"/>
        <v>79200.000000000015</v>
      </c>
      <c r="H589" s="30">
        <f t="shared" si="180"/>
        <v>171000</v>
      </c>
      <c r="I589" s="29">
        <v>76.5</v>
      </c>
      <c r="J589" s="29">
        <v>66.000000000000014</v>
      </c>
      <c r="K589" s="29">
        <f t="shared" si="177"/>
        <v>142.5</v>
      </c>
      <c r="L589" s="31" t="s">
        <v>888</v>
      </c>
    </row>
    <row r="590" spans="1:61" ht="28.5" hidden="1" customHeight="1" outlineLevel="1" x14ac:dyDescent="0.45">
      <c r="A590" s="27">
        <v>483</v>
      </c>
      <c r="B590" s="27">
        <v>29</v>
      </c>
      <c r="C590" s="27" t="s">
        <v>889</v>
      </c>
      <c r="D590" s="27" t="s">
        <v>635</v>
      </c>
      <c r="E590" s="28">
        <v>1200</v>
      </c>
      <c r="F590" s="29">
        <f t="shared" si="178"/>
        <v>553860</v>
      </c>
      <c r="G590" s="29">
        <f t="shared" si="179"/>
        <v>144540</v>
      </c>
      <c r="H590" s="30">
        <f t="shared" si="180"/>
        <v>698400</v>
      </c>
      <c r="I590" s="29">
        <v>461.55</v>
      </c>
      <c r="J590" s="29">
        <v>120.45</v>
      </c>
      <c r="K590" s="29">
        <f t="shared" si="177"/>
        <v>582</v>
      </c>
      <c r="L590" s="31" t="s">
        <v>890</v>
      </c>
    </row>
    <row r="591" spans="1:61" ht="85.5" hidden="1" customHeight="1" outlineLevel="1" x14ac:dyDescent="0.45">
      <c r="A591" s="27">
        <v>484</v>
      </c>
      <c r="B591" s="27">
        <v>30</v>
      </c>
      <c r="C591" s="27" t="s">
        <v>891</v>
      </c>
      <c r="D591" s="27" t="s">
        <v>635</v>
      </c>
      <c r="E591" s="28">
        <v>30</v>
      </c>
      <c r="F591" s="29">
        <f t="shared" si="178"/>
        <v>11475</v>
      </c>
      <c r="G591" s="29">
        <f t="shared" si="179"/>
        <v>3341.2500000000005</v>
      </c>
      <c r="H591" s="30">
        <f t="shared" si="180"/>
        <v>14816.25</v>
      </c>
      <c r="I591" s="29">
        <v>382.5</v>
      </c>
      <c r="J591" s="29">
        <v>111.37500000000001</v>
      </c>
      <c r="K591" s="29">
        <f t="shared" si="177"/>
        <v>493.875</v>
      </c>
      <c r="L591" s="31" t="s">
        <v>892</v>
      </c>
    </row>
    <row r="592" spans="1:61" ht="28.5" hidden="1" customHeight="1" outlineLevel="1" x14ac:dyDescent="0.45">
      <c r="A592" s="27">
        <v>485</v>
      </c>
      <c r="B592" s="27">
        <v>31</v>
      </c>
      <c r="C592" s="27" t="s">
        <v>893</v>
      </c>
      <c r="D592" s="27" t="s">
        <v>635</v>
      </c>
      <c r="E592" s="28">
        <v>30</v>
      </c>
      <c r="F592" s="29">
        <f t="shared" si="178"/>
        <v>13846.5</v>
      </c>
      <c r="G592" s="29">
        <f t="shared" si="179"/>
        <v>3613.5</v>
      </c>
      <c r="H592" s="30">
        <f t="shared" si="180"/>
        <v>17460</v>
      </c>
      <c r="I592" s="29">
        <v>461.55</v>
      </c>
      <c r="J592" s="29">
        <v>120.45</v>
      </c>
      <c r="K592" s="29">
        <f t="shared" si="177"/>
        <v>582</v>
      </c>
      <c r="L592" s="31" t="s">
        <v>894</v>
      </c>
    </row>
    <row r="593" spans="1:61" ht="85.5" hidden="1" customHeight="1" outlineLevel="1" x14ac:dyDescent="0.45">
      <c r="A593" s="27">
        <v>486</v>
      </c>
      <c r="B593" s="27">
        <v>32</v>
      </c>
      <c r="C593" s="27" t="s">
        <v>881</v>
      </c>
      <c r="D593" s="27" t="s">
        <v>635</v>
      </c>
      <c r="E593" s="28">
        <v>100</v>
      </c>
      <c r="F593" s="29">
        <f t="shared" si="178"/>
        <v>7650</v>
      </c>
      <c r="G593" s="29">
        <f t="shared" si="179"/>
        <v>6600.0000000000018</v>
      </c>
      <c r="H593" s="30">
        <f t="shared" si="180"/>
        <v>14250.000000000002</v>
      </c>
      <c r="I593" s="29">
        <v>76.5</v>
      </c>
      <c r="J593" s="29">
        <v>66.000000000000014</v>
      </c>
      <c r="K593" s="29">
        <f t="shared" si="177"/>
        <v>142.5</v>
      </c>
      <c r="L593" s="31" t="s">
        <v>895</v>
      </c>
    </row>
    <row r="594" spans="1:61" ht="42.75" hidden="1" customHeight="1" outlineLevel="1" x14ac:dyDescent="0.45">
      <c r="A594" s="27">
        <v>487</v>
      </c>
      <c r="B594" s="27">
        <v>33</v>
      </c>
      <c r="C594" s="27" t="s">
        <v>896</v>
      </c>
      <c r="D594" s="27" t="s">
        <v>635</v>
      </c>
      <c r="E594" s="28">
        <v>100</v>
      </c>
      <c r="F594" s="29">
        <f t="shared" si="178"/>
        <v>46155</v>
      </c>
      <c r="G594" s="29">
        <f t="shared" si="179"/>
        <v>9735.0000000000018</v>
      </c>
      <c r="H594" s="30">
        <f t="shared" si="180"/>
        <v>55890</v>
      </c>
      <c r="I594" s="29">
        <v>461.55</v>
      </c>
      <c r="J594" s="29">
        <v>97.350000000000023</v>
      </c>
      <c r="K594" s="29">
        <f t="shared" si="177"/>
        <v>558.90000000000009</v>
      </c>
      <c r="L594" s="31" t="s">
        <v>897</v>
      </c>
    </row>
    <row r="595" spans="1:61" ht="28.5" hidden="1" customHeight="1" outlineLevel="1" x14ac:dyDescent="0.45">
      <c r="A595" s="27">
        <v>488</v>
      </c>
      <c r="B595" s="27">
        <v>34</v>
      </c>
      <c r="C595" s="27" t="s">
        <v>898</v>
      </c>
      <c r="D595" s="27" t="s">
        <v>22</v>
      </c>
      <c r="E595" s="28">
        <v>2</v>
      </c>
      <c r="F595" s="29">
        <f t="shared" si="178"/>
        <v>127.50000000000001</v>
      </c>
      <c r="G595" s="29">
        <f t="shared" si="179"/>
        <v>74.25</v>
      </c>
      <c r="H595" s="30">
        <f t="shared" si="180"/>
        <v>201.75</v>
      </c>
      <c r="I595" s="29">
        <v>63.750000000000007</v>
      </c>
      <c r="J595" s="29">
        <v>37.125</v>
      </c>
      <c r="K595" s="29">
        <f t="shared" si="177"/>
        <v>100.875</v>
      </c>
      <c r="L595" s="31" t="s">
        <v>899</v>
      </c>
    </row>
    <row r="596" spans="1:61" ht="57" hidden="1" customHeight="1" outlineLevel="1" x14ac:dyDescent="0.45">
      <c r="A596" s="27">
        <v>489</v>
      </c>
      <c r="B596" s="27">
        <v>35</v>
      </c>
      <c r="C596" s="27" t="s">
        <v>900</v>
      </c>
      <c r="D596" s="27" t="s">
        <v>22</v>
      </c>
      <c r="E596" s="28">
        <v>4</v>
      </c>
      <c r="F596" s="29">
        <f t="shared" si="178"/>
        <v>5100</v>
      </c>
      <c r="G596" s="29">
        <f t="shared" si="179"/>
        <v>7788.0000000000009</v>
      </c>
      <c r="H596" s="30">
        <f t="shared" si="180"/>
        <v>12888</v>
      </c>
      <c r="I596" s="29">
        <v>1275</v>
      </c>
      <c r="J596" s="29">
        <v>1947.0000000000002</v>
      </c>
      <c r="K596" s="29">
        <f t="shared" si="177"/>
        <v>3222</v>
      </c>
      <c r="L596" s="31" t="s">
        <v>901</v>
      </c>
    </row>
    <row r="597" spans="1:61" ht="42.75" hidden="1" customHeight="1" outlineLevel="1" x14ac:dyDescent="0.45">
      <c r="A597" s="27">
        <v>490</v>
      </c>
      <c r="B597" s="27">
        <v>36</v>
      </c>
      <c r="C597" s="27" t="s">
        <v>902</v>
      </c>
      <c r="D597" s="27" t="s">
        <v>903</v>
      </c>
      <c r="E597" s="28">
        <v>20</v>
      </c>
      <c r="F597" s="29">
        <f t="shared" si="178"/>
        <v>38250</v>
      </c>
      <c r="G597" s="29">
        <f t="shared" si="179"/>
        <v>0</v>
      </c>
      <c r="H597" s="30">
        <f t="shared" si="180"/>
        <v>38250</v>
      </c>
      <c r="I597" s="29">
        <v>1912.5</v>
      </c>
      <c r="J597" s="29">
        <v>0</v>
      </c>
      <c r="K597" s="29">
        <f t="shared" si="177"/>
        <v>1912.5</v>
      </c>
      <c r="L597" s="31"/>
    </row>
    <row r="598" spans="1:61" ht="42.75" hidden="1" customHeight="1" outlineLevel="1" x14ac:dyDescent="0.45">
      <c r="A598" s="27">
        <v>491</v>
      </c>
      <c r="B598" s="27">
        <v>37</v>
      </c>
      <c r="C598" s="27" t="s">
        <v>904</v>
      </c>
      <c r="D598" s="27" t="s">
        <v>22</v>
      </c>
      <c r="E598" s="28">
        <v>20</v>
      </c>
      <c r="F598" s="29">
        <f t="shared" si="178"/>
        <v>12750</v>
      </c>
      <c r="G598" s="29">
        <f t="shared" si="179"/>
        <v>7590.0000000000018</v>
      </c>
      <c r="H598" s="30">
        <f t="shared" si="180"/>
        <v>20340</v>
      </c>
      <c r="I598" s="29">
        <v>637.5</v>
      </c>
      <c r="J598" s="29">
        <v>379.50000000000011</v>
      </c>
      <c r="K598" s="29">
        <f t="shared" si="177"/>
        <v>1017.0000000000001</v>
      </c>
      <c r="L598" s="31" t="s">
        <v>905</v>
      </c>
    </row>
    <row r="599" spans="1:61" ht="57" hidden="1" customHeight="1" outlineLevel="1" x14ac:dyDescent="0.45">
      <c r="A599" s="27">
        <v>492</v>
      </c>
      <c r="B599" s="27">
        <v>38</v>
      </c>
      <c r="C599" s="27" t="s">
        <v>906</v>
      </c>
      <c r="D599" s="27" t="s">
        <v>22</v>
      </c>
      <c r="E599" s="28">
        <v>20</v>
      </c>
      <c r="F599" s="29">
        <f t="shared" si="178"/>
        <v>25500</v>
      </c>
      <c r="G599" s="29">
        <f t="shared" si="179"/>
        <v>10560.000000000002</v>
      </c>
      <c r="H599" s="30">
        <f t="shared" si="180"/>
        <v>36060</v>
      </c>
      <c r="I599" s="29">
        <v>1275</v>
      </c>
      <c r="J599" s="29">
        <v>528.00000000000011</v>
      </c>
      <c r="K599" s="29">
        <f t="shared" si="177"/>
        <v>1803</v>
      </c>
      <c r="L599" s="31" t="s">
        <v>907</v>
      </c>
    </row>
    <row r="600" spans="1:61" s="22" customFormat="1" collapsed="1" x14ac:dyDescent="0.45">
      <c r="A600" s="18"/>
      <c r="B600" s="18"/>
      <c r="C600" s="18" t="s">
        <v>908</v>
      </c>
      <c r="D600" s="18"/>
      <c r="E600" s="23"/>
      <c r="F600" s="35">
        <f t="shared" ref="F600:H600" si="181">SUM(F601)</f>
        <v>612000</v>
      </c>
      <c r="G600" s="35">
        <f t="shared" si="181"/>
        <v>0</v>
      </c>
      <c r="H600" s="35">
        <f t="shared" si="181"/>
        <v>612000</v>
      </c>
      <c r="I600" s="35"/>
      <c r="J600" s="35"/>
      <c r="K600" s="25">
        <f t="shared" si="177"/>
        <v>0</v>
      </c>
      <c r="L600" s="26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</row>
    <row r="601" spans="1:61" ht="57" hidden="1" customHeight="1" outlineLevel="1" x14ac:dyDescent="0.45">
      <c r="A601" s="27">
        <v>493</v>
      </c>
      <c r="B601" s="27">
        <v>39</v>
      </c>
      <c r="C601" s="27" t="s">
        <v>909</v>
      </c>
      <c r="D601" s="27" t="s">
        <v>910</v>
      </c>
      <c r="E601" s="28">
        <v>1</v>
      </c>
      <c r="F601" s="29">
        <f>I601*E601</f>
        <v>612000</v>
      </c>
      <c r="G601" s="29">
        <f>J601*E601</f>
        <v>0</v>
      </c>
      <c r="H601" s="30">
        <f t="shared" si="180"/>
        <v>612000</v>
      </c>
      <c r="I601" s="29">
        <v>612000</v>
      </c>
      <c r="J601" s="29">
        <v>0</v>
      </c>
      <c r="K601" s="29">
        <f t="shared" si="177"/>
        <v>612000</v>
      </c>
      <c r="L601" s="31"/>
    </row>
    <row r="602" spans="1:61" s="22" customFormat="1" collapsed="1" x14ac:dyDescent="0.45">
      <c r="A602" s="18"/>
      <c r="B602" s="18"/>
      <c r="C602" s="18" t="s">
        <v>911</v>
      </c>
      <c r="D602" s="18"/>
      <c r="E602" s="23"/>
      <c r="F602" s="35">
        <f t="shared" ref="F602:H602" si="182">SUM(F603:F608)</f>
        <v>2302880.5971630001</v>
      </c>
      <c r="G602" s="35">
        <f t="shared" si="182"/>
        <v>5352888.3606000002</v>
      </c>
      <c r="H602" s="35">
        <f t="shared" si="182"/>
        <v>7655768.9577629995</v>
      </c>
      <c r="I602" s="35"/>
      <c r="J602" s="35"/>
      <c r="K602" s="25">
        <f t="shared" si="177"/>
        <v>0</v>
      </c>
      <c r="L602" s="26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</row>
    <row r="603" spans="1:61" ht="28.5" hidden="1" customHeight="1" outlineLevel="1" x14ac:dyDescent="0.45">
      <c r="A603" s="27">
        <v>494</v>
      </c>
      <c r="B603" s="27">
        <v>40</v>
      </c>
      <c r="C603" s="27" t="s">
        <v>912</v>
      </c>
      <c r="D603" s="27" t="s">
        <v>913</v>
      </c>
      <c r="E603" s="28">
        <v>2</v>
      </c>
      <c r="F603" s="29">
        <f t="shared" ref="F603:F608" si="183">I603*E603</f>
        <v>142023.93300000002</v>
      </c>
      <c r="G603" s="29">
        <f t="shared" ref="G603:G608" si="184">J603*E603</f>
        <v>145869.57000000004</v>
      </c>
      <c r="H603" s="30">
        <f t="shared" si="180"/>
        <v>287893.50300000003</v>
      </c>
      <c r="I603" s="29">
        <v>71011.96650000001</v>
      </c>
      <c r="J603" s="29">
        <v>72934.785000000018</v>
      </c>
      <c r="K603" s="29">
        <f t="shared" si="177"/>
        <v>143946.75150000001</v>
      </c>
      <c r="L603" s="31" t="s">
        <v>914</v>
      </c>
    </row>
    <row r="604" spans="1:61" ht="28.5" hidden="1" customHeight="1" outlineLevel="1" x14ac:dyDescent="0.45">
      <c r="A604" s="27">
        <v>495</v>
      </c>
      <c r="B604" s="27">
        <v>41</v>
      </c>
      <c r="C604" s="27" t="s">
        <v>915</v>
      </c>
      <c r="D604" s="27" t="s">
        <v>913</v>
      </c>
      <c r="E604" s="28">
        <v>4</v>
      </c>
      <c r="F604" s="29">
        <f t="shared" si="183"/>
        <v>274941.67320000002</v>
      </c>
      <c r="G604" s="29">
        <f t="shared" si="184"/>
        <v>282386.41200000001</v>
      </c>
      <c r="H604" s="30">
        <f t="shared" si="180"/>
        <v>557328.08520000009</v>
      </c>
      <c r="I604" s="29">
        <v>68735.418300000005</v>
      </c>
      <c r="J604" s="29">
        <v>70596.603000000003</v>
      </c>
      <c r="K604" s="29">
        <f t="shared" si="177"/>
        <v>139332.02130000002</v>
      </c>
      <c r="L604" s="31" t="s">
        <v>916</v>
      </c>
    </row>
    <row r="605" spans="1:61" ht="28.5" hidden="1" customHeight="1" outlineLevel="1" x14ac:dyDescent="0.45">
      <c r="A605" s="27">
        <v>496</v>
      </c>
      <c r="B605" s="27">
        <v>42</v>
      </c>
      <c r="C605" s="27" t="s">
        <v>917</v>
      </c>
      <c r="D605" s="27" t="s">
        <v>913</v>
      </c>
      <c r="E605" s="28">
        <v>2</v>
      </c>
      <c r="F605" s="29">
        <f t="shared" si="183"/>
        <v>77744.746799999994</v>
      </c>
      <c r="G605" s="29">
        <f t="shared" si="184"/>
        <v>79849.895400000023</v>
      </c>
      <c r="H605" s="30">
        <f t="shared" si="180"/>
        <v>157594.6422</v>
      </c>
      <c r="I605" s="29">
        <v>38872.373399999997</v>
      </c>
      <c r="J605" s="29">
        <v>39924.947700000012</v>
      </c>
      <c r="K605" s="29">
        <f t="shared" si="177"/>
        <v>78797.321100000001</v>
      </c>
      <c r="L605" s="31" t="s">
        <v>918</v>
      </c>
    </row>
    <row r="606" spans="1:61" ht="57" hidden="1" customHeight="1" outlineLevel="1" x14ac:dyDescent="0.45">
      <c r="A606" s="27">
        <v>497</v>
      </c>
      <c r="B606" s="27">
        <v>43</v>
      </c>
      <c r="C606" s="27" t="s">
        <v>919</v>
      </c>
      <c r="D606" s="27" t="s">
        <v>913</v>
      </c>
      <c r="E606" s="28">
        <v>6</v>
      </c>
      <c r="F606" s="29">
        <f t="shared" si="183"/>
        <v>1286649.9810000001</v>
      </c>
      <c r="G606" s="29">
        <f t="shared" si="184"/>
        <v>3619731.3372</v>
      </c>
      <c r="H606" s="30">
        <f t="shared" si="180"/>
        <v>4906381.3181999996</v>
      </c>
      <c r="I606" s="29">
        <v>214441.66350000002</v>
      </c>
      <c r="J606" s="29">
        <v>603288.55619999999</v>
      </c>
      <c r="K606" s="29">
        <f t="shared" si="177"/>
        <v>817730.21970000002</v>
      </c>
      <c r="L606" s="31"/>
    </row>
    <row r="607" spans="1:61" ht="57" hidden="1" customHeight="1" outlineLevel="1" x14ac:dyDescent="0.45">
      <c r="A607" s="27">
        <v>498</v>
      </c>
      <c r="B607" s="27">
        <v>44</v>
      </c>
      <c r="C607" s="27" t="s">
        <v>920</v>
      </c>
      <c r="D607" s="27" t="s">
        <v>913</v>
      </c>
      <c r="E607" s="28">
        <v>2</v>
      </c>
      <c r="F607" s="29">
        <f t="shared" si="183"/>
        <v>409171.87799999997</v>
      </c>
      <c r="G607" s="29">
        <f t="shared" si="184"/>
        <v>1151122.8960000002</v>
      </c>
      <c r="H607" s="30">
        <f t="shared" si="180"/>
        <v>1560294.7740000002</v>
      </c>
      <c r="I607" s="29">
        <v>204585.93899999998</v>
      </c>
      <c r="J607" s="29">
        <v>575561.44800000009</v>
      </c>
      <c r="K607" s="29">
        <f t="shared" si="177"/>
        <v>780147.3870000001</v>
      </c>
      <c r="L607" s="31"/>
    </row>
    <row r="608" spans="1:61" ht="57" hidden="1" customHeight="1" outlineLevel="1" x14ac:dyDescent="0.45">
      <c r="A608" s="27">
        <v>499</v>
      </c>
      <c r="B608" s="27">
        <v>45</v>
      </c>
      <c r="C608" s="27" t="s">
        <v>921</v>
      </c>
      <c r="D608" s="27" t="s">
        <v>17</v>
      </c>
      <c r="E608" s="28">
        <v>29.87</v>
      </c>
      <c r="F608" s="29">
        <f t="shared" si="183"/>
        <v>112348.385163</v>
      </c>
      <c r="G608" s="29">
        <f t="shared" si="184"/>
        <v>73928.25</v>
      </c>
      <c r="H608" s="30">
        <f t="shared" si="180"/>
        <v>186276.635163</v>
      </c>
      <c r="I608" s="29">
        <v>3761.2448999999997</v>
      </c>
      <c r="J608" s="29">
        <v>2475</v>
      </c>
      <c r="K608" s="29">
        <f t="shared" si="177"/>
        <v>6236.2448999999997</v>
      </c>
      <c r="L608" s="31" t="s">
        <v>922</v>
      </c>
    </row>
    <row r="609" spans="1:61" s="22" customFormat="1" ht="24.6" customHeight="1" collapsed="1" x14ac:dyDescent="0.45">
      <c r="A609" s="18"/>
      <c r="B609" s="18"/>
      <c r="C609" s="18" t="s">
        <v>923</v>
      </c>
      <c r="D609" s="18"/>
      <c r="E609" s="23"/>
      <c r="F609" s="35">
        <f t="shared" ref="F609:H609" si="185">SUM(F610:F614)</f>
        <v>8067850.1603999995</v>
      </c>
      <c r="G609" s="35">
        <f t="shared" si="185"/>
        <v>8286307.3458000012</v>
      </c>
      <c r="H609" s="35">
        <f t="shared" si="185"/>
        <v>16354157.506200001</v>
      </c>
      <c r="I609" s="35"/>
      <c r="J609" s="35"/>
      <c r="K609" s="25">
        <f t="shared" si="177"/>
        <v>0</v>
      </c>
      <c r="L609" s="26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</row>
    <row r="610" spans="1:61" ht="42.75" hidden="1" customHeight="1" outlineLevel="1" x14ac:dyDescent="0.45">
      <c r="A610" s="27">
        <v>500</v>
      </c>
      <c r="B610" s="27">
        <v>46</v>
      </c>
      <c r="C610" s="27" t="s">
        <v>924</v>
      </c>
      <c r="D610" s="27" t="s">
        <v>913</v>
      </c>
      <c r="E610" s="28">
        <v>32</v>
      </c>
      <c r="F610" s="29">
        <f>I610*E610</f>
        <v>4132586.304</v>
      </c>
      <c r="G610" s="29">
        <f>J610*E610</f>
        <v>4244486.4000000004</v>
      </c>
      <c r="H610" s="30">
        <f t="shared" si="180"/>
        <v>8377072.7039999999</v>
      </c>
      <c r="I610" s="29">
        <v>129143.322</v>
      </c>
      <c r="J610" s="29">
        <v>132640.20000000001</v>
      </c>
      <c r="K610" s="29">
        <f t="shared" si="177"/>
        <v>261783.522</v>
      </c>
      <c r="L610" s="31"/>
    </row>
    <row r="611" spans="1:61" ht="42.75" hidden="1" customHeight="1" outlineLevel="1" x14ac:dyDescent="0.45">
      <c r="A611" s="27">
        <v>501</v>
      </c>
      <c r="B611" s="27">
        <v>47</v>
      </c>
      <c r="C611" s="27" t="s">
        <v>925</v>
      </c>
      <c r="D611" s="27" t="s">
        <v>913</v>
      </c>
      <c r="E611" s="28">
        <v>2</v>
      </c>
      <c r="F611" s="29">
        <f>I611*E611</f>
        <v>303677.98019999999</v>
      </c>
      <c r="G611" s="29">
        <f>J611*E611</f>
        <v>311900.82660000003</v>
      </c>
      <c r="H611" s="30">
        <f t="shared" si="180"/>
        <v>615578.80680000002</v>
      </c>
      <c r="I611" s="29">
        <v>151838.9901</v>
      </c>
      <c r="J611" s="29">
        <v>155950.41330000001</v>
      </c>
      <c r="K611" s="29">
        <f t="shared" si="177"/>
        <v>307789.40340000001</v>
      </c>
      <c r="L611" s="31"/>
    </row>
    <row r="612" spans="1:61" ht="42.75" hidden="1" customHeight="1" outlineLevel="1" x14ac:dyDescent="0.45">
      <c r="A612" s="27">
        <v>502</v>
      </c>
      <c r="B612" s="27">
        <v>48</v>
      </c>
      <c r="C612" s="27" t="s">
        <v>926</v>
      </c>
      <c r="D612" s="27" t="s">
        <v>913</v>
      </c>
      <c r="E612" s="28">
        <v>6</v>
      </c>
      <c r="F612" s="29">
        <f>I612*E612</f>
        <v>705835.05300000019</v>
      </c>
      <c r="G612" s="29">
        <f>J612*E612</f>
        <v>724947.3</v>
      </c>
      <c r="H612" s="30">
        <f t="shared" si="180"/>
        <v>1430782.3530000001</v>
      </c>
      <c r="I612" s="29">
        <v>117639.17550000003</v>
      </c>
      <c r="J612" s="29">
        <v>120824.55</v>
      </c>
      <c r="K612" s="29">
        <f t="shared" si="177"/>
        <v>238463.72550000003</v>
      </c>
      <c r="L612" s="31"/>
    </row>
    <row r="613" spans="1:61" ht="42.75" hidden="1" customHeight="1" outlineLevel="1" x14ac:dyDescent="0.45">
      <c r="A613" s="27">
        <v>503</v>
      </c>
      <c r="B613" s="27">
        <v>49</v>
      </c>
      <c r="C613" s="27" t="s">
        <v>927</v>
      </c>
      <c r="D613" s="27" t="s">
        <v>913</v>
      </c>
      <c r="E613" s="28">
        <v>12</v>
      </c>
      <c r="F613" s="29">
        <f>I613*E613</f>
        <v>1499250.06</v>
      </c>
      <c r="G613" s="29">
        <f>J613*E613</f>
        <v>1539846.0396000003</v>
      </c>
      <c r="H613" s="30">
        <f t="shared" si="180"/>
        <v>3039096.0996000003</v>
      </c>
      <c r="I613" s="29">
        <v>124937.505</v>
      </c>
      <c r="J613" s="29">
        <v>128320.50330000001</v>
      </c>
      <c r="K613" s="29">
        <f t="shared" si="177"/>
        <v>253258.00830000002</v>
      </c>
      <c r="L613" s="31"/>
    </row>
    <row r="614" spans="1:61" ht="42.75" hidden="1" customHeight="1" outlineLevel="1" x14ac:dyDescent="0.45">
      <c r="A614" s="27">
        <v>504</v>
      </c>
      <c r="B614" s="27">
        <v>50</v>
      </c>
      <c r="C614" s="27" t="s">
        <v>928</v>
      </c>
      <c r="D614" s="27" t="s">
        <v>913</v>
      </c>
      <c r="E614" s="28">
        <v>12</v>
      </c>
      <c r="F614" s="29">
        <f>I614*E614</f>
        <v>1426500.7631999999</v>
      </c>
      <c r="G614" s="29">
        <f>J614*E614</f>
        <v>1465126.7796</v>
      </c>
      <c r="H614" s="30">
        <f t="shared" si="180"/>
        <v>2891627.5427999999</v>
      </c>
      <c r="I614" s="29">
        <v>118875.06359999999</v>
      </c>
      <c r="J614" s="29">
        <v>122093.8983</v>
      </c>
      <c r="K614" s="29">
        <f t="shared" si="177"/>
        <v>240968.96189999999</v>
      </c>
      <c r="L614" s="31"/>
    </row>
    <row r="615" spans="1:61" s="17" customFormat="1" ht="42.75" customHeight="1" collapsed="1" x14ac:dyDescent="0.45">
      <c r="A615" s="11"/>
      <c r="B615" s="11"/>
      <c r="C615" s="11" t="s">
        <v>929</v>
      </c>
      <c r="D615" s="11"/>
      <c r="E615" s="19"/>
      <c r="F615" s="20">
        <f t="shared" ref="F615:H615" si="186">F616+F621+F626+F633</f>
        <v>4039929.3</v>
      </c>
      <c r="G615" s="20">
        <f t="shared" si="186"/>
        <v>15713000.325000003</v>
      </c>
      <c r="H615" s="20">
        <f t="shared" si="186"/>
        <v>19752929.625</v>
      </c>
      <c r="I615" s="20"/>
      <c r="J615" s="20"/>
      <c r="K615" s="21">
        <f t="shared" si="177"/>
        <v>0</v>
      </c>
      <c r="L615" s="15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</row>
    <row r="616" spans="1:61" s="22" customFormat="1" x14ac:dyDescent="0.45">
      <c r="A616" s="18"/>
      <c r="B616" s="18"/>
      <c r="C616" s="18" t="s">
        <v>930</v>
      </c>
      <c r="D616" s="18"/>
      <c r="E616" s="23"/>
      <c r="F616" s="35">
        <f t="shared" ref="F616:H616" si="187">SUM(F617:F620)</f>
        <v>1677721.5</v>
      </c>
      <c r="G616" s="35">
        <f t="shared" si="187"/>
        <v>6511895.7750000004</v>
      </c>
      <c r="H616" s="35">
        <f t="shared" si="187"/>
        <v>8189617.2750000004</v>
      </c>
      <c r="I616" s="35"/>
      <c r="J616" s="35"/>
      <c r="K616" s="25">
        <f t="shared" si="177"/>
        <v>0</v>
      </c>
      <c r="L616" s="26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</row>
    <row r="617" spans="1:61" ht="42.75" hidden="1" customHeight="1" outlineLevel="1" x14ac:dyDescent="0.45">
      <c r="A617" s="27">
        <v>505</v>
      </c>
      <c r="B617" s="27">
        <v>51</v>
      </c>
      <c r="C617" s="27" t="s">
        <v>931</v>
      </c>
      <c r="D617" s="27" t="s">
        <v>22</v>
      </c>
      <c r="E617" s="28">
        <v>27</v>
      </c>
      <c r="F617" s="29">
        <f>I617*E617</f>
        <v>516375</v>
      </c>
      <c r="G617" s="29">
        <f>J617*E617</f>
        <v>2057210.4362933303</v>
      </c>
      <c r="H617" s="30">
        <f t="shared" si="180"/>
        <v>2573585.43629333</v>
      </c>
      <c r="I617" s="29">
        <v>19125</v>
      </c>
      <c r="J617" s="29">
        <v>76192.979121975193</v>
      </c>
      <c r="K617" s="29">
        <f t="shared" si="177"/>
        <v>95317.979121975193</v>
      </c>
      <c r="L617" s="31" t="s">
        <v>932</v>
      </c>
    </row>
    <row r="618" spans="1:61" ht="45.4" hidden="1" customHeight="1" outlineLevel="1" x14ac:dyDescent="0.45">
      <c r="A618" s="27">
        <v>506</v>
      </c>
      <c r="B618" s="27">
        <v>52</v>
      </c>
      <c r="C618" s="27" t="s">
        <v>933</v>
      </c>
      <c r="D618" s="27" t="s">
        <v>22</v>
      </c>
      <c r="E618" s="28">
        <v>135</v>
      </c>
      <c r="F618" s="29">
        <f>I618*E618</f>
        <v>430312.50000000006</v>
      </c>
      <c r="G618" s="29">
        <f>J618*E618</f>
        <v>3762742.1434701355</v>
      </c>
      <c r="H618" s="30">
        <f t="shared" si="180"/>
        <v>4193054.6434701355</v>
      </c>
      <c r="I618" s="29">
        <v>3187.5000000000005</v>
      </c>
      <c r="J618" s="29">
        <v>27872.164025704707</v>
      </c>
      <c r="K618" s="29">
        <f t="shared" si="177"/>
        <v>31059.664025704707</v>
      </c>
      <c r="L618" s="31" t="s">
        <v>934</v>
      </c>
    </row>
    <row r="619" spans="1:61" ht="28.5" hidden="1" customHeight="1" outlineLevel="1" x14ac:dyDescent="0.45">
      <c r="A619" s="27">
        <v>507</v>
      </c>
      <c r="B619" s="27">
        <v>53</v>
      </c>
      <c r="C619" s="27" t="s">
        <v>935</v>
      </c>
      <c r="D619" s="27" t="s">
        <v>22</v>
      </c>
      <c r="E619" s="28">
        <v>14</v>
      </c>
      <c r="F619" s="29">
        <f>I619*E619</f>
        <v>53550</v>
      </c>
      <c r="G619" s="29">
        <f>J619*E619</f>
        <v>161033.12718070563</v>
      </c>
      <c r="H619" s="30">
        <f t="shared" si="180"/>
        <v>214583.12718070563</v>
      </c>
      <c r="I619" s="29">
        <v>3825</v>
      </c>
      <c r="J619" s="29">
        <v>11502.366227193259</v>
      </c>
      <c r="K619" s="29">
        <f t="shared" si="177"/>
        <v>15327.366227193259</v>
      </c>
      <c r="L619" s="31" t="s">
        <v>936</v>
      </c>
    </row>
    <row r="620" spans="1:61" ht="57" hidden="1" customHeight="1" outlineLevel="1" x14ac:dyDescent="0.45">
      <c r="A620" s="27">
        <v>508</v>
      </c>
      <c r="B620" s="27">
        <v>54</v>
      </c>
      <c r="C620" s="27" t="s">
        <v>937</v>
      </c>
      <c r="D620" s="27" t="s">
        <v>635</v>
      </c>
      <c r="E620" s="28">
        <v>216</v>
      </c>
      <c r="F620" s="29">
        <f>I620*E620</f>
        <v>677484</v>
      </c>
      <c r="G620" s="29">
        <f>J620*E620</f>
        <v>530910.06805582903</v>
      </c>
      <c r="H620" s="30">
        <f t="shared" si="180"/>
        <v>1208394.068055829</v>
      </c>
      <c r="I620" s="29">
        <v>3136.5</v>
      </c>
      <c r="J620" s="29">
        <v>2457.9169817399493</v>
      </c>
      <c r="K620" s="29">
        <f t="shared" si="177"/>
        <v>5594.4169817399488</v>
      </c>
      <c r="L620" s="31" t="s">
        <v>938</v>
      </c>
    </row>
    <row r="621" spans="1:61" s="22" customFormat="1" collapsed="1" x14ac:dyDescent="0.45">
      <c r="A621" s="18"/>
      <c r="B621" s="18"/>
      <c r="C621" s="18" t="s">
        <v>939</v>
      </c>
      <c r="D621" s="18"/>
      <c r="E621" s="23"/>
      <c r="F621" s="35">
        <f t="shared" ref="F621:H621" si="188">SUM(F622:F625)</f>
        <v>1992060</v>
      </c>
      <c r="G621" s="35">
        <f t="shared" si="188"/>
        <v>8773300.8000000026</v>
      </c>
      <c r="H621" s="35">
        <f t="shared" si="188"/>
        <v>10765360.800000003</v>
      </c>
      <c r="I621" s="35"/>
      <c r="J621" s="35"/>
      <c r="K621" s="25">
        <f t="shared" si="177"/>
        <v>0</v>
      </c>
      <c r="L621" s="26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</row>
    <row r="622" spans="1:61" ht="42.75" hidden="1" customHeight="1" outlineLevel="1" x14ac:dyDescent="0.45">
      <c r="A622" s="27">
        <v>509</v>
      </c>
      <c r="B622" s="27">
        <v>55</v>
      </c>
      <c r="C622" s="27" t="s">
        <v>931</v>
      </c>
      <c r="D622" s="27" t="s">
        <v>22</v>
      </c>
      <c r="E622" s="28">
        <v>36</v>
      </c>
      <c r="F622" s="29">
        <f>I622*E622</f>
        <v>688500</v>
      </c>
      <c r="G622" s="29">
        <f>J622*E622</f>
        <v>2773980.0000000009</v>
      </c>
      <c r="H622" s="30">
        <f t="shared" si="180"/>
        <v>3462480.0000000009</v>
      </c>
      <c r="I622" s="29">
        <v>19125</v>
      </c>
      <c r="J622" s="29">
        <v>77055.000000000029</v>
      </c>
      <c r="K622" s="29">
        <f t="shared" si="177"/>
        <v>96180.000000000029</v>
      </c>
      <c r="L622" s="31" t="s">
        <v>940</v>
      </c>
    </row>
    <row r="623" spans="1:61" ht="28.5" hidden="1" customHeight="1" outlineLevel="1" x14ac:dyDescent="0.45">
      <c r="A623" s="27">
        <v>510</v>
      </c>
      <c r="B623" s="27">
        <v>56</v>
      </c>
      <c r="C623" s="27" t="s">
        <v>933</v>
      </c>
      <c r="D623" s="27" t="s">
        <v>22</v>
      </c>
      <c r="E623" s="28">
        <v>180</v>
      </c>
      <c r="F623" s="29">
        <f>I623*E623</f>
        <v>573750.00000000012</v>
      </c>
      <c r="G623" s="29">
        <f>J623*E623</f>
        <v>5073750.0000000009</v>
      </c>
      <c r="H623" s="30">
        <f t="shared" si="180"/>
        <v>5647500.0000000009</v>
      </c>
      <c r="I623" s="29">
        <v>3187.5000000000005</v>
      </c>
      <c r="J623" s="29">
        <v>28187.500000000007</v>
      </c>
      <c r="K623" s="29">
        <f t="shared" si="177"/>
        <v>31375.000000000007</v>
      </c>
      <c r="L623" s="31" t="s">
        <v>941</v>
      </c>
    </row>
    <row r="624" spans="1:61" ht="28.5" hidden="1" customHeight="1" outlineLevel="1" x14ac:dyDescent="0.45">
      <c r="A624" s="27">
        <v>511</v>
      </c>
      <c r="B624" s="27">
        <v>57</v>
      </c>
      <c r="C624" s="27" t="s">
        <v>935</v>
      </c>
      <c r="D624" s="27" t="s">
        <v>22</v>
      </c>
      <c r="E624" s="28">
        <v>18</v>
      </c>
      <c r="F624" s="29">
        <f>I624*E624</f>
        <v>68850</v>
      </c>
      <c r="G624" s="29">
        <f>J624*E624</f>
        <v>209682.00000000006</v>
      </c>
      <c r="H624" s="30">
        <f t="shared" si="180"/>
        <v>278532.00000000006</v>
      </c>
      <c r="I624" s="29">
        <v>3825</v>
      </c>
      <c r="J624" s="29">
        <v>11649.000000000004</v>
      </c>
      <c r="K624" s="29">
        <f t="shared" si="177"/>
        <v>15474.000000000004</v>
      </c>
      <c r="L624" s="31" t="s">
        <v>942</v>
      </c>
    </row>
    <row r="625" spans="1:61" ht="57" hidden="1" customHeight="1" outlineLevel="1" x14ac:dyDescent="0.45">
      <c r="A625" s="27">
        <v>512</v>
      </c>
      <c r="B625" s="27">
        <v>58</v>
      </c>
      <c r="C625" s="27" t="s">
        <v>937</v>
      </c>
      <c r="D625" s="27" t="s">
        <v>635</v>
      </c>
      <c r="E625" s="28">
        <v>288</v>
      </c>
      <c r="F625" s="29">
        <f>I625*E625</f>
        <v>660960</v>
      </c>
      <c r="G625" s="29">
        <f>J625*E625</f>
        <v>715888.8</v>
      </c>
      <c r="H625" s="30">
        <f t="shared" si="180"/>
        <v>1376848.8</v>
      </c>
      <c r="I625" s="29">
        <v>2295</v>
      </c>
      <c r="J625" s="29">
        <v>2485.7250000000004</v>
      </c>
      <c r="K625" s="29">
        <f t="shared" si="177"/>
        <v>4780.7250000000004</v>
      </c>
      <c r="L625" s="31" t="s">
        <v>943</v>
      </c>
    </row>
    <row r="626" spans="1:61" s="22" customFormat="1" ht="28.5" collapsed="1" x14ac:dyDescent="0.45">
      <c r="A626" s="18"/>
      <c r="B626" s="18"/>
      <c r="C626" s="43" t="s">
        <v>944</v>
      </c>
      <c r="D626" s="18"/>
      <c r="E626" s="23"/>
      <c r="F626" s="35">
        <f t="shared" ref="F626:H626" si="189">SUM(F627:F632)</f>
        <v>66519.3</v>
      </c>
      <c r="G626" s="35">
        <f t="shared" si="189"/>
        <v>29633.670000000002</v>
      </c>
      <c r="H626" s="35">
        <f t="shared" si="189"/>
        <v>96152.97</v>
      </c>
      <c r="I626" s="35"/>
      <c r="J626" s="35"/>
      <c r="K626" s="25">
        <f t="shared" si="177"/>
        <v>0</v>
      </c>
      <c r="L626" s="44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</row>
    <row r="627" spans="1:61" ht="42.75" hidden="1" customHeight="1" outlineLevel="1" x14ac:dyDescent="0.45">
      <c r="A627" s="27">
        <v>513</v>
      </c>
      <c r="B627" s="27">
        <v>59</v>
      </c>
      <c r="C627" s="27" t="s">
        <v>945</v>
      </c>
      <c r="D627" s="27" t="s">
        <v>22</v>
      </c>
      <c r="E627" s="28">
        <v>2</v>
      </c>
      <c r="F627" s="29">
        <f t="shared" ref="F627:F632" si="190">I627*E627</f>
        <v>19125</v>
      </c>
      <c r="G627" s="29">
        <f t="shared" ref="G627:G632" si="191">J627*E627</f>
        <v>8174.4833701134939</v>
      </c>
      <c r="H627" s="30">
        <f t="shared" si="180"/>
        <v>27299.483370113492</v>
      </c>
      <c r="I627" s="29">
        <v>9562.5</v>
      </c>
      <c r="J627" s="29">
        <v>4087.241685056747</v>
      </c>
      <c r="K627" s="29">
        <f t="shared" si="177"/>
        <v>13649.741685056746</v>
      </c>
      <c r="L627" s="31" t="s">
        <v>946</v>
      </c>
    </row>
    <row r="628" spans="1:61" ht="14.25" hidden="1" customHeight="1" outlineLevel="1" x14ac:dyDescent="0.45">
      <c r="A628" s="27">
        <v>514</v>
      </c>
      <c r="B628" s="27">
        <v>60</v>
      </c>
      <c r="C628" s="27" t="s">
        <v>947</v>
      </c>
      <c r="D628" s="27" t="s">
        <v>22</v>
      </c>
      <c r="E628" s="28">
        <v>4</v>
      </c>
      <c r="F628" s="29">
        <f t="shared" si="190"/>
        <v>7650</v>
      </c>
      <c r="G628" s="29">
        <f t="shared" si="191"/>
        <v>7473.8133669609088</v>
      </c>
      <c r="H628" s="30">
        <f t="shared" si="180"/>
        <v>15123.813366960909</v>
      </c>
      <c r="I628" s="29">
        <v>1912.5</v>
      </c>
      <c r="J628" s="29">
        <v>1868.4533417402272</v>
      </c>
      <c r="K628" s="29">
        <f t="shared" si="177"/>
        <v>3780.9533417402272</v>
      </c>
      <c r="L628" s="31" t="s">
        <v>948</v>
      </c>
    </row>
    <row r="629" spans="1:61" ht="28.5" hidden="1" customHeight="1" outlineLevel="1" x14ac:dyDescent="0.45">
      <c r="A629" s="27">
        <v>515</v>
      </c>
      <c r="B629" s="27">
        <v>61</v>
      </c>
      <c r="C629" s="27" t="s">
        <v>949</v>
      </c>
      <c r="D629" s="27" t="s">
        <v>22</v>
      </c>
      <c r="E629" s="28">
        <v>4</v>
      </c>
      <c r="F629" s="29">
        <f t="shared" si="190"/>
        <v>7650</v>
      </c>
      <c r="G629" s="29">
        <f t="shared" si="191"/>
        <v>5138.2466897856239</v>
      </c>
      <c r="H629" s="30">
        <f t="shared" si="180"/>
        <v>12788.246689785625</v>
      </c>
      <c r="I629" s="29">
        <v>1912.5</v>
      </c>
      <c r="J629" s="29">
        <v>1284.561672446406</v>
      </c>
      <c r="K629" s="29">
        <f t="shared" si="177"/>
        <v>3197.0616724464062</v>
      </c>
      <c r="L629" s="31" t="s">
        <v>950</v>
      </c>
    </row>
    <row r="630" spans="1:61" ht="28.5" hidden="1" customHeight="1" outlineLevel="1" x14ac:dyDescent="0.45">
      <c r="A630" s="27">
        <v>516</v>
      </c>
      <c r="B630" s="27">
        <v>62</v>
      </c>
      <c r="C630" s="27" t="s">
        <v>951</v>
      </c>
      <c r="D630" s="27" t="s">
        <v>635</v>
      </c>
      <c r="E630" s="28">
        <v>16</v>
      </c>
      <c r="F630" s="29">
        <f t="shared" si="190"/>
        <v>1632.0000000000002</v>
      </c>
      <c r="G630" s="29">
        <f t="shared" si="191"/>
        <v>1233.1792055485498</v>
      </c>
      <c r="H630" s="30">
        <f t="shared" si="180"/>
        <v>2865.1792055485503</v>
      </c>
      <c r="I630" s="29">
        <v>102.00000000000001</v>
      </c>
      <c r="J630" s="29">
        <v>77.073700346784364</v>
      </c>
      <c r="K630" s="29">
        <f t="shared" si="177"/>
        <v>179.07370034678439</v>
      </c>
      <c r="L630" s="31" t="s">
        <v>952</v>
      </c>
    </row>
    <row r="631" spans="1:61" ht="57" hidden="1" customHeight="1" outlineLevel="1" x14ac:dyDescent="0.45">
      <c r="A631" s="27">
        <v>517</v>
      </c>
      <c r="B631" s="27">
        <v>63</v>
      </c>
      <c r="C631" s="27" t="s">
        <v>953</v>
      </c>
      <c r="D631" s="27" t="s">
        <v>635</v>
      </c>
      <c r="E631" s="28">
        <v>2</v>
      </c>
      <c r="F631" s="29">
        <f t="shared" si="190"/>
        <v>923.1</v>
      </c>
      <c r="G631" s="29">
        <f t="shared" si="191"/>
        <v>140.13400063051699</v>
      </c>
      <c r="H631" s="30">
        <f t="shared" si="180"/>
        <v>1063.2340006305171</v>
      </c>
      <c r="I631" s="29">
        <v>461.55</v>
      </c>
      <c r="J631" s="29">
        <v>70.067000315258497</v>
      </c>
      <c r="K631" s="29">
        <f t="shared" si="177"/>
        <v>531.61700031525857</v>
      </c>
      <c r="L631" s="31" t="s">
        <v>954</v>
      </c>
    </row>
    <row r="632" spans="1:61" ht="42.75" hidden="1" customHeight="1" outlineLevel="1" x14ac:dyDescent="0.45">
      <c r="A632" s="27">
        <v>518</v>
      </c>
      <c r="B632" s="27">
        <v>64</v>
      </c>
      <c r="C632" s="27" t="s">
        <v>955</v>
      </c>
      <c r="D632" s="27" t="s">
        <v>956</v>
      </c>
      <c r="E632" s="28">
        <v>64</v>
      </c>
      <c r="F632" s="29">
        <f t="shared" si="190"/>
        <v>29539.200000000001</v>
      </c>
      <c r="G632" s="29">
        <f t="shared" si="191"/>
        <v>7473.8133669609088</v>
      </c>
      <c r="H632" s="30">
        <f t="shared" si="180"/>
        <v>37013.013366960906</v>
      </c>
      <c r="I632" s="29">
        <v>461.55</v>
      </c>
      <c r="J632" s="29">
        <v>116.7783338587642</v>
      </c>
      <c r="K632" s="29">
        <f t="shared" si="177"/>
        <v>578.32833385876415</v>
      </c>
      <c r="L632" s="31" t="s">
        <v>957</v>
      </c>
    </row>
    <row r="633" spans="1:61" s="22" customFormat="1" collapsed="1" x14ac:dyDescent="0.45">
      <c r="A633" s="18"/>
      <c r="B633" s="18"/>
      <c r="C633" s="18" t="s">
        <v>958</v>
      </c>
      <c r="D633" s="18"/>
      <c r="E633" s="23"/>
      <c r="F633" s="35">
        <f t="shared" ref="F633:H633" si="192">SUM(F634)</f>
        <v>303628.5</v>
      </c>
      <c r="G633" s="35">
        <f t="shared" si="192"/>
        <v>398170.08000000007</v>
      </c>
      <c r="H633" s="35">
        <f t="shared" si="192"/>
        <v>701798.58000000007</v>
      </c>
      <c r="I633" s="35"/>
      <c r="J633" s="35"/>
      <c r="K633" s="25">
        <f t="shared" si="177"/>
        <v>0</v>
      </c>
      <c r="L633" s="26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</row>
    <row r="634" spans="1:61" ht="299.25" hidden="1" customHeight="1" outlineLevel="1" x14ac:dyDescent="0.45">
      <c r="A634" s="27">
        <v>519</v>
      </c>
      <c r="B634" s="27">
        <v>65</v>
      </c>
      <c r="C634" s="27" t="s">
        <v>959</v>
      </c>
      <c r="D634" s="27" t="s">
        <v>635</v>
      </c>
      <c r="E634" s="28">
        <v>189</v>
      </c>
      <c r="F634" s="29">
        <f>I634*E634</f>
        <v>303628.5</v>
      </c>
      <c r="G634" s="29">
        <f>J634*E634</f>
        <v>398170.08000000007</v>
      </c>
      <c r="H634" s="30">
        <f t="shared" si="180"/>
        <v>701798.58000000007</v>
      </c>
      <c r="I634" s="29">
        <v>1606.5</v>
      </c>
      <c r="J634" s="29">
        <v>2106.7200000000003</v>
      </c>
      <c r="K634" s="29">
        <f t="shared" si="177"/>
        <v>3713.2200000000003</v>
      </c>
      <c r="L634" s="31" t="s">
        <v>960</v>
      </c>
    </row>
    <row r="635" spans="1:61" s="17" customFormat="1" collapsed="1" x14ac:dyDescent="0.45">
      <c r="A635" s="11"/>
      <c r="B635" s="11"/>
      <c r="C635" s="11" t="s">
        <v>961</v>
      </c>
      <c r="D635" s="11"/>
      <c r="E635" s="19"/>
      <c r="F635" s="20">
        <f t="shared" ref="F635:H635" si="193">F636+F638+F643+F648+F651</f>
        <v>16584891.449999999</v>
      </c>
      <c r="G635" s="20">
        <f t="shared" si="193"/>
        <v>97904480.826239973</v>
      </c>
      <c r="H635" s="20">
        <f t="shared" si="193"/>
        <v>114489372.27623998</v>
      </c>
      <c r="I635" s="20"/>
      <c r="J635" s="20"/>
      <c r="K635" s="21">
        <f t="shared" si="177"/>
        <v>0</v>
      </c>
      <c r="L635" s="15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6"/>
      <c r="BE635" s="16"/>
      <c r="BF635" s="16"/>
      <c r="BG635" s="16"/>
      <c r="BH635" s="16"/>
      <c r="BI635" s="16"/>
    </row>
    <row r="636" spans="1:61" s="22" customFormat="1" x14ac:dyDescent="0.45">
      <c r="A636" s="18"/>
      <c r="B636" s="18"/>
      <c r="C636" s="18" t="s">
        <v>792</v>
      </c>
      <c r="D636" s="18"/>
      <c r="E636" s="23"/>
      <c r="F636" s="24">
        <f>F637</f>
        <v>1725840</v>
      </c>
      <c r="G636" s="24">
        <f t="shared" ref="G636:H636" si="194">G637</f>
        <v>93060.000000000015</v>
      </c>
      <c r="H636" s="24">
        <f t="shared" si="194"/>
        <v>1818900</v>
      </c>
      <c r="I636" s="24"/>
      <c r="J636" s="24"/>
      <c r="K636" s="25">
        <f t="shared" si="177"/>
        <v>0</v>
      </c>
      <c r="L636" s="26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</row>
    <row r="637" spans="1:61" ht="57" hidden="1" customHeight="1" outlineLevel="1" x14ac:dyDescent="0.45">
      <c r="A637" s="27">
        <v>520</v>
      </c>
      <c r="B637" s="27">
        <v>66</v>
      </c>
      <c r="C637" s="27" t="s">
        <v>962</v>
      </c>
      <c r="D637" s="27" t="s">
        <v>635</v>
      </c>
      <c r="E637" s="28">
        <v>752</v>
      </c>
      <c r="F637" s="29">
        <f>I637*E637</f>
        <v>1725840</v>
      </c>
      <c r="G637" s="29">
        <f>J637*E637</f>
        <v>93060.000000000015</v>
      </c>
      <c r="H637" s="30">
        <f t="shared" si="180"/>
        <v>1818900</v>
      </c>
      <c r="I637" s="29">
        <v>2295</v>
      </c>
      <c r="J637" s="29">
        <v>123.75000000000001</v>
      </c>
      <c r="K637" s="29">
        <f t="shared" si="177"/>
        <v>2418.75</v>
      </c>
      <c r="L637" s="31"/>
    </row>
    <row r="638" spans="1:61" s="22" customFormat="1" collapsed="1" x14ac:dyDescent="0.45">
      <c r="A638" s="18"/>
      <c r="B638" s="18"/>
      <c r="C638" s="43" t="s">
        <v>963</v>
      </c>
      <c r="D638" s="18"/>
      <c r="E638" s="23"/>
      <c r="F638" s="35">
        <f t="shared" ref="F638:H638" si="195">SUM(F639:F642)</f>
        <v>9497666.25</v>
      </c>
      <c r="G638" s="35">
        <f t="shared" si="195"/>
        <v>91915723.326239973</v>
      </c>
      <c r="H638" s="35">
        <f t="shared" si="195"/>
        <v>101413389.57623997</v>
      </c>
      <c r="I638" s="35"/>
      <c r="J638" s="35"/>
      <c r="K638" s="25">
        <f t="shared" si="177"/>
        <v>0</v>
      </c>
      <c r="L638" s="44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</row>
    <row r="639" spans="1:61" ht="409.5" hidden="1" customHeight="1" outlineLevel="1" x14ac:dyDescent="0.45">
      <c r="A639" s="27">
        <v>521</v>
      </c>
      <c r="B639" s="27">
        <v>67</v>
      </c>
      <c r="C639" s="27" t="s">
        <v>964</v>
      </c>
      <c r="D639" s="27" t="s">
        <v>635</v>
      </c>
      <c r="E639" s="28">
        <v>400.65</v>
      </c>
      <c r="F639" s="29">
        <f>I639*E639</f>
        <v>3831215.625</v>
      </c>
      <c r="G639" s="29">
        <f>J639*E639</f>
        <v>36082160.581499979</v>
      </c>
      <c r="H639" s="30">
        <f t="shared" si="180"/>
        <v>39913376.206499979</v>
      </c>
      <c r="I639" s="29">
        <v>9562.5</v>
      </c>
      <c r="J639" s="29">
        <v>90059.055488581012</v>
      </c>
      <c r="K639" s="29">
        <f t="shared" si="177"/>
        <v>99621.555488581012</v>
      </c>
      <c r="L639" s="31" t="s">
        <v>965</v>
      </c>
    </row>
    <row r="640" spans="1:61" ht="85.5" hidden="1" customHeight="1" outlineLevel="1" x14ac:dyDescent="0.45">
      <c r="A640" s="27">
        <v>522</v>
      </c>
      <c r="B640" s="27">
        <v>68</v>
      </c>
      <c r="C640" s="27" t="s">
        <v>966</v>
      </c>
      <c r="D640" s="27" t="s">
        <v>22</v>
      </c>
      <c r="E640" s="28">
        <v>31</v>
      </c>
      <c r="F640" s="29">
        <f>I640*E640</f>
        <v>197625.00000000003</v>
      </c>
      <c r="G640" s="29">
        <f>J640*E640</f>
        <v>3857700.0000000009</v>
      </c>
      <c r="H640" s="30">
        <f t="shared" si="180"/>
        <v>4055325.0000000009</v>
      </c>
      <c r="I640" s="29">
        <v>6375.0000000000009</v>
      </c>
      <c r="J640" s="29">
        <v>124441.935483871</v>
      </c>
      <c r="K640" s="29">
        <f t="shared" si="177"/>
        <v>130816.935483871</v>
      </c>
      <c r="L640" s="31" t="s">
        <v>967</v>
      </c>
    </row>
    <row r="641" spans="1:61" ht="409.5" hidden="1" customHeight="1" outlineLevel="1" x14ac:dyDescent="0.45">
      <c r="A641" s="27">
        <v>523</v>
      </c>
      <c r="B641" s="27">
        <v>69</v>
      </c>
      <c r="C641" s="27" t="s">
        <v>968</v>
      </c>
      <c r="D641" s="27" t="s">
        <v>635</v>
      </c>
      <c r="E641" s="28">
        <v>546.56999999999994</v>
      </c>
      <c r="F641" s="29">
        <f>I641*E641</f>
        <v>5226575.6249999991</v>
      </c>
      <c r="G641" s="29">
        <f>J641*E641</f>
        <v>48114037.744740002</v>
      </c>
      <c r="H641" s="30">
        <f t="shared" si="180"/>
        <v>53340613.369740002</v>
      </c>
      <c r="I641" s="29">
        <v>9562.5</v>
      </c>
      <c r="J641" s="29">
        <v>88029.049791865647</v>
      </c>
      <c r="K641" s="29">
        <f t="shared" si="177"/>
        <v>97591.549791865647</v>
      </c>
      <c r="L641" s="31" t="s">
        <v>969</v>
      </c>
    </row>
    <row r="642" spans="1:61" ht="57" hidden="1" customHeight="1" outlineLevel="1" x14ac:dyDescent="0.45">
      <c r="A642" s="27">
        <v>524</v>
      </c>
      <c r="B642" s="27">
        <v>70</v>
      </c>
      <c r="C642" s="27" t="s">
        <v>966</v>
      </c>
      <c r="D642" s="27" t="s">
        <v>22</v>
      </c>
      <c r="E642" s="28">
        <v>38</v>
      </c>
      <c r="F642" s="29">
        <f>I642*E642</f>
        <v>242250.00000000003</v>
      </c>
      <c r="G642" s="29">
        <f>J642*E642</f>
        <v>3861825.0000000009</v>
      </c>
      <c r="H642" s="30">
        <f t="shared" si="180"/>
        <v>4104075.0000000009</v>
      </c>
      <c r="I642" s="29">
        <v>6375.0000000000009</v>
      </c>
      <c r="J642" s="29">
        <v>101626.97368421055</v>
      </c>
      <c r="K642" s="29">
        <f t="shared" si="177"/>
        <v>108001.97368421055</v>
      </c>
      <c r="L642" s="31" t="s">
        <v>970</v>
      </c>
    </row>
    <row r="643" spans="1:61" s="22" customFormat="1" collapsed="1" x14ac:dyDescent="0.45">
      <c r="A643" s="18"/>
      <c r="B643" s="18"/>
      <c r="C643" s="18" t="s">
        <v>971</v>
      </c>
      <c r="D643" s="18"/>
      <c r="E643" s="23"/>
      <c r="F643" s="35">
        <f t="shared" ref="F643:H643" si="196">SUM(F644:F647)</f>
        <v>3178585.2</v>
      </c>
      <c r="G643" s="35">
        <f t="shared" si="196"/>
        <v>5376145.5</v>
      </c>
      <c r="H643" s="35">
        <f t="shared" si="196"/>
        <v>8554730.7000000011</v>
      </c>
      <c r="I643" s="35"/>
      <c r="J643" s="35"/>
      <c r="K643" s="25">
        <f t="shared" si="177"/>
        <v>0</v>
      </c>
      <c r="L643" s="26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</row>
    <row r="644" spans="1:61" ht="57" hidden="1" customHeight="1" outlineLevel="1" x14ac:dyDescent="0.45">
      <c r="A644" s="27">
        <v>525</v>
      </c>
      <c r="B644" s="27">
        <v>71</v>
      </c>
      <c r="C644" s="27" t="s">
        <v>972</v>
      </c>
      <c r="D644" s="27" t="s">
        <v>22</v>
      </c>
      <c r="E644" s="28">
        <v>242</v>
      </c>
      <c r="F644" s="29">
        <f>I644*E644</f>
        <v>1388475</v>
      </c>
      <c r="G644" s="29">
        <f>J644*E644</f>
        <v>2348424.568592058</v>
      </c>
      <c r="H644" s="30">
        <f t="shared" si="180"/>
        <v>3736899.568592058</v>
      </c>
      <c r="I644" s="29">
        <v>5737.5</v>
      </c>
      <c r="J644" s="29">
        <v>9704.2337545126356</v>
      </c>
      <c r="K644" s="29">
        <f t="shared" si="177"/>
        <v>15441.733754512636</v>
      </c>
      <c r="L644" s="31" t="s">
        <v>973</v>
      </c>
    </row>
    <row r="645" spans="1:61" ht="285" hidden="1" customHeight="1" outlineLevel="1" x14ac:dyDescent="0.45">
      <c r="A645" s="27">
        <v>526</v>
      </c>
      <c r="B645" s="27">
        <v>72</v>
      </c>
      <c r="C645" s="27" t="s">
        <v>974</v>
      </c>
      <c r="D645" s="27" t="s">
        <v>22</v>
      </c>
      <c r="E645" s="28">
        <v>300</v>
      </c>
      <c r="F645" s="29">
        <f>I645*E645</f>
        <v>1721250</v>
      </c>
      <c r="G645" s="29">
        <f>J645*E645</f>
        <v>2911270.1263537905</v>
      </c>
      <c r="H645" s="30">
        <f t="shared" si="180"/>
        <v>4632520.126353791</v>
      </c>
      <c r="I645" s="29">
        <v>5737.5</v>
      </c>
      <c r="J645" s="29">
        <v>9704.2337545126356</v>
      </c>
      <c r="K645" s="29">
        <f t="shared" si="177"/>
        <v>15441.733754512636</v>
      </c>
      <c r="L645" s="31" t="s">
        <v>975</v>
      </c>
    </row>
    <row r="646" spans="1:61" ht="156.75" hidden="1" customHeight="1" outlineLevel="1" x14ac:dyDescent="0.45">
      <c r="A646" s="27">
        <v>527</v>
      </c>
      <c r="B646" s="27">
        <v>73</v>
      </c>
      <c r="C646" s="27" t="s">
        <v>976</v>
      </c>
      <c r="D646" s="27" t="s">
        <v>22</v>
      </c>
      <c r="E646" s="28">
        <v>4</v>
      </c>
      <c r="F646" s="29">
        <f>I646*E646</f>
        <v>22950</v>
      </c>
      <c r="G646" s="29">
        <f>J646*E646</f>
        <v>38816.935018050543</v>
      </c>
      <c r="H646" s="30">
        <f t="shared" si="180"/>
        <v>61766.935018050543</v>
      </c>
      <c r="I646" s="29">
        <v>5737.5</v>
      </c>
      <c r="J646" s="29">
        <v>9704.2337545126356</v>
      </c>
      <c r="K646" s="29">
        <f t="shared" si="177"/>
        <v>15441.733754512636</v>
      </c>
      <c r="L646" s="31" t="s">
        <v>977</v>
      </c>
    </row>
    <row r="647" spans="1:61" ht="57" hidden="1" customHeight="1" outlineLevel="1" x14ac:dyDescent="0.45">
      <c r="A647" s="27">
        <v>528</v>
      </c>
      <c r="B647" s="27">
        <v>74</v>
      </c>
      <c r="C647" s="27" t="s">
        <v>978</v>
      </c>
      <c r="D647" s="27" t="s">
        <v>22</v>
      </c>
      <c r="E647" s="28">
        <v>8</v>
      </c>
      <c r="F647" s="29">
        <f>I647*E647</f>
        <v>45910.2</v>
      </c>
      <c r="G647" s="29">
        <f>J647*E647</f>
        <v>77633.870036101085</v>
      </c>
      <c r="H647" s="30">
        <f t="shared" si="180"/>
        <v>123544.07003610108</v>
      </c>
      <c r="I647" s="29">
        <v>5738.7749999999996</v>
      </c>
      <c r="J647" s="29">
        <v>9704.2337545126356</v>
      </c>
      <c r="K647" s="29">
        <f t="shared" si="177"/>
        <v>15443.008754512635</v>
      </c>
      <c r="L647" s="31" t="s">
        <v>979</v>
      </c>
    </row>
    <row r="648" spans="1:61" s="22" customFormat="1" collapsed="1" x14ac:dyDescent="0.45">
      <c r="A648" s="18"/>
      <c r="B648" s="18"/>
      <c r="C648" s="18" t="s">
        <v>980</v>
      </c>
      <c r="D648" s="18"/>
      <c r="E648" s="23"/>
      <c r="F648" s="35">
        <f t="shared" ref="F648:H648" si="197">SUM(F649:F650)</f>
        <v>1468800</v>
      </c>
      <c r="G648" s="35">
        <f t="shared" si="197"/>
        <v>519552.00000000012</v>
      </c>
      <c r="H648" s="35">
        <f t="shared" si="197"/>
        <v>1988352</v>
      </c>
      <c r="I648" s="35"/>
      <c r="J648" s="35"/>
      <c r="K648" s="25">
        <f t="shared" ref="K648:K698" si="198">I648+J648</f>
        <v>0</v>
      </c>
      <c r="L648" s="26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</row>
    <row r="649" spans="1:61" ht="42.75" hidden="1" customHeight="1" outlineLevel="1" x14ac:dyDescent="0.45">
      <c r="A649" s="27">
        <v>529</v>
      </c>
      <c r="B649" s="27">
        <v>75</v>
      </c>
      <c r="C649" s="27" t="s">
        <v>981</v>
      </c>
      <c r="D649" s="27" t="s">
        <v>635</v>
      </c>
      <c r="E649" s="28">
        <v>320</v>
      </c>
      <c r="F649" s="29">
        <f>I649*E649</f>
        <v>734400</v>
      </c>
      <c r="G649" s="29">
        <f>J649*E649</f>
        <v>422400.00000000012</v>
      </c>
      <c r="H649" s="30">
        <f t="shared" ref="H649:H698" si="199">F649+G649</f>
        <v>1156800</v>
      </c>
      <c r="I649" s="29">
        <v>2295</v>
      </c>
      <c r="J649" s="29">
        <v>1320.0000000000005</v>
      </c>
      <c r="K649" s="29">
        <f t="shared" si="198"/>
        <v>3615.0000000000005</v>
      </c>
      <c r="L649" s="31" t="s">
        <v>982</v>
      </c>
    </row>
    <row r="650" spans="1:61" ht="14.25" hidden="1" customHeight="1" outlineLevel="1" x14ac:dyDescent="0.45">
      <c r="A650" s="27">
        <v>530</v>
      </c>
      <c r="B650" s="27">
        <v>76</v>
      </c>
      <c r="C650" s="27" t="s">
        <v>983</v>
      </c>
      <c r="D650" s="27" t="s">
        <v>22</v>
      </c>
      <c r="E650" s="28">
        <v>128</v>
      </c>
      <c r="F650" s="29">
        <f>I650*E650</f>
        <v>734400</v>
      </c>
      <c r="G650" s="29">
        <f>J650*E650</f>
        <v>97152.000000000029</v>
      </c>
      <c r="H650" s="30">
        <f t="shared" si="199"/>
        <v>831552</v>
      </c>
      <c r="I650" s="29">
        <v>5737.5</v>
      </c>
      <c r="J650" s="29">
        <v>759.00000000000023</v>
      </c>
      <c r="K650" s="29">
        <f t="shared" si="198"/>
        <v>6496.5</v>
      </c>
      <c r="L650" s="31" t="s">
        <v>984</v>
      </c>
    </row>
    <row r="651" spans="1:61" s="22" customFormat="1" collapsed="1" x14ac:dyDescent="0.45">
      <c r="A651" s="18"/>
      <c r="B651" s="18"/>
      <c r="C651" s="18" t="s">
        <v>829</v>
      </c>
      <c r="D651" s="18"/>
      <c r="E651" s="23"/>
      <c r="F651" s="35">
        <f t="shared" ref="F651:H651" si="200">SUM(F652)</f>
        <v>714000</v>
      </c>
      <c r="G651" s="35">
        <f t="shared" si="200"/>
        <v>0</v>
      </c>
      <c r="H651" s="35">
        <f t="shared" si="200"/>
        <v>714000</v>
      </c>
      <c r="I651" s="35"/>
      <c r="J651" s="35"/>
      <c r="K651" s="25">
        <f t="shared" si="198"/>
        <v>0</v>
      </c>
      <c r="L651" s="26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</row>
    <row r="652" spans="1:61" ht="28.5" hidden="1" customHeight="1" outlineLevel="1" x14ac:dyDescent="0.45">
      <c r="A652" s="27">
        <v>531</v>
      </c>
      <c r="B652" s="27">
        <v>77</v>
      </c>
      <c r="C652" s="27" t="s">
        <v>985</v>
      </c>
      <c r="D652" s="27" t="s">
        <v>986</v>
      </c>
      <c r="E652" s="28">
        <v>1</v>
      </c>
      <c r="F652" s="29">
        <f>I652*E652</f>
        <v>714000</v>
      </c>
      <c r="G652" s="29">
        <f>J652*E652</f>
        <v>0</v>
      </c>
      <c r="H652" s="30">
        <f t="shared" si="199"/>
        <v>714000</v>
      </c>
      <c r="I652" s="29">
        <v>714000</v>
      </c>
      <c r="J652" s="29">
        <v>0</v>
      </c>
      <c r="K652" s="29">
        <f t="shared" si="198"/>
        <v>714000</v>
      </c>
      <c r="L652" s="31"/>
    </row>
    <row r="653" spans="1:61" s="17" customFormat="1" collapsed="1" x14ac:dyDescent="0.45">
      <c r="A653" s="11"/>
      <c r="B653" s="11"/>
      <c r="C653" s="11" t="s">
        <v>987</v>
      </c>
      <c r="D653" s="11"/>
      <c r="E653" s="19"/>
      <c r="F653" s="20">
        <f t="shared" ref="F653:H653" si="201">F654+F660+F666</f>
        <v>4216702.2768000001</v>
      </c>
      <c r="G653" s="20">
        <f t="shared" si="201"/>
        <v>1061917.956</v>
      </c>
      <c r="H653" s="20">
        <f t="shared" si="201"/>
        <v>5278620.2327999994</v>
      </c>
      <c r="I653" s="20"/>
      <c r="J653" s="20"/>
      <c r="K653" s="21">
        <f t="shared" si="198"/>
        <v>0</v>
      </c>
      <c r="L653" s="15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6"/>
      <c r="BE653" s="16"/>
      <c r="BF653" s="16"/>
      <c r="BG653" s="16"/>
      <c r="BH653" s="16"/>
      <c r="BI653" s="16"/>
    </row>
    <row r="654" spans="1:61" s="22" customFormat="1" x14ac:dyDescent="0.45">
      <c r="A654" s="18"/>
      <c r="B654" s="18"/>
      <c r="C654" s="18" t="s">
        <v>825</v>
      </c>
      <c r="D654" s="18"/>
      <c r="E654" s="23"/>
      <c r="F654" s="35">
        <f t="shared" ref="F654:H654" si="202">SUM(F655:F659)</f>
        <v>3165197.3685000003</v>
      </c>
      <c r="G654" s="35">
        <f t="shared" si="202"/>
        <v>0</v>
      </c>
      <c r="H654" s="35">
        <f t="shared" si="202"/>
        <v>3165197.3685000003</v>
      </c>
      <c r="I654" s="35"/>
      <c r="J654" s="35"/>
      <c r="K654" s="25">
        <f t="shared" si="198"/>
        <v>0</v>
      </c>
      <c r="L654" s="26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</row>
    <row r="655" spans="1:61" ht="57" hidden="1" customHeight="1" outlineLevel="1" x14ac:dyDescent="0.45">
      <c r="A655" s="27">
        <v>532</v>
      </c>
      <c r="B655" s="27">
        <v>78</v>
      </c>
      <c r="C655" s="27" t="s">
        <v>988</v>
      </c>
      <c r="D655" s="27" t="s">
        <v>203</v>
      </c>
      <c r="E655" s="28">
        <v>508.9</v>
      </c>
      <c r="F655" s="29">
        <f>I655*E655</f>
        <v>572283.495</v>
      </c>
      <c r="G655" s="29">
        <f>J655*E655</f>
        <v>0</v>
      </c>
      <c r="H655" s="30">
        <f t="shared" si="199"/>
        <v>572283.495</v>
      </c>
      <c r="I655" s="29">
        <v>1124.55</v>
      </c>
      <c r="J655" s="29">
        <v>0</v>
      </c>
      <c r="K655" s="29">
        <f t="shared" si="198"/>
        <v>1124.55</v>
      </c>
      <c r="L655" s="31" t="s">
        <v>989</v>
      </c>
    </row>
    <row r="656" spans="1:61" ht="42.75" hidden="1" customHeight="1" outlineLevel="1" x14ac:dyDescent="0.45">
      <c r="A656" s="27">
        <v>533</v>
      </c>
      <c r="B656" s="27">
        <v>79</v>
      </c>
      <c r="C656" s="27" t="s">
        <v>990</v>
      </c>
      <c r="D656" s="27" t="s">
        <v>203</v>
      </c>
      <c r="E656" s="28">
        <v>464.6</v>
      </c>
      <c r="F656" s="29">
        <f>I656*E656</f>
        <v>1904832.5886000004</v>
      </c>
      <c r="G656" s="29">
        <f>J656*E656</f>
        <v>0</v>
      </c>
      <c r="H656" s="30">
        <f t="shared" si="199"/>
        <v>1904832.5886000004</v>
      </c>
      <c r="I656" s="29">
        <v>4099.9410000000007</v>
      </c>
      <c r="J656" s="29">
        <v>0</v>
      </c>
      <c r="K656" s="29">
        <f t="shared" si="198"/>
        <v>4099.9410000000007</v>
      </c>
      <c r="L656" s="31" t="s">
        <v>991</v>
      </c>
    </row>
    <row r="657" spans="1:61" ht="42.75" hidden="1" customHeight="1" outlineLevel="1" x14ac:dyDescent="0.45">
      <c r="A657" s="27">
        <v>534</v>
      </c>
      <c r="B657" s="27">
        <v>80</v>
      </c>
      <c r="C657" s="27" t="s">
        <v>992</v>
      </c>
      <c r="D657" s="27" t="s">
        <v>203</v>
      </c>
      <c r="E657" s="28">
        <v>13.3</v>
      </c>
      <c r="F657" s="29">
        <f>I657*E657</f>
        <v>55781.12249999999</v>
      </c>
      <c r="G657" s="29">
        <f>J657*E657</f>
        <v>0</v>
      </c>
      <c r="H657" s="30">
        <f t="shared" si="199"/>
        <v>55781.12249999999</v>
      </c>
      <c r="I657" s="29">
        <v>4194.0693609022546</v>
      </c>
      <c r="J657" s="29">
        <v>0</v>
      </c>
      <c r="K657" s="29">
        <f t="shared" si="198"/>
        <v>4194.0693609022546</v>
      </c>
      <c r="L657" s="31"/>
    </row>
    <row r="658" spans="1:61" ht="42.75" hidden="1" customHeight="1" outlineLevel="1" x14ac:dyDescent="0.45">
      <c r="A658" s="27">
        <v>535</v>
      </c>
      <c r="B658" s="27">
        <v>81</v>
      </c>
      <c r="C658" s="27" t="s">
        <v>993</v>
      </c>
      <c r="D658" s="27" t="s">
        <v>203</v>
      </c>
      <c r="E658" s="28">
        <v>947.4</v>
      </c>
      <c r="F658" s="29">
        <f>I658*E658</f>
        <v>485546.38739999995</v>
      </c>
      <c r="G658" s="29">
        <f>J658*E658</f>
        <v>0</v>
      </c>
      <c r="H658" s="30">
        <f t="shared" si="199"/>
        <v>485546.38739999995</v>
      </c>
      <c r="I658" s="29">
        <v>512.50410322989228</v>
      </c>
      <c r="J658" s="29">
        <v>0</v>
      </c>
      <c r="K658" s="29">
        <f t="shared" si="198"/>
        <v>512.50410322989228</v>
      </c>
      <c r="L658" s="31"/>
    </row>
    <row r="659" spans="1:61" ht="28.5" hidden="1" customHeight="1" outlineLevel="1" x14ac:dyDescent="0.45">
      <c r="A659" s="27">
        <v>536</v>
      </c>
      <c r="B659" s="27">
        <v>82</v>
      </c>
      <c r="C659" s="27" t="s">
        <v>994</v>
      </c>
      <c r="D659" s="27" t="s">
        <v>109</v>
      </c>
      <c r="E659" s="28">
        <v>45.674999999999997</v>
      </c>
      <c r="F659" s="29">
        <f>I659*E659</f>
        <v>146753.77499999999</v>
      </c>
      <c r="G659" s="29">
        <f>J659*E659</f>
        <v>0</v>
      </c>
      <c r="H659" s="30">
        <f t="shared" si="199"/>
        <v>146753.77499999999</v>
      </c>
      <c r="I659" s="29">
        <v>3213</v>
      </c>
      <c r="J659" s="29">
        <v>0</v>
      </c>
      <c r="K659" s="29">
        <f t="shared" si="198"/>
        <v>3213</v>
      </c>
      <c r="L659" s="31" t="s">
        <v>995</v>
      </c>
    </row>
    <row r="660" spans="1:61" s="22" customFormat="1" collapsed="1" x14ac:dyDescent="0.45">
      <c r="A660" s="18"/>
      <c r="B660" s="18"/>
      <c r="C660" s="18" t="s">
        <v>792</v>
      </c>
      <c r="D660" s="18"/>
      <c r="E660" s="23"/>
      <c r="F660" s="35">
        <f t="shared" ref="F660:H660" si="203">SUM(F661:F665)</f>
        <v>391280.8995</v>
      </c>
      <c r="G660" s="35">
        <f t="shared" si="203"/>
        <v>0</v>
      </c>
      <c r="H660" s="35">
        <f t="shared" si="203"/>
        <v>391280.8995</v>
      </c>
      <c r="I660" s="35"/>
      <c r="J660" s="35"/>
      <c r="K660" s="25">
        <f t="shared" si="198"/>
        <v>0</v>
      </c>
      <c r="L660" s="26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</row>
    <row r="661" spans="1:61" ht="28.5" hidden="1" customHeight="1" outlineLevel="1" x14ac:dyDescent="0.45">
      <c r="A661" s="27">
        <v>537</v>
      </c>
      <c r="B661" s="27">
        <v>83</v>
      </c>
      <c r="C661" s="27" t="s">
        <v>996</v>
      </c>
      <c r="D661" s="27" t="s">
        <v>997</v>
      </c>
      <c r="E661" s="28">
        <v>6</v>
      </c>
      <c r="F661" s="29">
        <f>I661*E661</f>
        <v>275400</v>
      </c>
      <c r="G661" s="29">
        <f>J661*E661</f>
        <v>0</v>
      </c>
      <c r="H661" s="30">
        <f t="shared" si="199"/>
        <v>275400</v>
      </c>
      <c r="I661" s="29">
        <v>45900</v>
      </c>
      <c r="J661" s="29">
        <v>0</v>
      </c>
      <c r="K661" s="29">
        <f t="shared" si="198"/>
        <v>45900</v>
      </c>
      <c r="L661" s="31"/>
    </row>
    <row r="662" spans="1:61" ht="57" hidden="1" customHeight="1" outlineLevel="1" x14ac:dyDescent="0.45">
      <c r="A662" s="27">
        <v>538</v>
      </c>
      <c r="B662" s="27">
        <v>84</v>
      </c>
      <c r="C662" s="27" t="s">
        <v>998</v>
      </c>
      <c r="D662" s="27" t="s">
        <v>635</v>
      </c>
      <c r="E662" s="28">
        <v>88.6</v>
      </c>
      <c r="F662" s="29">
        <f>I662*E662</f>
        <v>33348.354300000006</v>
      </c>
      <c r="G662" s="29">
        <f>J662*E662</f>
        <v>0</v>
      </c>
      <c r="H662" s="30">
        <f t="shared" si="199"/>
        <v>33348.354300000006</v>
      </c>
      <c r="I662" s="29">
        <v>376.39226072234771</v>
      </c>
      <c r="J662" s="29">
        <v>0</v>
      </c>
      <c r="K662" s="29">
        <f t="shared" si="198"/>
        <v>376.39226072234771</v>
      </c>
      <c r="L662" s="31"/>
    </row>
    <row r="663" spans="1:61" ht="57" hidden="1" customHeight="1" outlineLevel="1" x14ac:dyDescent="0.45">
      <c r="A663" s="27">
        <v>539</v>
      </c>
      <c r="B663" s="27">
        <v>85</v>
      </c>
      <c r="C663" s="27" t="s">
        <v>999</v>
      </c>
      <c r="D663" s="27" t="s">
        <v>635</v>
      </c>
      <c r="E663" s="28">
        <v>27.8</v>
      </c>
      <c r="F663" s="29">
        <f>I663*E663</f>
        <v>14126.000400000001</v>
      </c>
      <c r="G663" s="29">
        <f>J663*E663</f>
        <v>0</v>
      </c>
      <c r="H663" s="30">
        <f t="shared" si="199"/>
        <v>14126.000400000001</v>
      </c>
      <c r="I663" s="29">
        <v>508.12951079136695</v>
      </c>
      <c r="J663" s="29">
        <v>0</v>
      </c>
      <c r="K663" s="29">
        <f t="shared" si="198"/>
        <v>508.12951079136695</v>
      </c>
      <c r="L663" s="31"/>
    </row>
    <row r="664" spans="1:61" ht="57" hidden="1" customHeight="1" outlineLevel="1" x14ac:dyDescent="0.45">
      <c r="A664" s="27">
        <v>540</v>
      </c>
      <c r="B664" s="27">
        <v>86</v>
      </c>
      <c r="C664" s="27" t="s">
        <v>1000</v>
      </c>
      <c r="D664" s="27" t="s">
        <v>109</v>
      </c>
      <c r="E664" s="28">
        <v>17.672000000000001</v>
      </c>
      <c r="F664" s="29">
        <f>I664*E664</f>
        <v>11626.408799999999</v>
      </c>
      <c r="G664" s="29">
        <f>J664*E664</f>
        <v>0</v>
      </c>
      <c r="H664" s="30">
        <f t="shared" si="199"/>
        <v>11626.408799999999</v>
      </c>
      <c r="I664" s="29">
        <v>657.9</v>
      </c>
      <c r="J664" s="29">
        <v>0</v>
      </c>
      <c r="K664" s="29">
        <f t="shared" si="198"/>
        <v>657.9</v>
      </c>
      <c r="L664" s="31"/>
    </row>
    <row r="665" spans="1:61" ht="42.75" hidden="1" customHeight="1" outlineLevel="1" x14ac:dyDescent="0.45">
      <c r="A665" s="27">
        <v>541</v>
      </c>
      <c r="B665" s="27">
        <v>87</v>
      </c>
      <c r="C665" s="27" t="s">
        <v>1001</v>
      </c>
      <c r="D665" s="27" t="s">
        <v>109</v>
      </c>
      <c r="E665" s="28">
        <v>17.672000000000001</v>
      </c>
      <c r="F665" s="29">
        <f>I665*E665</f>
        <v>56780.135999999999</v>
      </c>
      <c r="G665" s="29">
        <f>J665*E665</f>
        <v>0</v>
      </c>
      <c r="H665" s="30">
        <f t="shared" si="199"/>
        <v>56780.135999999999</v>
      </c>
      <c r="I665" s="29">
        <v>3213</v>
      </c>
      <c r="J665" s="29">
        <v>0</v>
      </c>
      <c r="K665" s="29">
        <f t="shared" si="198"/>
        <v>3213</v>
      </c>
      <c r="L665" s="31" t="s">
        <v>1002</v>
      </c>
    </row>
    <row r="666" spans="1:61" s="22" customFormat="1" collapsed="1" x14ac:dyDescent="0.45">
      <c r="A666" s="18"/>
      <c r="B666" s="18"/>
      <c r="C666" s="18" t="s">
        <v>794</v>
      </c>
      <c r="D666" s="18"/>
      <c r="E666" s="23"/>
      <c r="F666" s="35">
        <f t="shared" ref="F666:H666" si="204">SUM(F667:F673)</f>
        <v>660224.00879999995</v>
      </c>
      <c r="G666" s="35">
        <f t="shared" si="204"/>
        <v>1061917.956</v>
      </c>
      <c r="H666" s="35">
        <f t="shared" si="204"/>
        <v>1722141.9647999997</v>
      </c>
      <c r="I666" s="35"/>
      <c r="J666" s="35"/>
      <c r="K666" s="25">
        <f t="shared" si="198"/>
        <v>0</v>
      </c>
      <c r="L666" s="26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</row>
    <row r="667" spans="1:61" ht="28.5" hidden="1" customHeight="1" outlineLevel="1" x14ac:dyDescent="0.45">
      <c r="A667" s="27">
        <v>542</v>
      </c>
      <c r="B667" s="27">
        <v>88</v>
      </c>
      <c r="C667" s="27" t="s">
        <v>1003</v>
      </c>
      <c r="D667" s="27" t="s">
        <v>635</v>
      </c>
      <c r="E667" s="28">
        <v>12</v>
      </c>
      <c r="F667" s="29">
        <f t="shared" ref="F667:F673" si="205">I667*E667</f>
        <v>12904.876799999998</v>
      </c>
      <c r="G667" s="29">
        <f t="shared" ref="G667:G673" si="206">J667*E667</f>
        <v>29700</v>
      </c>
      <c r="H667" s="30">
        <f t="shared" si="199"/>
        <v>42604.876799999998</v>
      </c>
      <c r="I667" s="29">
        <v>1075.4063999999998</v>
      </c>
      <c r="J667" s="29">
        <v>2475</v>
      </c>
      <c r="K667" s="29">
        <f t="shared" si="198"/>
        <v>3550.4063999999998</v>
      </c>
      <c r="L667" s="31" t="s">
        <v>1004</v>
      </c>
    </row>
    <row r="668" spans="1:61" ht="28.5" hidden="1" customHeight="1" outlineLevel="1" x14ac:dyDescent="0.45">
      <c r="A668" s="27">
        <v>543</v>
      </c>
      <c r="B668" s="27">
        <v>89</v>
      </c>
      <c r="C668" s="27" t="s">
        <v>1005</v>
      </c>
      <c r="D668" s="27" t="s">
        <v>635</v>
      </c>
      <c r="E668" s="28">
        <v>6</v>
      </c>
      <c r="F668" s="29">
        <f t="shared" si="205"/>
        <v>8710.7796000000017</v>
      </c>
      <c r="G668" s="29">
        <f t="shared" si="206"/>
        <v>22275.000000000004</v>
      </c>
      <c r="H668" s="30">
        <f t="shared" si="199"/>
        <v>30985.779600000005</v>
      </c>
      <c r="I668" s="29">
        <v>1451.7966000000001</v>
      </c>
      <c r="J668" s="29">
        <v>3712.5000000000005</v>
      </c>
      <c r="K668" s="29">
        <f t="shared" si="198"/>
        <v>5164.2966000000006</v>
      </c>
      <c r="L668" s="31" t="s">
        <v>1006</v>
      </c>
    </row>
    <row r="669" spans="1:61" ht="28.5" hidden="1" customHeight="1" outlineLevel="1" x14ac:dyDescent="0.45">
      <c r="A669" s="27">
        <v>544</v>
      </c>
      <c r="B669" s="27">
        <v>90</v>
      </c>
      <c r="C669" s="27" t="s">
        <v>1007</v>
      </c>
      <c r="D669" s="27" t="s">
        <v>635</v>
      </c>
      <c r="E669" s="28">
        <v>122</v>
      </c>
      <c r="F669" s="29">
        <f t="shared" si="205"/>
        <v>247967.2224</v>
      </c>
      <c r="G669" s="29">
        <f t="shared" si="206"/>
        <v>671536.8</v>
      </c>
      <c r="H669" s="30">
        <f t="shared" si="199"/>
        <v>919504.02240000002</v>
      </c>
      <c r="I669" s="29">
        <v>2032.5182163934426</v>
      </c>
      <c r="J669" s="29">
        <v>5504.4000000000005</v>
      </c>
      <c r="K669" s="29">
        <f t="shared" si="198"/>
        <v>7536.9182163934429</v>
      </c>
      <c r="L669" s="31" t="s">
        <v>1008</v>
      </c>
    </row>
    <row r="670" spans="1:61" ht="171" hidden="1" customHeight="1" outlineLevel="1" x14ac:dyDescent="0.45">
      <c r="A670" s="27">
        <v>545</v>
      </c>
      <c r="B670" s="27">
        <v>91</v>
      </c>
      <c r="C670" s="27" t="s">
        <v>1009</v>
      </c>
      <c r="D670" s="27" t="s">
        <v>997</v>
      </c>
      <c r="E670" s="28">
        <v>5</v>
      </c>
      <c r="F670" s="29">
        <f t="shared" si="205"/>
        <v>306608.06789999997</v>
      </c>
      <c r="G670" s="29">
        <f t="shared" si="206"/>
        <v>240899.17499999999</v>
      </c>
      <c r="H670" s="30">
        <f t="shared" si="199"/>
        <v>547507.24289999995</v>
      </c>
      <c r="I670" s="29">
        <v>61321.613579999997</v>
      </c>
      <c r="J670" s="29">
        <v>48179.834999999999</v>
      </c>
      <c r="K670" s="29">
        <f t="shared" si="198"/>
        <v>109501.44858</v>
      </c>
      <c r="L670" s="31" t="s">
        <v>1010</v>
      </c>
    </row>
    <row r="671" spans="1:61" ht="28.5" hidden="1" customHeight="1" outlineLevel="1" x14ac:dyDescent="0.45">
      <c r="A671" s="27">
        <v>546</v>
      </c>
      <c r="B671" s="27">
        <v>92</v>
      </c>
      <c r="C671" s="27" t="s">
        <v>1011</v>
      </c>
      <c r="D671" s="27" t="s">
        <v>17</v>
      </c>
      <c r="E671" s="28">
        <v>116.4</v>
      </c>
      <c r="F671" s="29">
        <f t="shared" si="205"/>
        <v>46701.062100000003</v>
      </c>
      <c r="G671" s="29">
        <f t="shared" si="206"/>
        <v>39550.5</v>
      </c>
      <c r="H671" s="30">
        <f t="shared" si="199"/>
        <v>86251.56210000001</v>
      </c>
      <c r="I671" s="29">
        <v>401.21187371134022</v>
      </c>
      <c r="J671" s="29">
        <v>339.78092783505156</v>
      </c>
      <c r="K671" s="29">
        <f t="shared" si="198"/>
        <v>740.99280154639177</v>
      </c>
      <c r="L671" s="31" t="s">
        <v>1012</v>
      </c>
    </row>
    <row r="672" spans="1:61" ht="42.75" hidden="1" customHeight="1" outlineLevel="1" x14ac:dyDescent="0.45">
      <c r="A672" s="27">
        <v>547</v>
      </c>
      <c r="B672" s="27">
        <v>93</v>
      </c>
      <c r="C672" s="27" t="s">
        <v>1013</v>
      </c>
      <c r="D672" s="27" t="s">
        <v>22</v>
      </c>
      <c r="E672" s="28">
        <v>18</v>
      </c>
      <c r="F672" s="29">
        <f t="shared" si="205"/>
        <v>23256</v>
      </c>
      <c r="G672" s="29">
        <f t="shared" si="206"/>
        <v>0</v>
      </c>
      <c r="H672" s="30">
        <f t="shared" si="199"/>
        <v>23256</v>
      </c>
      <c r="I672" s="29">
        <v>1292</v>
      </c>
      <c r="J672" s="29">
        <v>0</v>
      </c>
      <c r="K672" s="29">
        <f t="shared" si="198"/>
        <v>1292</v>
      </c>
      <c r="L672" s="31" t="s">
        <v>1014</v>
      </c>
    </row>
    <row r="673" spans="1:61" ht="42.75" hidden="1" customHeight="1" outlineLevel="1" x14ac:dyDescent="0.45">
      <c r="A673" s="27">
        <v>548</v>
      </c>
      <c r="B673" s="27">
        <v>94</v>
      </c>
      <c r="C673" s="27" t="s">
        <v>1015</v>
      </c>
      <c r="D673" s="27" t="s">
        <v>680</v>
      </c>
      <c r="E673" s="28">
        <v>18</v>
      </c>
      <c r="F673" s="29">
        <f t="shared" si="205"/>
        <v>14076</v>
      </c>
      <c r="G673" s="29">
        <f t="shared" si="206"/>
        <v>57956.481</v>
      </c>
      <c r="H673" s="30">
        <f t="shared" si="199"/>
        <v>72032.481</v>
      </c>
      <c r="I673" s="29">
        <v>782</v>
      </c>
      <c r="J673" s="29">
        <v>3219.8045000000002</v>
      </c>
      <c r="K673" s="29">
        <f t="shared" si="198"/>
        <v>4001.8045000000002</v>
      </c>
      <c r="L673" s="31" t="s">
        <v>1016</v>
      </c>
    </row>
    <row r="674" spans="1:61" s="17" customFormat="1" ht="71.25" customHeight="1" collapsed="1" x14ac:dyDescent="0.45">
      <c r="A674" s="11"/>
      <c r="B674" s="11"/>
      <c r="C674" s="11" t="s">
        <v>1017</v>
      </c>
      <c r="D674" s="11"/>
      <c r="E674" s="19"/>
      <c r="F674" s="34">
        <f>F675+F686</f>
        <v>3380489.1</v>
      </c>
      <c r="G674" s="34">
        <f t="shared" ref="G674:H674" si="207">G675+G686</f>
        <v>4834469.4419999998</v>
      </c>
      <c r="H674" s="34">
        <f t="shared" si="207"/>
        <v>8214958.5420000004</v>
      </c>
      <c r="I674" s="34"/>
      <c r="J674" s="34"/>
      <c r="K674" s="21">
        <f t="shared" si="198"/>
        <v>0</v>
      </c>
      <c r="L674" s="15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6"/>
      <c r="BE674" s="16"/>
      <c r="BF674" s="16"/>
      <c r="BG674" s="16"/>
      <c r="BH674" s="16"/>
      <c r="BI674" s="16"/>
    </row>
    <row r="675" spans="1:61" s="50" customFormat="1" ht="28.5" x14ac:dyDescent="0.45">
      <c r="A675" s="43"/>
      <c r="B675" s="43"/>
      <c r="C675" s="43" t="s">
        <v>1018</v>
      </c>
      <c r="D675" s="43"/>
      <c r="E675" s="48"/>
      <c r="F675" s="46">
        <f t="shared" ref="F675:H675" si="208">F676+F680</f>
        <v>1781047.5</v>
      </c>
      <c r="G675" s="46">
        <f t="shared" si="208"/>
        <v>2927296.6140000001</v>
      </c>
      <c r="H675" s="46">
        <f t="shared" si="208"/>
        <v>4708344.1140000001</v>
      </c>
      <c r="I675" s="46"/>
      <c r="J675" s="46"/>
      <c r="K675" s="47">
        <f t="shared" si="198"/>
        <v>0</v>
      </c>
      <c r="L675" s="44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  <c r="AE675" s="49"/>
      <c r="AF675" s="49"/>
      <c r="AG675" s="49"/>
      <c r="AH675" s="49"/>
      <c r="AI675" s="49"/>
      <c r="AJ675" s="49"/>
      <c r="AK675" s="49"/>
      <c r="AL675" s="49"/>
      <c r="AM675" s="49"/>
      <c r="AN675" s="49"/>
      <c r="AO675" s="49"/>
      <c r="AP675" s="49"/>
      <c r="AQ675" s="49"/>
      <c r="AR675" s="49"/>
      <c r="AS675" s="49"/>
      <c r="AT675" s="49"/>
      <c r="AU675" s="49"/>
      <c r="AV675" s="49"/>
      <c r="AW675" s="49"/>
      <c r="AX675" s="49"/>
      <c r="AY675" s="49"/>
      <c r="AZ675" s="49"/>
      <c r="BA675" s="49"/>
      <c r="BB675" s="49"/>
      <c r="BC675" s="49"/>
      <c r="BD675" s="49"/>
      <c r="BE675" s="49"/>
      <c r="BF675" s="49"/>
      <c r="BG675" s="49"/>
      <c r="BH675" s="49"/>
      <c r="BI675" s="49"/>
    </row>
    <row r="676" spans="1:61" s="22" customFormat="1" x14ac:dyDescent="0.45">
      <c r="A676" s="18"/>
      <c r="B676" s="18"/>
      <c r="C676" s="18" t="s">
        <v>1019</v>
      </c>
      <c r="D676" s="18"/>
      <c r="E676" s="23"/>
      <c r="F676" s="35">
        <f t="shared" ref="F676:H676" si="209">SUM(F677:F679)</f>
        <v>563040</v>
      </c>
      <c r="G676" s="35">
        <f t="shared" si="209"/>
        <v>1317725.6400000001</v>
      </c>
      <c r="H676" s="35">
        <f t="shared" si="209"/>
        <v>1880765.6400000001</v>
      </c>
      <c r="I676" s="35"/>
      <c r="J676" s="35"/>
      <c r="K676" s="25">
        <f t="shared" si="198"/>
        <v>0</v>
      </c>
      <c r="L676" s="26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</row>
    <row r="677" spans="1:61" ht="42.75" hidden="1" customHeight="1" outlineLevel="1" x14ac:dyDescent="0.45">
      <c r="A677" s="27">
        <v>549</v>
      </c>
      <c r="B677" s="27">
        <v>95</v>
      </c>
      <c r="C677" s="27" t="s">
        <v>1020</v>
      </c>
      <c r="D677" s="27" t="s">
        <v>22</v>
      </c>
      <c r="E677" s="28">
        <v>8</v>
      </c>
      <c r="F677" s="29">
        <f>I677*E677</f>
        <v>183600</v>
      </c>
      <c r="G677" s="29">
        <f>J677*E677</f>
        <v>1072502.6400000001</v>
      </c>
      <c r="H677" s="30">
        <f t="shared" si="199"/>
        <v>1256102.6400000001</v>
      </c>
      <c r="I677" s="29">
        <v>22950</v>
      </c>
      <c r="J677" s="29">
        <v>134062.83000000002</v>
      </c>
      <c r="K677" s="29">
        <f t="shared" si="198"/>
        <v>157012.83000000002</v>
      </c>
      <c r="L677" s="31" t="s">
        <v>1021</v>
      </c>
    </row>
    <row r="678" spans="1:61" ht="28.5" hidden="1" customHeight="1" outlineLevel="1" x14ac:dyDescent="0.45">
      <c r="A678" s="27">
        <v>550</v>
      </c>
      <c r="B678" s="27">
        <v>96</v>
      </c>
      <c r="C678" s="27" t="s">
        <v>1022</v>
      </c>
      <c r="D678" s="27" t="s">
        <v>22</v>
      </c>
      <c r="E678" s="28">
        <v>116</v>
      </c>
      <c r="F678" s="29">
        <f>I678*E678</f>
        <v>354960</v>
      </c>
      <c r="G678" s="29">
        <f>J678*E678</f>
        <v>240207.00000000006</v>
      </c>
      <c r="H678" s="30">
        <f t="shared" si="199"/>
        <v>595167</v>
      </c>
      <c r="I678" s="29">
        <v>3060</v>
      </c>
      <c r="J678" s="29">
        <v>2070.7500000000005</v>
      </c>
      <c r="K678" s="29">
        <f t="shared" si="198"/>
        <v>5130.75</v>
      </c>
      <c r="L678" s="31" t="s">
        <v>1023</v>
      </c>
    </row>
    <row r="679" spans="1:61" ht="22.9" hidden="1" customHeight="1" outlineLevel="1" x14ac:dyDescent="0.45">
      <c r="A679" s="27">
        <v>551</v>
      </c>
      <c r="B679" s="27">
        <v>97</v>
      </c>
      <c r="C679" s="27" t="s">
        <v>1024</v>
      </c>
      <c r="D679" s="27" t="s">
        <v>22</v>
      </c>
      <c r="E679" s="28">
        <v>16</v>
      </c>
      <c r="F679" s="29">
        <f>I679*E679</f>
        <v>24480</v>
      </c>
      <c r="G679" s="29">
        <f>J679*E679</f>
        <v>5016</v>
      </c>
      <c r="H679" s="30">
        <f t="shared" si="199"/>
        <v>29496</v>
      </c>
      <c r="I679" s="29">
        <v>1530</v>
      </c>
      <c r="J679" s="29">
        <v>313.5</v>
      </c>
      <c r="K679" s="29">
        <f t="shared" si="198"/>
        <v>1843.5</v>
      </c>
      <c r="L679" s="31" t="s">
        <v>1025</v>
      </c>
    </row>
    <row r="680" spans="1:61" s="22" customFormat="1" ht="28.5" customHeight="1" collapsed="1" x14ac:dyDescent="0.45">
      <c r="A680" s="18"/>
      <c r="B680" s="18"/>
      <c r="C680" s="18" t="s">
        <v>980</v>
      </c>
      <c r="D680" s="18"/>
      <c r="E680" s="23"/>
      <c r="F680" s="35">
        <f t="shared" ref="F680:H680" si="210">SUM(F681:F685)</f>
        <v>1218007.5</v>
      </c>
      <c r="G680" s="35">
        <f t="shared" si="210"/>
        <v>1609570.9739999999</v>
      </c>
      <c r="H680" s="35">
        <f t="shared" si="210"/>
        <v>2827578.4739999999</v>
      </c>
      <c r="I680" s="35"/>
      <c r="J680" s="35"/>
      <c r="K680" s="25">
        <f t="shared" si="198"/>
        <v>0</v>
      </c>
      <c r="L680" s="26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</row>
    <row r="681" spans="1:61" ht="28.5" hidden="1" customHeight="1" outlineLevel="1" x14ac:dyDescent="0.45">
      <c r="A681" s="27">
        <v>552</v>
      </c>
      <c r="B681" s="27">
        <v>98</v>
      </c>
      <c r="C681" s="27" t="s">
        <v>1026</v>
      </c>
      <c r="D681" s="27" t="s">
        <v>22</v>
      </c>
      <c r="E681" s="28">
        <v>16</v>
      </c>
      <c r="F681" s="29">
        <f>I681*E681</f>
        <v>61200</v>
      </c>
      <c r="G681" s="29">
        <f>J681*E681</f>
        <v>722242.22400000005</v>
      </c>
      <c r="H681" s="30">
        <f t="shared" si="199"/>
        <v>783442.22400000005</v>
      </c>
      <c r="I681" s="29">
        <v>3825</v>
      </c>
      <c r="J681" s="29">
        <v>45140.139000000003</v>
      </c>
      <c r="K681" s="29">
        <f t="shared" si="198"/>
        <v>48965.139000000003</v>
      </c>
      <c r="L681" s="31" t="s">
        <v>1027</v>
      </c>
    </row>
    <row r="682" spans="1:61" ht="85.5" hidden="1" customHeight="1" outlineLevel="1" x14ac:dyDescent="0.45">
      <c r="A682" s="27">
        <v>553</v>
      </c>
      <c r="B682" s="27">
        <v>99</v>
      </c>
      <c r="C682" s="27" t="s">
        <v>1028</v>
      </c>
      <c r="D682" s="27" t="s">
        <v>635</v>
      </c>
      <c r="E682" s="28">
        <v>2025</v>
      </c>
      <c r="F682" s="29">
        <f>I682*E682</f>
        <v>206550.00000000003</v>
      </c>
      <c r="G682" s="29">
        <f>J682*E682</f>
        <v>441045</v>
      </c>
      <c r="H682" s="30">
        <f t="shared" si="199"/>
        <v>647595</v>
      </c>
      <c r="I682" s="29">
        <v>102.00000000000001</v>
      </c>
      <c r="J682" s="29">
        <v>217.8</v>
      </c>
      <c r="K682" s="29">
        <f t="shared" si="198"/>
        <v>319.8</v>
      </c>
      <c r="L682" s="31" t="s">
        <v>1029</v>
      </c>
    </row>
    <row r="683" spans="1:61" ht="171" hidden="1" customHeight="1" outlineLevel="1" x14ac:dyDescent="0.45">
      <c r="A683" s="27">
        <v>554</v>
      </c>
      <c r="B683" s="27">
        <v>100</v>
      </c>
      <c r="C683" s="27" t="s">
        <v>1030</v>
      </c>
      <c r="D683" s="27" t="s">
        <v>635</v>
      </c>
      <c r="E683" s="28">
        <v>2025</v>
      </c>
      <c r="F683" s="29">
        <f>I683*E683</f>
        <v>934638.75</v>
      </c>
      <c r="G683" s="29">
        <f>J683*E683</f>
        <v>431021.25000000006</v>
      </c>
      <c r="H683" s="30">
        <f t="shared" si="199"/>
        <v>1365660</v>
      </c>
      <c r="I683" s="29">
        <v>461.55</v>
      </c>
      <c r="J683" s="29">
        <v>212.85000000000002</v>
      </c>
      <c r="K683" s="29">
        <f t="shared" si="198"/>
        <v>674.40000000000009</v>
      </c>
      <c r="L683" s="31" t="s">
        <v>1031</v>
      </c>
    </row>
    <row r="684" spans="1:61" ht="28.5" hidden="1" customHeight="1" outlineLevel="1" x14ac:dyDescent="0.45">
      <c r="A684" s="27">
        <v>555</v>
      </c>
      <c r="B684" s="27">
        <v>101</v>
      </c>
      <c r="C684" s="27" t="s">
        <v>1032</v>
      </c>
      <c r="D684" s="27" t="s">
        <v>635</v>
      </c>
      <c r="E684" s="28">
        <v>5</v>
      </c>
      <c r="F684" s="29">
        <f>I684*E684</f>
        <v>2868.75</v>
      </c>
      <c r="G684" s="29">
        <f>J684*E684</f>
        <v>7012.5</v>
      </c>
      <c r="H684" s="30">
        <f t="shared" si="199"/>
        <v>9881.25</v>
      </c>
      <c r="I684" s="29">
        <v>573.75</v>
      </c>
      <c r="J684" s="29">
        <v>1402.5</v>
      </c>
      <c r="K684" s="29">
        <f t="shared" si="198"/>
        <v>1976.25</v>
      </c>
      <c r="L684" s="31" t="s">
        <v>1033</v>
      </c>
    </row>
    <row r="685" spans="1:61" ht="14.25" hidden="1" customHeight="1" outlineLevel="1" x14ac:dyDescent="0.45">
      <c r="A685" s="27">
        <v>556</v>
      </c>
      <c r="B685" s="27">
        <v>102</v>
      </c>
      <c r="C685" s="27" t="s">
        <v>1034</v>
      </c>
      <c r="D685" s="27" t="s">
        <v>1035</v>
      </c>
      <c r="E685" s="28">
        <v>10</v>
      </c>
      <c r="F685" s="29">
        <f>I685*E685</f>
        <v>12750</v>
      </c>
      <c r="G685" s="29">
        <f>J685*E685</f>
        <v>8250.0000000000018</v>
      </c>
      <c r="H685" s="30">
        <f t="shared" si="199"/>
        <v>21000</v>
      </c>
      <c r="I685" s="29">
        <v>1275</v>
      </c>
      <c r="J685" s="29">
        <v>825.00000000000011</v>
      </c>
      <c r="K685" s="29">
        <f t="shared" si="198"/>
        <v>2100</v>
      </c>
      <c r="L685" s="31" t="s">
        <v>1036</v>
      </c>
    </row>
    <row r="686" spans="1:61" s="50" customFormat="1" ht="28.5" collapsed="1" x14ac:dyDescent="0.45">
      <c r="A686" s="43"/>
      <c r="B686" s="43"/>
      <c r="C686" s="43" t="s">
        <v>1037</v>
      </c>
      <c r="D686" s="43"/>
      <c r="E686" s="48"/>
      <c r="F686" s="46">
        <f t="shared" ref="F686:H686" si="211">F687+F690</f>
        <v>1599441.6</v>
      </c>
      <c r="G686" s="46">
        <f t="shared" si="211"/>
        <v>1907172.8280000002</v>
      </c>
      <c r="H686" s="46">
        <f t="shared" si="211"/>
        <v>3506614.4280000003</v>
      </c>
      <c r="I686" s="46"/>
      <c r="J686" s="46"/>
      <c r="K686" s="47">
        <f t="shared" si="198"/>
        <v>0</v>
      </c>
      <c r="L686" s="44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  <c r="AE686" s="49"/>
      <c r="AF686" s="49"/>
      <c r="AG686" s="49"/>
      <c r="AH686" s="49"/>
      <c r="AI686" s="49"/>
      <c r="AJ686" s="49"/>
      <c r="AK686" s="49"/>
      <c r="AL686" s="49"/>
      <c r="AM686" s="49"/>
      <c r="AN686" s="49"/>
      <c r="AO686" s="49"/>
      <c r="AP686" s="49"/>
      <c r="AQ686" s="49"/>
      <c r="AR686" s="49"/>
      <c r="AS686" s="49"/>
      <c r="AT686" s="49"/>
      <c r="AU686" s="49"/>
      <c r="AV686" s="49"/>
      <c r="AW686" s="49"/>
      <c r="AX686" s="49"/>
      <c r="AY686" s="49"/>
      <c r="AZ686" s="49"/>
      <c r="BA686" s="49"/>
      <c r="BB686" s="49"/>
      <c r="BC686" s="49"/>
      <c r="BD686" s="49"/>
      <c r="BE686" s="49"/>
      <c r="BF686" s="49"/>
      <c r="BG686" s="49"/>
      <c r="BH686" s="49"/>
      <c r="BI686" s="49"/>
    </row>
    <row r="687" spans="1:61" s="22" customFormat="1" ht="28.5" x14ac:dyDescent="0.45">
      <c r="A687" s="18"/>
      <c r="B687" s="18"/>
      <c r="C687" s="18" t="s">
        <v>1019</v>
      </c>
      <c r="D687" s="18"/>
      <c r="E687" s="23"/>
      <c r="F687" s="35">
        <f t="shared" ref="F687:H687" si="212">SUM(F688:F689)</f>
        <v>327037.5</v>
      </c>
      <c r="G687" s="35">
        <f t="shared" si="212"/>
        <v>837702.3600000001</v>
      </c>
      <c r="H687" s="35">
        <f t="shared" si="212"/>
        <v>1164739.8600000001</v>
      </c>
      <c r="I687" s="35"/>
      <c r="J687" s="35"/>
      <c r="K687" s="25">
        <f t="shared" si="198"/>
        <v>0</v>
      </c>
      <c r="L687" s="26" t="s">
        <v>1038</v>
      </c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</row>
    <row r="688" spans="1:61" ht="28.5" hidden="1" customHeight="1" outlineLevel="1" x14ac:dyDescent="0.45">
      <c r="A688" s="27">
        <v>557</v>
      </c>
      <c r="B688" s="27">
        <v>103</v>
      </c>
      <c r="C688" s="27" t="s">
        <v>1039</v>
      </c>
      <c r="D688" s="27" t="s">
        <v>22</v>
      </c>
      <c r="E688" s="28">
        <v>4</v>
      </c>
      <c r="F688" s="29">
        <f>I688*E688</f>
        <v>110160</v>
      </c>
      <c r="G688" s="29">
        <f>J688*E688</f>
        <v>380322.36000000004</v>
      </c>
      <c r="H688" s="30">
        <f t="shared" si="199"/>
        <v>490482.36000000004</v>
      </c>
      <c r="I688" s="29">
        <v>27540</v>
      </c>
      <c r="J688" s="29">
        <v>95080.590000000011</v>
      </c>
      <c r="K688" s="29">
        <f t="shared" si="198"/>
        <v>122620.59000000001</v>
      </c>
      <c r="L688" s="31" t="s">
        <v>1040</v>
      </c>
    </row>
    <row r="689" spans="1:61" ht="28.5" hidden="1" customHeight="1" outlineLevel="1" x14ac:dyDescent="0.45">
      <c r="A689" s="27">
        <v>558</v>
      </c>
      <c r="B689" s="27">
        <v>104</v>
      </c>
      <c r="C689" s="27" t="s">
        <v>1022</v>
      </c>
      <c r="D689" s="27" t="s">
        <v>22</v>
      </c>
      <c r="E689" s="28">
        <v>63</v>
      </c>
      <c r="F689" s="29">
        <f>I689*E689</f>
        <v>216877.5</v>
      </c>
      <c r="G689" s="29">
        <f>J689*E689</f>
        <v>457380.00000000012</v>
      </c>
      <c r="H689" s="30">
        <f t="shared" si="199"/>
        <v>674257.50000000012</v>
      </c>
      <c r="I689" s="29">
        <v>3442.5</v>
      </c>
      <c r="J689" s="29">
        <v>7260.0000000000018</v>
      </c>
      <c r="K689" s="29">
        <f t="shared" si="198"/>
        <v>10702.500000000002</v>
      </c>
      <c r="L689" s="31"/>
    </row>
    <row r="690" spans="1:61" s="22" customFormat="1" collapsed="1" x14ac:dyDescent="0.45">
      <c r="A690" s="18"/>
      <c r="B690" s="18"/>
      <c r="C690" s="18" t="s">
        <v>980</v>
      </c>
      <c r="D690" s="18"/>
      <c r="E690" s="23"/>
      <c r="F690" s="35">
        <f t="shared" ref="F690:H690" si="213">SUM(F691:F698)</f>
        <v>1272404.1000000001</v>
      </c>
      <c r="G690" s="35">
        <f t="shared" si="213"/>
        <v>1069470.4680000001</v>
      </c>
      <c r="H690" s="35">
        <f t="shared" si="213"/>
        <v>2341874.568</v>
      </c>
      <c r="I690" s="35"/>
      <c r="J690" s="35"/>
      <c r="K690" s="25">
        <f t="shared" si="198"/>
        <v>0</v>
      </c>
      <c r="L690" s="26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</row>
    <row r="691" spans="1:61" ht="28.5" hidden="1" customHeight="1" outlineLevel="1" x14ac:dyDescent="0.45">
      <c r="A691" s="27">
        <v>559</v>
      </c>
      <c r="B691" s="27">
        <v>105</v>
      </c>
      <c r="C691" s="27" t="s">
        <v>1026</v>
      </c>
      <c r="D691" s="27" t="s">
        <v>22</v>
      </c>
      <c r="E691" s="28">
        <v>2</v>
      </c>
      <c r="F691" s="29">
        <f t="shared" ref="F691:F698" si="214">I691*E691</f>
        <v>8925.0000000000018</v>
      </c>
      <c r="G691" s="29">
        <f t="shared" ref="G691:G698" si="215">J691*E691</f>
        <v>90280.278000000006</v>
      </c>
      <c r="H691" s="30">
        <f t="shared" si="199"/>
        <v>99205.278000000006</v>
      </c>
      <c r="I691" s="29">
        <v>4462.5000000000009</v>
      </c>
      <c r="J691" s="29">
        <v>45140.139000000003</v>
      </c>
      <c r="K691" s="29">
        <f t="shared" si="198"/>
        <v>49602.639000000003</v>
      </c>
      <c r="L691" s="31" t="s">
        <v>1041</v>
      </c>
    </row>
    <row r="692" spans="1:61" ht="128.25" hidden="1" customHeight="1" outlineLevel="1" x14ac:dyDescent="0.45">
      <c r="A692" s="27">
        <v>560</v>
      </c>
      <c r="B692" s="27">
        <v>106</v>
      </c>
      <c r="C692" s="27" t="s">
        <v>1028</v>
      </c>
      <c r="D692" s="27" t="s">
        <v>635</v>
      </c>
      <c r="E692" s="28">
        <v>2117</v>
      </c>
      <c r="F692" s="29">
        <f t="shared" si="214"/>
        <v>215934.00000000003</v>
      </c>
      <c r="G692" s="29">
        <f t="shared" si="215"/>
        <v>461082.60000000003</v>
      </c>
      <c r="H692" s="30">
        <f t="shared" si="199"/>
        <v>677016.60000000009</v>
      </c>
      <c r="I692" s="29">
        <v>102.00000000000001</v>
      </c>
      <c r="J692" s="29">
        <v>217.8</v>
      </c>
      <c r="K692" s="29">
        <f t="shared" si="198"/>
        <v>319.8</v>
      </c>
      <c r="L692" s="31" t="s">
        <v>1042</v>
      </c>
    </row>
    <row r="693" spans="1:61" ht="142.5" hidden="1" customHeight="1" outlineLevel="1" x14ac:dyDescent="0.45">
      <c r="A693" s="27">
        <v>561</v>
      </c>
      <c r="B693" s="27">
        <v>107</v>
      </c>
      <c r="C693" s="27" t="s">
        <v>1030</v>
      </c>
      <c r="D693" s="27" t="s">
        <v>635</v>
      </c>
      <c r="E693" s="28">
        <v>2117</v>
      </c>
      <c r="F693" s="29">
        <f t="shared" si="214"/>
        <v>977101.35</v>
      </c>
      <c r="G693" s="29">
        <f t="shared" si="215"/>
        <v>467370.09000000008</v>
      </c>
      <c r="H693" s="30">
        <f t="shared" si="199"/>
        <v>1444471.44</v>
      </c>
      <c r="I693" s="29">
        <v>461.55</v>
      </c>
      <c r="J693" s="29">
        <v>220.77000000000004</v>
      </c>
      <c r="K693" s="29">
        <f t="shared" si="198"/>
        <v>682.32</v>
      </c>
      <c r="L693" s="31" t="s">
        <v>1043</v>
      </c>
    </row>
    <row r="694" spans="1:61" ht="28.5" hidden="1" customHeight="1" outlineLevel="1" x14ac:dyDescent="0.45">
      <c r="A694" s="27">
        <v>562</v>
      </c>
      <c r="B694" s="27">
        <v>108</v>
      </c>
      <c r="C694" s="27" t="s">
        <v>1032</v>
      </c>
      <c r="D694" s="27" t="s">
        <v>635</v>
      </c>
      <c r="E694" s="28">
        <v>5</v>
      </c>
      <c r="F694" s="29">
        <f t="shared" si="214"/>
        <v>2868.75</v>
      </c>
      <c r="G694" s="29">
        <f t="shared" si="215"/>
        <v>7012.5</v>
      </c>
      <c r="H694" s="30">
        <f t="shared" si="199"/>
        <v>9881.25</v>
      </c>
      <c r="I694" s="29">
        <v>573.75</v>
      </c>
      <c r="J694" s="29">
        <v>1402.5</v>
      </c>
      <c r="K694" s="29">
        <f t="shared" si="198"/>
        <v>1976.25</v>
      </c>
      <c r="L694" s="31" t="s">
        <v>1033</v>
      </c>
    </row>
    <row r="695" spans="1:61" ht="14.25" hidden="1" customHeight="1" outlineLevel="1" x14ac:dyDescent="0.45">
      <c r="A695" s="27">
        <v>563</v>
      </c>
      <c r="B695" s="27">
        <v>109</v>
      </c>
      <c r="C695" s="27" t="s">
        <v>1034</v>
      </c>
      <c r="D695" s="27" t="s">
        <v>1035</v>
      </c>
      <c r="E695" s="28">
        <v>10</v>
      </c>
      <c r="F695" s="29">
        <f t="shared" si="214"/>
        <v>12750</v>
      </c>
      <c r="G695" s="29">
        <f t="shared" si="215"/>
        <v>8250.0000000000018</v>
      </c>
      <c r="H695" s="30">
        <f t="shared" si="199"/>
        <v>21000</v>
      </c>
      <c r="I695" s="29">
        <v>1275</v>
      </c>
      <c r="J695" s="29">
        <v>825.00000000000011</v>
      </c>
      <c r="K695" s="29">
        <f t="shared" si="198"/>
        <v>2100</v>
      </c>
      <c r="L695" s="31" t="s">
        <v>1036</v>
      </c>
    </row>
    <row r="696" spans="1:61" ht="42.75" hidden="1" customHeight="1" outlineLevel="1" x14ac:dyDescent="0.45">
      <c r="A696" s="27">
        <v>564</v>
      </c>
      <c r="B696" s="27">
        <v>110</v>
      </c>
      <c r="C696" s="27" t="s">
        <v>1044</v>
      </c>
      <c r="D696" s="27" t="s">
        <v>22</v>
      </c>
      <c r="E696" s="28">
        <v>10</v>
      </c>
      <c r="F696" s="29">
        <f t="shared" si="214"/>
        <v>31875.000000000004</v>
      </c>
      <c r="G696" s="29">
        <f t="shared" si="215"/>
        <v>20625.000000000004</v>
      </c>
      <c r="H696" s="30">
        <f t="shared" si="199"/>
        <v>52500.000000000007</v>
      </c>
      <c r="I696" s="29">
        <v>3187.5000000000005</v>
      </c>
      <c r="J696" s="29">
        <v>2062.5000000000005</v>
      </c>
      <c r="K696" s="29">
        <f t="shared" si="198"/>
        <v>5250.0000000000009</v>
      </c>
      <c r="L696" s="31" t="s">
        <v>1045</v>
      </c>
    </row>
    <row r="697" spans="1:61" ht="28.5" hidden="1" customHeight="1" outlineLevel="1" x14ac:dyDescent="0.45">
      <c r="A697" s="27">
        <v>565</v>
      </c>
      <c r="B697" s="27" t="s">
        <v>1046</v>
      </c>
      <c r="C697" s="27" t="s">
        <v>1047</v>
      </c>
      <c r="D697" s="27" t="s">
        <v>22</v>
      </c>
      <c r="E697" s="28" t="s">
        <v>1048</v>
      </c>
      <c r="F697" s="29">
        <f t="shared" si="214"/>
        <v>7650</v>
      </c>
      <c r="G697" s="29">
        <f t="shared" si="215"/>
        <v>4950</v>
      </c>
      <c r="H697" s="30">
        <f t="shared" si="199"/>
        <v>12600</v>
      </c>
      <c r="I697" s="29">
        <v>3825</v>
      </c>
      <c r="J697" s="29">
        <v>2475</v>
      </c>
      <c r="K697" s="29">
        <f t="shared" si="198"/>
        <v>6300</v>
      </c>
      <c r="L697" s="31" t="s">
        <v>1049</v>
      </c>
    </row>
    <row r="698" spans="1:61" ht="28.5" hidden="1" customHeight="1" outlineLevel="1" x14ac:dyDescent="0.45">
      <c r="A698" s="27">
        <v>566</v>
      </c>
      <c r="B698" s="27" t="s">
        <v>1050</v>
      </c>
      <c r="C698" s="27" t="s">
        <v>1051</v>
      </c>
      <c r="D698" s="27" t="s">
        <v>22</v>
      </c>
      <c r="E698" s="28" t="s">
        <v>1052</v>
      </c>
      <c r="F698" s="29">
        <f t="shared" si="214"/>
        <v>15300</v>
      </c>
      <c r="G698" s="29">
        <f t="shared" si="215"/>
        <v>9900.0000000000018</v>
      </c>
      <c r="H698" s="30">
        <f t="shared" si="199"/>
        <v>25200</v>
      </c>
      <c r="I698" s="29">
        <v>1275</v>
      </c>
      <c r="J698" s="29">
        <v>825.00000000000011</v>
      </c>
      <c r="K698" s="29">
        <f t="shared" si="198"/>
        <v>2100</v>
      </c>
      <c r="L698" s="31" t="s">
        <v>1053</v>
      </c>
    </row>
    <row r="699" spans="1:61" s="53" customFormat="1" ht="28.15" customHeight="1" collapsed="1" x14ac:dyDescent="0.45">
      <c r="A699" s="27"/>
      <c r="B699" s="27"/>
      <c r="C699" s="27" t="s">
        <v>1054</v>
      </c>
      <c r="D699" s="27"/>
      <c r="E699" s="28"/>
      <c r="F699" s="51">
        <f>F4+F323+F528+F533+F555+F565+F615+F635+F653+F674</f>
        <v>304341841.352799</v>
      </c>
      <c r="G699" s="51">
        <f t="shared" ref="G699:H699" si="216">G4+G323+G528+G533+G555+G565+G615+G635+G653+G674</f>
        <v>258278599.25067559</v>
      </c>
      <c r="H699" s="51">
        <f t="shared" si="216"/>
        <v>562620440.60347462</v>
      </c>
      <c r="I699" s="51"/>
      <c r="J699" s="51"/>
      <c r="K699" s="52"/>
      <c r="L699" s="31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</row>
    <row r="700" spans="1:61" x14ac:dyDescent="0.45">
      <c r="A700" s="27"/>
      <c r="B700" s="27"/>
      <c r="C700" s="27" t="s">
        <v>1055</v>
      </c>
      <c r="D700" s="27"/>
      <c r="E700" s="28"/>
      <c r="F700" s="54">
        <f>F699*0.2</f>
        <v>60868368.270559803</v>
      </c>
      <c r="G700" s="54">
        <f t="shared" ref="G700:H700" si="217">G699*0.2</f>
        <v>51655719.850135118</v>
      </c>
      <c r="H700" s="29">
        <f t="shared" si="217"/>
        <v>112524088.12069494</v>
      </c>
      <c r="I700" s="54"/>
      <c r="J700" s="54"/>
      <c r="L700" s="31"/>
    </row>
    <row r="701" spans="1:61" x14ac:dyDescent="0.45">
      <c r="A701" s="27"/>
      <c r="B701" s="27"/>
      <c r="C701" s="27" t="s">
        <v>1056</v>
      </c>
      <c r="D701" s="27"/>
      <c r="E701" s="28"/>
      <c r="F701" s="54">
        <f>F699+F700</f>
        <v>365210209.62335879</v>
      </c>
      <c r="G701" s="54">
        <f t="shared" ref="G701:H701" si="218">G699+G700</f>
        <v>309934319.10081071</v>
      </c>
      <c r="H701" s="29">
        <f t="shared" si="218"/>
        <v>675144528.72416949</v>
      </c>
      <c r="I701" s="54"/>
      <c r="J701" s="54"/>
      <c r="L701" s="31"/>
    </row>
  </sheetData>
  <mergeCells count="11">
    <mergeCell ref="L2:L3"/>
    <mergeCell ref="F1:K1"/>
    <mergeCell ref="A2:A3"/>
    <mergeCell ref="B2:B3"/>
    <mergeCell ref="C2:C3"/>
    <mergeCell ref="D2:D3"/>
    <mergeCell ref="E2:E3"/>
    <mergeCell ref="F2:G2"/>
    <mergeCell ref="H2:H3"/>
    <mergeCell ref="I2:J2"/>
    <mergeCell ref="K2:K3"/>
  </mergeCells>
  <pageMargins left="0.82677165354330717" right="0" top="0.55118110236220474" bottom="0.55118110236220474" header="0" footer="0"/>
  <pageSetup paperSize="9" scale="51" orientation="landscape" r:id="rId1"/>
  <headerFooter>
    <oddHeader xml:space="preserve">&amp;RПриложение к Коммерческому предложению к заявке №466 от 08.09.2025 КиКГЕОСТРОЙ </oddHeader>
    <oddFooter>Страница &amp;P</oddFooter>
  </headerFooter>
  <rowBreaks count="1" manualBreakCount="1">
    <brk id="681" max="11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Sheet1 (3)</vt:lpstr>
      <vt:lpstr>'Sheet1 (3)'!Заголовки_для_печати</vt:lpstr>
      <vt:lpstr>'Sheet1 (3)'!Область_печати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2025-09-09T03:20:35Z</cp:lastPrinted>
  <dcterms:created xsi:type="dcterms:W3CDTF">2025-09-09T03:06:56Z</dcterms:created>
  <dcterms:modified xsi:type="dcterms:W3CDTF">2025-09-09T04:01:44Z</dcterms:modified>
</cp:coreProperties>
</file>